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8475" windowHeight="6150" tabRatio="824" firstSheet="3" activeTab="3"/>
  </bookViews>
  <sheets>
    <sheet name="Insumos" sheetId="5" state="hidden" r:id="rId1"/>
    <sheet name="Composições" sheetId="1" state="hidden" r:id="rId2"/>
    <sheet name="Tabela" sheetId="4" state="hidden" r:id="rId3"/>
    <sheet name="Planilha Geral" sheetId="26" r:id="rId4"/>
    <sheet name="Cronograma Físico-Financeiro" sheetId="27" r:id="rId5"/>
    <sheet name="CCU da Casa de Máquina" sheetId="16" state="hidden" r:id="rId6"/>
    <sheet name="Casa de Máquina" sheetId="9" state="hidden" r:id="rId7"/>
  </sheets>
  <externalReferences>
    <externalReference r:id="rId8"/>
    <externalReference r:id="rId9"/>
  </externalReferences>
  <definedNames>
    <definedName name="_xlnm.Print_Area" localSheetId="6">'Casa de Máquina'!$A$1:$E$49</definedName>
    <definedName name="_xlnm.Print_Area" localSheetId="5">'CCU da Casa de Máquina'!$A$1:$F$367</definedName>
    <definedName name="_xlnm.Print_Area" localSheetId="1">Composições!$A$1:$G$9518</definedName>
    <definedName name="_xlnm.Print_Titles" localSheetId="5">'CCU da Casa de Máquina'!$1:$15</definedName>
    <definedName name="_xlnm.Print_Titles" localSheetId="1">Composições!$1:$14</definedName>
    <definedName name="_xlnm.Print_Titles" localSheetId="2">Tabela!$1:$11</definedName>
  </definedNames>
  <calcPr calcId="124519"/>
</workbook>
</file>

<file path=xl/calcChain.xml><?xml version="1.0" encoding="utf-8"?>
<calcChain xmlns="http://schemas.openxmlformats.org/spreadsheetml/2006/main">
  <c r="G23" i="26"/>
  <c r="G24"/>
  <c r="G22"/>
  <c r="G26" l="1"/>
  <c r="G39"/>
  <c r="G19"/>
  <c r="G38"/>
  <c r="G37"/>
  <c r="H36" s="1"/>
  <c r="G35"/>
  <c r="E34"/>
  <c r="G34" s="1"/>
  <c r="G33"/>
  <c r="G32"/>
  <c r="G31"/>
  <c r="G18"/>
  <c r="H17" s="1"/>
  <c r="G21"/>
  <c r="G25"/>
  <c r="G27"/>
  <c r="G28"/>
  <c r="G29"/>
  <c r="G41"/>
  <c r="H40" s="1"/>
  <c r="A10" i="27"/>
  <c r="F8450" i="1"/>
  <c r="F8449"/>
  <c r="F8448"/>
  <c r="F8447"/>
  <c r="F8446"/>
  <c r="F8445"/>
  <c r="F8444"/>
  <c r="E8441"/>
  <c r="F8441" s="1"/>
  <c r="E8440"/>
  <c r="F8440" s="1"/>
  <c r="E15" i="9"/>
  <c r="E14" s="1"/>
  <c r="G15"/>
  <c r="E17"/>
  <c r="G17"/>
  <c r="E18"/>
  <c r="G18"/>
  <c r="E19"/>
  <c r="G19"/>
  <c r="E20"/>
  <c r="G20"/>
  <c r="E22"/>
  <c r="E21" s="1"/>
  <c r="G22"/>
  <c r="E23"/>
  <c r="G23"/>
  <c r="E25"/>
  <c r="G25"/>
  <c r="E26"/>
  <c r="G26"/>
  <c r="E27"/>
  <c r="G27"/>
  <c r="E28"/>
  <c r="G28"/>
  <c r="E30"/>
  <c r="G30"/>
  <c r="E31"/>
  <c r="G31"/>
  <c r="E33"/>
  <c r="G33"/>
  <c r="E34"/>
  <c r="G34"/>
  <c r="E36"/>
  <c r="E35" s="1"/>
  <c r="E38"/>
  <c r="G38"/>
  <c r="E39"/>
  <c r="G39"/>
  <c r="E21" i="16"/>
  <c r="F21" s="1"/>
  <c r="F22" s="1"/>
  <c r="E33"/>
  <c r="F33" s="1"/>
  <c r="E34"/>
  <c r="F34" s="1"/>
  <c r="E37"/>
  <c r="F37" s="1"/>
  <c r="E38"/>
  <c r="F38" s="1"/>
  <c r="E39"/>
  <c r="F39" s="1"/>
  <c r="E40"/>
  <c r="F40" s="1"/>
  <c r="E52"/>
  <c r="F52" s="1"/>
  <c r="F53" s="1"/>
  <c r="F64"/>
  <c r="F65" s="1"/>
  <c r="E67"/>
  <c r="F67" s="1"/>
  <c r="F68" s="1"/>
  <c r="F70" s="1"/>
  <c r="E77"/>
  <c r="F77" s="1"/>
  <c r="F78" s="1"/>
  <c r="E89"/>
  <c r="F89"/>
  <c r="E90"/>
  <c r="F90" s="1"/>
  <c r="F91" s="1"/>
  <c r="F99" s="1"/>
  <c r="E93"/>
  <c r="F93" s="1"/>
  <c r="E94"/>
  <c r="F94" s="1"/>
  <c r="E95"/>
  <c r="F95" s="1"/>
  <c r="E96"/>
  <c r="F96" s="1"/>
  <c r="E108"/>
  <c r="F108" s="1"/>
  <c r="E109"/>
  <c r="F109" s="1"/>
  <c r="E112"/>
  <c r="F112" s="1"/>
  <c r="E113"/>
  <c r="F113" s="1"/>
  <c r="E114"/>
  <c r="F114" s="1"/>
  <c r="E126"/>
  <c r="F126" s="1"/>
  <c r="E127"/>
  <c r="F127" s="1"/>
  <c r="E130"/>
  <c r="F130" s="1"/>
  <c r="E131"/>
  <c r="F131" s="1"/>
  <c r="E132"/>
  <c r="F132" s="1"/>
  <c r="E133"/>
  <c r="F133" s="1"/>
  <c r="F146"/>
  <c r="F147"/>
  <c r="F148"/>
  <c r="F149"/>
  <c r="F152"/>
  <c r="E161"/>
  <c r="F161" s="1"/>
  <c r="E162"/>
  <c r="F162" s="1"/>
  <c r="E165"/>
  <c r="F165" s="1"/>
  <c r="E166"/>
  <c r="F166" s="1"/>
  <c r="E167"/>
  <c r="F167" s="1"/>
  <c r="E179"/>
  <c r="F179" s="1"/>
  <c r="E180"/>
  <c r="F180" s="1"/>
  <c r="E183"/>
  <c r="F183" s="1"/>
  <c r="F184" s="1"/>
  <c r="E195"/>
  <c r="F195" s="1"/>
  <c r="E196"/>
  <c r="F196"/>
  <c r="E199"/>
  <c r="F199" s="1"/>
  <c r="E200"/>
  <c r="F200" s="1"/>
  <c r="E201"/>
  <c r="F201" s="1"/>
  <c r="E202"/>
  <c r="F202" s="1"/>
  <c r="E214"/>
  <c r="F214" s="1"/>
  <c r="F216" s="1"/>
  <c r="E215"/>
  <c r="F215"/>
  <c r="E218"/>
  <c r="F218" s="1"/>
  <c r="F219" s="1"/>
  <c r="F221"/>
  <c r="F222" s="1"/>
  <c r="E233"/>
  <c r="F233" s="1"/>
  <c r="E234"/>
  <c r="F234" s="1"/>
  <c r="E237"/>
  <c r="F237" s="1"/>
  <c r="E238"/>
  <c r="F238" s="1"/>
  <c r="E239"/>
  <c r="F239" s="1"/>
  <c r="E240"/>
  <c r="F240" s="1"/>
  <c r="E252"/>
  <c r="F252" s="1"/>
  <c r="E253"/>
  <c r="F253" s="1"/>
  <c r="E256"/>
  <c r="F256" s="1"/>
  <c r="E257"/>
  <c r="F257" s="1"/>
  <c r="E269"/>
  <c r="F269" s="1"/>
  <c r="E270"/>
  <c r="F270" s="1"/>
  <c r="E273"/>
  <c r="F273" s="1"/>
  <c r="E274"/>
  <c r="F274" s="1"/>
  <c r="E275"/>
  <c r="F275" s="1"/>
  <c r="E287"/>
  <c r="F287" s="1"/>
  <c r="E288"/>
  <c r="F288" s="1"/>
  <c r="E291"/>
  <c r="F291" s="1"/>
  <c r="E292"/>
  <c r="F292" s="1"/>
  <c r="E304"/>
  <c r="F304" s="1"/>
  <c r="E305"/>
  <c r="F305" s="1"/>
  <c r="E308"/>
  <c r="F308" s="1"/>
  <c r="F310" s="1"/>
  <c r="E309"/>
  <c r="F309" s="1"/>
  <c r="E339"/>
  <c r="F339" s="1"/>
  <c r="F341" s="1"/>
  <c r="E340"/>
  <c r="F340" s="1"/>
  <c r="E343"/>
  <c r="F343" s="1"/>
  <c r="F344" s="1"/>
  <c r="E355"/>
  <c r="F355" s="1"/>
  <c r="E356"/>
  <c r="F356" s="1"/>
  <c r="E359"/>
  <c r="F359" s="1"/>
  <c r="E360"/>
  <c r="F360" s="1"/>
  <c r="E361"/>
  <c r="F361" s="1"/>
  <c r="E362"/>
  <c r="F362" s="1"/>
  <c r="D2" i="4"/>
  <c r="D260"/>
  <c r="D262"/>
  <c r="D263"/>
  <c r="D264"/>
  <c r="D265"/>
  <c r="D266"/>
  <c r="E23" i="1"/>
  <c r="F23"/>
  <c r="F24" s="1"/>
  <c r="E26"/>
  <c r="F26" s="1"/>
  <c r="F29" s="1"/>
  <c r="F35" s="1"/>
  <c r="E27"/>
  <c r="F27" s="1"/>
  <c r="E28"/>
  <c r="F28" s="1"/>
  <c r="E31"/>
  <c r="F31" s="1"/>
  <c r="E32"/>
  <c r="F32" s="1"/>
  <c r="E43"/>
  <c r="F43" s="1"/>
  <c r="F44" s="1"/>
  <c r="E46"/>
  <c r="F46" s="1"/>
  <c r="E47"/>
  <c r="F47" s="1"/>
  <c r="E48"/>
  <c r="F48" s="1"/>
  <c r="E51"/>
  <c r="F51" s="1"/>
  <c r="E52"/>
  <c r="F52" s="1"/>
  <c r="E62"/>
  <c r="F62" s="1"/>
  <c r="E63"/>
  <c r="F63" s="1"/>
  <c r="E64"/>
  <c r="F64" s="1"/>
  <c r="E67"/>
  <c r="F67" s="1"/>
  <c r="E68"/>
  <c r="F68" s="1"/>
  <c r="E69"/>
  <c r="F69" s="1"/>
  <c r="E70"/>
  <c r="F70" s="1"/>
  <c r="E73"/>
  <c r="F73" s="1"/>
  <c r="E74"/>
  <c r="F74" s="1"/>
  <c r="E85"/>
  <c r="F85" s="1"/>
  <c r="E86"/>
  <c r="F86" s="1"/>
  <c r="E87"/>
  <c r="F87" s="1"/>
  <c r="E90"/>
  <c r="F90" s="1"/>
  <c r="E91"/>
  <c r="F91" s="1"/>
  <c r="E92"/>
  <c r="F92" s="1"/>
  <c r="E93"/>
  <c r="F93" s="1"/>
  <c r="E96"/>
  <c r="F96" s="1"/>
  <c r="E97"/>
  <c r="F97" s="1"/>
  <c r="E110"/>
  <c r="F110" s="1"/>
  <c r="F111" s="1"/>
  <c r="F112" s="1"/>
  <c r="F113"/>
  <c r="E121"/>
  <c r="F121" s="1"/>
  <c r="F122" s="1"/>
  <c r="F123" s="1"/>
  <c r="F124"/>
  <c r="E135"/>
  <c r="F135"/>
  <c r="F136" s="1"/>
  <c r="E149"/>
  <c r="F149" s="1"/>
  <c r="F150" s="1"/>
  <c r="E161"/>
  <c r="F161" s="1"/>
  <c r="F162" s="1"/>
  <c r="E194"/>
  <c r="F194" s="1"/>
  <c r="F195" s="1"/>
  <c r="E197"/>
  <c r="F197" s="1"/>
  <c r="E198"/>
  <c r="F198" s="1"/>
  <c r="E199"/>
  <c r="F199" s="1"/>
  <c r="E202"/>
  <c r="F202"/>
  <c r="E203"/>
  <c r="F203" s="1"/>
  <c r="E204"/>
  <c r="F204"/>
  <c r="E205"/>
  <c r="F205" s="1"/>
  <c r="E206"/>
  <c r="F206"/>
  <c r="E207"/>
  <c r="F207" s="1"/>
  <c r="E208"/>
  <c r="F208"/>
  <c r="E209"/>
  <c r="F209" s="1"/>
  <c r="E210"/>
  <c r="F210"/>
  <c r="E211"/>
  <c r="F211" s="1"/>
  <c r="E212"/>
  <c r="F212"/>
  <c r="E213"/>
  <c r="F213" s="1"/>
  <c r="E214"/>
  <c r="F214"/>
  <c r="E237"/>
  <c r="F237" s="1"/>
  <c r="F240" s="1"/>
  <c r="F255" s="1"/>
  <c r="E238"/>
  <c r="F238"/>
  <c r="E239"/>
  <c r="F239" s="1"/>
  <c r="E242"/>
  <c r="F242"/>
  <c r="E243"/>
  <c r="F243" s="1"/>
  <c r="E244"/>
  <c r="F244" s="1"/>
  <c r="E245"/>
  <c r="F245" s="1"/>
  <c r="E246"/>
  <c r="F246" s="1"/>
  <c r="E247"/>
  <c r="F247" s="1"/>
  <c r="E248"/>
  <c r="F248" s="1"/>
  <c r="E249"/>
  <c r="F249" s="1"/>
  <c r="E250"/>
  <c r="F250" s="1"/>
  <c r="E251"/>
  <c r="F251" s="1"/>
  <c r="E252"/>
  <c r="F252" s="1"/>
  <c r="E276"/>
  <c r="F276"/>
  <c r="E277"/>
  <c r="F277" s="1"/>
  <c r="F279" s="1"/>
  <c r="F315" s="1"/>
  <c r="E278"/>
  <c r="F278"/>
  <c r="E281"/>
  <c r="F281" s="1"/>
  <c r="E282"/>
  <c r="F282" s="1"/>
  <c r="E283"/>
  <c r="F283" s="1"/>
  <c r="E284"/>
  <c r="F284" s="1"/>
  <c r="E285"/>
  <c r="F285" s="1"/>
  <c r="E286"/>
  <c r="F286" s="1"/>
  <c r="E287"/>
  <c r="F287" s="1"/>
  <c r="E288"/>
  <c r="F288" s="1"/>
  <c r="E289"/>
  <c r="F289" s="1"/>
  <c r="E290"/>
  <c r="F290" s="1"/>
  <c r="E291"/>
  <c r="F291" s="1"/>
  <c r="E292"/>
  <c r="F292" s="1"/>
  <c r="E293"/>
  <c r="F293" s="1"/>
  <c r="E294"/>
  <c r="F294" s="1"/>
  <c r="E295"/>
  <c r="F295" s="1"/>
  <c r="E296"/>
  <c r="F296" s="1"/>
  <c r="E297"/>
  <c r="F297" s="1"/>
  <c r="E298"/>
  <c r="F298" s="1"/>
  <c r="E299"/>
  <c r="F299" s="1"/>
  <c r="E300"/>
  <c r="F300" s="1"/>
  <c r="E301"/>
  <c r="F301" s="1"/>
  <c r="E302"/>
  <c r="F302" s="1"/>
  <c r="E303"/>
  <c r="F303" s="1"/>
  <c r="E304"/>
  <c r="F304" s="1"/>
  <c r="E305"/>
  <c r="F305" s="1"/>
  <c r="E306"/>
  <c r="F306" s="1"/>
  <c r="E307"/>
  <c r="F307" s="1"/>
  <c r="E308"/>
  <c r="F308" s="1"/>
  <c r="E309"/>
  <c r="F309" s="1"/>
  <c r="E310"/>
  <c r="F310" s="1"/>
  <c r="E311"/>
  <c r="F311" s="1"/>
  <c r="E312"/>
  <c r="F312" s="1"/>
  <c r="E322"/>
  <c r="F322" s="1"/>
  <c r="E323"/>
  <c r="F323"/>
  <c r="E343"/>
  <c r="F343" s="1"/>
  <c r="F344" s="1"/>
  <c r="F345" s="1"/>
  <c r="F346"/>
  <c r="E359"/>
  <c r="F359"/>
  <c r="E360"/>
  <c r="F360" s="1"/>
  <c r="E363"/>
  <c r="F363"/>
  <c r="E364"/>
  <c r="F364" s="1"/>
  <c r="E365"/>
  <c r="F365"/>
  <c r="E366"/>
  <c r="F366" s="1"/>
  <c r="E367"/>
  <c r="F367"/>
  <c r="E368"/>
  <c r="F368" s="1"/>
  <c r="E369"/>
  <c r="F369"/>
  <c r="E370"/>
  <c r="F370" s="1"/>
  <c r="E381"/>
  <c r="F381"/>
  <c r="E382"/>
  <c r="F382" s="1"/>
  <c r="E383"/>
  <c r="F383"/>
  <c r="E384"/>
  <c r="F384" s="1"/>
  <c r="E385"/>
  <c r="F385"/>
  <c r="E386"/>
  <c r="F386" s="1"/>
  <c r="E387"/>
  <c r="F387"/>
  <c r="E388"/>
  <c r="F388" s="1"/>
  <c r="E389"/>
  <c r="F389" s="1"/>
  <c r="E390"/>
  <c r="F390" s="1"/>
  <c r="E391"/>
  <c r="F391" s="1"/>
  <c r="F394"/>
  <c r="E402"/>
  <c r="F402" s="1"/>
  <c r="E403"/>
  <c r="F403"/>
  <c r="F406"/>
  <c r="F407"/>
  <c r="E408"/>
  <c r="F408"/>
  <c r="E409"/>
  <c r="F409" s="1"/>
  <c r="F410" s="1"/>
  <c r="E420"/>
  <c r="F420"/>
  <c r="F421" s="1"/>
  <c r="F422" s="1"/>
  <c r="F423"/>
  <c r="E431"/>
  <c r="F431" s="1"/>
  <c r="E432"/>
  <c r="F432"/>
  <c r="E435"/>
  <c r="F435" s="1"/>
  <c r="E436"/>
  <c r="F436"/>
  <c r="E437"/>
  <c r="F437" s="1"/>
  <c r="E438"/>
  <c r="F438"/>
  <c r="E448"/>
  <c r="F448" s="1"/>
  <c r="F450" s="1"/>
  <c r="F459" s="1"/>
  <c r="E449"/>
  <c r="F449"/>
  <c r="E452"/>
  <c r="F452" s="1"/>
  <c r="E453"/>
  <c r="F453"/>
  <c r="E454"/>
  <c r="F454" s="1"/>
  <c r="E455"/>
  <c r="F455"/>
  <c r="E456"/>
  <c r="F456" s="1"/>
  <c r="E469"/>
  <c r="F469"/>
  <c r="E470"/>
  <c r="F470" s="1"/>
  <c r="E473"/>
  <c r="F473" s="1"/>
  <c r="E474"/>
  <c r="F474" s="1"/>
  <c r="E475"/>
  <c r="F475" s="1"/>
  <c r="E476"/>
  <c r="F476" s="1"/>
  <c r="E491"/>
  <c r="F491" s="1"/>
  <c r="E492"/>
  <c r="F492" s="1"/>
  <c r="E503"/>
  <c r="F503" s="1"/>
  <c r="E504"/>
  <c r="F504" s="1"/>
  <c r="E505"/>
  <c r="F505" s="1"/>
  <c r="E508"/>
  <c r="F508" s="1"/>
  <c r="E509"/>
  <c r="F509" s="1"/>
  <c r="E520"/>
  <c r="F520" s="1"/>
  <c r="E521"/>
  <c r="F521" s="1"/>
  <c r="E522"/>
  <c r="F522" s="1"/>
  <c r="E525"/>
  <c r="F525" s="1"/>
  <c r="E526"/>
  <c r="F526" s="1"/>
  <c r="E527"/>
  <c r="F527" s="1"/>
  <c r="E537"/>
  <c r="F537" s="1"/>
  <c r="E538"/>
  <c r="F538" s="1"/>
  <c r="E539"/>
  <c r="F539" s="1"/>
  <c r="E542"/>
  <c r="F542" s="1"/>
  <c r="E543"/>
  <c r="F543" s="1"/>
  <c r="E544"/>
  <c r="F544" s="1"/>
  <c r="E555"/>
  <c r="F555" s="1"/>
  <c r="E556"/>
  <c r="F556" s="1"/>
  <c r="E557"/>
  <c r="F557" s="1"/>
  <c r="E560"/>
  <c r="F560" s="1"/>
  <c r="E561"/>
  <c r="F561" s="1"/>
  <c r="E572"/>
  <c r="F572" s="1"/>
  <c r="F573" s="1"/>
  <c r="E575"/>
  <c r="F575" s="1"/>
  <c r="E576"/>
  <c r="F576" s="1"/>
  <c r="E577"/>
  <c r="F577" s="1"/>
  <c r="E578"/>
  <c r="F578" s="1"/>
  <c r="E590"/>
  <c r="F590"/>
  <c r="E591"/>
  <c r="F591" s="1"/>
  <c r="E602"/>
  <c r="F602" s="1"/>
  <c r="E603"/>
  <c r="F603"/>
  <c r="E614"/>
  <c r="F614" s="1"/>
  <c r="E615"/>
  <c r="F615"/>
  <c r="E631"/>
  <c r="F631" s="1"/>
  <c r="F633" s="1"/>
  <c r="E632"/>
  <c r="F632"/>
  <c r="E643"/>
  <c r="F643" s="1"/>
  <c r="E644"/>
  <c r="F644"/>
  <c r="E655"/>
  <c r="F655" s="1"/>
  <c r="E656"/>
  <c r="F656" s="1"/>
  <c r="E667"/>
  <c r="F667" s="1"/>
  <c r="E668"/>
  <c r="F668" s="1"/>
  <c r="E679"/>
  <c r="F679" s="1"/>
  <c r="E680"/>
  <c r="F680" s="1"/>
  <c r="E683"/>
  <c r="F683" s="1"/>
  <c r="F684" s="1"/>
  <c r="F686" s="1"/>
  <c r="E694"/>
  <c r="F694" s="1"/>
  <c r="E695"/>
  <c r="F695" s="1"/>
  <c r="E706"/>
  <c r="F706" s="1"/>
  <c r="E707"/>
  <c r="F707" s="1"/>
  <c r="E722"/>
  <c r="F722" s="1"/>
  <c r="E723"/>
  <c r="F723" s="1"/>
  <c r="E734"/>
  <c r="F734" s="1"/>
  <c r="E735"/>
  <c r="F735" s="1"/>
  <c r="E746"/>
  <c r="F746" s="1"/>
  <c r="E747"/>
  <c r="F747" s="1"/>
  <c r="E758"/>
  <c r="F758" s="1"/>
  <c r="E759"/>
  <c r="F759" s="1"/>
  <c r="E769"/>
  <c r="F769" s="1"/>
  <c r="E770"/>
  <c r="F770" s="1"/>
  <c r="E781"/>
  <c r="F781" s="1"/>
  <c r="E782"/>
  <c r="F782"/>
  <c r="E793"/>
  <c r="F793" s="1"/>
  <c r="F795" s="1"/>
  <c r="E794"/>
  <c r="F794"/>
  <c r="E805"/>
  <c r="F805" s="1"/>
  <c r="E806"/>
  <c r="F806" s="1"/>
  <c r="E816"/>
  <c r="F816" s="1"/>
  <c r="F817"/>
  <c r="E818"/>
  <c r="F818" s="1"/>
  <c r="E829"/>
  <c r="F829"/>
  <c r="E830"/>
  <c r="F830" s="1"/>
  <c r="F831" s="1"/>
  <c r="F835" s="1"/>
  <c r="E833"/>
  <c r="F833"/>
  <c r="F834" s="1"/>
  <c r="F836" s="1"/>
  <c r="E844"/>
  <c r="F844" s="1"/>
  <c r="F846" s="1"/>
  <c r="E845"/>
  <c r="F845"/>
  <c r="E858"/>
  <c r="F858" s="1"/>
  <c r="F860" s="1"/>
  <c r="E859"/>
  <c r="F859"/>
  <c r="E870"/>
  <c r="F870"/>
  <c r="E871"/>
  <c r="F871"/>
  <c r="E882"/>
  <c r="F882"/>
  <c r="E883"/>
  <c r="F883"/>
  <c r="E894"/>
  <c r="F894"/>
  <c r="F895" s="1"/>
  <c r="E904"/>
  <c r="F904" s="1"/>
  <c r="E905"/>
  <c r="F905" s="1"/>
  <c r="F906" s="1"/>
  <c r="E916"/>
  <c r="F916" s="1"/>
  <c r="E917"/>
  <c r="F917" s="1"/>
  <c r="E928"/>
  <c r="F928" s="1"/>
  <c r="E929"/>
  <c r="F929" s="1"/>
  <c r="E940"/>
  <c r="F940" s="1"/>
  <c r="E941"/>
  <c r="F941" s="1"/>
  <c r="E951"/>
  <c r="F951" s="1"/>
  <c r="E952"/>
  <c r="F952" s="1"/>
  <c r="F953" s="1"/>
  <c r="E963"/>
  <c r="F963"/>
  <c r="F965" s="1"/>
  <c r="E964"/>
  <c r="F964" s="1"/>
  <c r="E975"/>
  <c r="F975" s="1"/>
  <c r="E976"/>
  <c r="F976" s="1"/>
  <c r="E987"/>
  <c r="F987" s="1"/>
  <c r="E988"/>
  <c r="F988"/>
  <c r="E998"/>
  <c r="F998"/>
  <c r="E999"/>
  <c r="F999"/>
  <c r="E1010"/>
  <c r="F1010"/>
  <c r="E1011"/>
  <c r="F1011"/>
  <c r="E1022"/>
  <c r="F1022"/>
  <c r="E1023"/>
  <c r="F1023" s="1"/>
  <c r="E1034"/>
  <c r="F1034" s="1"/>
  <c r="F1035" s="1"/>
  <c r="E1044"/>
  <c r="F1044" s="1"/>
  <c r="F1045" s="1"/>
  <c r="E1055"/>
  <c r="F1055" s="1"/>
  <c r="E1056"/>
  <c r="F1056"/>
  <c r="E1067"/>
  <c r="F1067"/>
  <c r="F1068" s="1"/>
  <c r="E1078"/>
  <c r="F1078" s="1"/>
  <c r="F1079"/>
  <c r="E1090"/>
  <c r="F1090"/>
  <c r="F1091" s="1"/>
  <c r="E1101"/>
  <c r="F1101" s="1"/>
  <c r="F1102"/>
  <c r="E1112"/>
  <c r="F1112"/>
  <c r="E1113"/>
  <c r="F1113"/>
  <c r="E1124"/>
  <c r="F1124"/>
  <c r="F1125" s="1"/>
  <c r="E1136"/>
  <c r="F1136" s="1"/>
  <c r="F1137" s="1"/>
  <c r="E1139"/>
  <c r="F1139" s="1"/>
  <c r="F1140" s="1"/>
  <c r="E1154"/>
  <c r="F1154" s="1"/>
  <c r="E1155"/>
  <c r="F1155" s="1"/>
  <c r="F1156" s="1"/>
  <c r="E1166"/>
  <c r="F1166" s="1"/>
  <c r="E1167"/>
  <c r="F1167" s="1"/>
  <c r="E1180"/>
  <c r="F1180" s="1"/>
  <c r="E1181"/>
  <c r="F1181" s="1"/>
  <c r="E1192"/>
  <c r="F1192" s="1"/>
  <c r="E1193"/>
  <c r="F1193" s="1"/>
  <c r="F1194" s="1"/>
  <c r="E1204"/>
  <c r="F1204" s="1"/>
  <c r="E1205"/>
  <c r="F1205" s="1"/>
  <c r="E1208"/>
  <c r="F1208" s="1"/>
  <c r="F1209" s="1"/>
  <c r="F1211" s="1"/>
  <c r="E1222"/>
  <c r="F1222" s="1"/>
  <c r="F1223" s="1"/>
  <c r="E1233"/>
  <c r="F1233" s="1"/>
  <c r="E1234"/>
  <c r="F1234" s="1"/>
  <c r="E1245"/>
  <c r="F1245" s="1"/>
  <c r="F1246" s="1"/>
  <c r="E1256"/>
  <c r="F1256"/>
  <c r="F1257" s="1"/>
  <c r="E1266"/>
  <c r="F1266" s="1"/>
  <c r="F1267" s="1"/>
  <c r="E1277"/>
  <c r="F1277" s="1"/>
  <c r="E1278"/>
  <c r="F1278" s="1"/>
  <c r="E1289"/>
  <c r="F1289" s="1"/>
  <c r="F1291" s="1"/>
  <c r="E1290"/>
  <c r="F1290" s="1"/>
  <c r="E1301"/>
  <c r="F1301" s="1"/>
  <c r="E1302"/>
  <c r="F1302" s="1"/>
  <c r="E1312"/>
  <c r="F1312" s="1"/>
  <c r="E1313"/>
  <c r="F1313" s="1"/>
  <c r="E1324"/>
  <c r="F1324" s="1"/>
  <c r="E1325"/>
  <c r="F1325" s="1"/>
  <c r="E1336"/>
  <c r="F1336" s="1"/>
  <c r="E1337"/>
  <c r="F1337" s="1"/>
  <c r="F1338" s="1"/>
  <c r="E1348"/>
  <c r="F1348" s="1"/>
  <c r="E1349"/>
  <c r="F1349" s="1"/>
  <c r="E1359"/>
  <c r="F1359" s="1"/>
  <c r="E1360"/>
  <c r="F1360" s="1"/>
  <c r="E1371"/>
  <c r="F1371"/>
  <c r="E1372"/>
  <c r="F1372" s="1"/>
  <c r="E1383"/>
  <c r="F1383" s="1"/>
  <c r="E1384"/>
  <c r="F1384"/>
  <c r="F1385" s="1"/>
  <c r="E1395"/>
  <c r="F1395" s="1"/>
  <c r="F1397" s="1"/>
  <c r="E1396"/>
  <c r="F1396"/>
  <c r="E1406"/>
  <c r="F1406" s="1"/>
  <c r="F1408" s="1"/>
  <c r="E1407"/>
  <c r="F1407" s="1"/>
  <c r="E1418"/>
  <c r="F1418" s="1"/>
  <c r="E1419"/>
  <c r="F1419" s="1"/>
  <c r="E1430"/>
  <c r="F1430" s="1"/>
  <c r="E1431"/>
  <c r="F1431"/>
  <c r="E1442"/>
  <c r="F1442" s="1"/>
  <c r="E1443"/>
  <c r="F1443" s="1"/>
  <c r="E1453"/>
  <c r="F1453" s="1"/>
  <c r="F1455" s="1"/>
  <c r="F1457" s="1"/>
  <c r="E1454"/>
  <c r="F1454" s="1"/>
  <c r="E1465"/>
  <c r="F1465" s="1"/>
  <c r="E1466"/>
  <c r="F1466" s="1"/>
  <c r="E1477"/>
  <c r="F1477" s="1"/>
  <c r="E1478"/>
  <c r="F1478" s="1"/>
  <c r="E1489"/>
  <c r="F1489" s="1"/>
  <c r="E1490"/>
  <c r="F1490" s="1"/>
  <c r="E1503"/>
  <c r="F1503" s="1"/>
  <c r="E1504"/>
  <c r="F1504" s="1"/>
  <c r="E1518"/>
  <c r="F1518" s="1"/>
  <c r="E1519"/>
  <c r="F1519" s="1"/>
  <c r="E1533"/>
  <c r="F1533" s="1"/>
  <c r="E1534"/>
  <c r="F1534" s="1"/>
  <c r="E1549"/>
  <c r="F1549" s="1"/>
  <c r="E1550"/>
  <c r="F1550" s="1"/>
  <c r="E1564"/>
  <c r="F1564" s="1"/>
  <c r="E1565"/>
  <c r="F1565" s="1"/>
  <c r="E1579"/>
  <c r="F1579" s="1"/>
  <c r="E1580"/>
  <c r="F1580" s="1"/>
  <c r="E1595"/>
  <c r="F1595" s="1"/>
  <c r="E1596"/>
  <c r="F1596" s="1"/>
  <c r="E1610"/>
  <c r="F1610" s="1"/>
  <c r="E1611"/>
  <c r="F1611" s="1"/>
  <c r="F1612" s="1"/>
  <c r="E1625"/>
  <c r="F1625" s="1"/>
  <c r="F1627" s="1"/>
  <c r="E1626"/>
  <c r="F1626" s="1"/>
  <c r="E1641"/>
  <c r="F1641" s="1"/>
  <c r="F1642" s="1"/>
  <c r="E1644"/>
  <c r="F1644" s="1"/>
  <c r="E1645"/>
  <c r="F1645" s="1"/>
  <c r="F1646" s="1"/>
  <c r="E1660"/>
  <c r="F1660" s="1"/>
  <c r="F1661" s="1"/>
  <c r="E1663"/>
  <c r="F1663"/>
  <c r="E1664"/>
  <c r="F1664" s="1"/>
  <c r="E1678"/>
  <c r="F1678" s="1"/>
  <c r="F1679" s="1"/>
  <c r="E1681"/>
  <c r="F1681"/>
  <c r="E1682"/>
  <c r="F1682" s="1"/>
  <c r="F1683" s="1"/>
  <c r="E1697"/>
  <c r="F1697"/>
  <c r="E1698"/>
  <c r="F1698" s="1"/>
  <c r="E1701"/>
  <c r="F1701" s="1"/>
  <c r="E1702"/>
  <c r="F1702" s="1"/>
  <c r="E1719"/>
  <c r="F1719" s="1"/>
  <c r="E1720"/>
  <c r="F1720" s="1"/>
  <c r="E1723"/>
  <c r="F1723" s="1"/>
  <c r="E1724"/>
  <c r="F1724" s="1"/>
  <c r="E1739"/>
  <c r="F1739" s="1"/>
  <c r="E1740"/>
  <c r="F1740" s="1"/>
  <c r="E1743"/>
  <c r="F1743" s="1"/>
  <c r="E1744"/>
  <c r="F1744"/>
  <c r="F1745" s="1"/>
  <c r="E1762"/>
  <c r="F1762" s="1"/>
  <c r="E1763"/>
  <c r="F1763" s="1"/>
  <c r="E1766"/>
  <c r="F1766" s="1"/>
  <c r="E1767"/>
  <c r="F1767" s="1"/>
  <c r="E1782"/>
  <c r="F1782" s="1"/>
  <c r="E1783"/>
  <c r="F1783" s="1"/>
  <c r="E1786"/>
  <c r="F1786" s="1"/>
  <c r="E1787"/>
  <c r="F1787" s="1"/>
  <c r="E1802"/>
  <c r="F1802"/>
  <c r="E1803"/>
  <c r="F1803" s="1"/>
  <c r="E1806"/>
  <c r="F1806" s="1"/>
  <c r="E1807"/>
  <c r="F1807" s="1"/>
  <c r="E1822"/>
  <c r="F1822" s="1"/>
  <c r="E1823"/>
  <c r="F1823" s="1"/>
  <c r="E1826"/>
  <c r="F1826" s="1"/>
  <c r="E1827"/>
  <c r="F1827" s="1"/>
  <c r="E1842"/>
  <c r="F1842" s="1"/>
  <c r="E1843"/>
  <c r="F1843" s="1"/>
  <c r="E1846"/>
  <c r="F1846" s="1"/>
  <c r="E1847"/>
  <c r="F1847" s="1"/>
  <c r="E1862"/>
  <c r="F1862" s="1"/>
  <c r="E1863"/>
  <c r="F1863" s="1"/>
  <c r="E1866"/>
  <c r="F1866" s="1"/>
  <c r="E1867"/>
  <c r="F1867" s="1"/>
  <c r="F1868" s="1"/>
  <c r="E1882"/>
  <c r="F1882" s="1"/>
  <c r="E1883"/>
  <c r="F1883" s="1"/>
  <c r="E1886"/>
  <c r="F1886" s="1"/>
  <c r="F1888" s="1"/>
  <c r="E1887"/>
  <c r="F1887"/>
  <c r="E1902"/>
  <c r="F1902" s="1"/>
  <c r="F1904" s="1"/>
  <c r="E1903"/>
  <c r="F1903" s="1"/>
  <c r="E1924"/>
  <c r="F1924" s="1"/>
  <c r="F1925" s="1"/>
  <c r="E1927"/>
  <c r="F1927"/>
  <c r="F1928" s="1"/>
  <c r="F1933" s="1"/>
  <c r="E1930"/>
  <c r="F1930"/>
  <c r="F1931" s="1"/>
  <c r="E1941"/>
  <c r="F1941" s="1"/>
  <c r="E1942"/>
  <c r="F1942" s="1"/>
  <c r="E1945"/>
  <c r="F1945" s="1"/>
  <c r="E1946"/>
  <c r="F1946" s="1"/>
  <c r="E1947"/>
  <c r="F1947" s="1"/>
  <c r="E1964"/>
  <c r="F1964" s="1"/>
  <c r="F1965" s="1"/>
  <c r="E1967"/>
  <c r="F1967" s="1"/>
  <c r="E1968"/>
  <c r="F1968" s="1"/>
  <c r="E1982"/>
  <c r="F1982" s="1"/>
  <c r="E1983"/>
  <c r="F1983" s="1"/>
  <c r="E1984"/>
  <c r="F1984" s="1"/>
  <c r="E1985"/>
  <c r="F1985" s="1"/>
  <c r="E1988"/>
  <c r="F1988" s="1"/>
  <c r="E1989"/>
  <c r="F1989" s="1"/>
  <c r="E2004"/>
  <c r="F2004"/>
  <c r="E2005"/>
  <c r="F2005"/>
  <c r="E2008"/>
  <c r="F2008"/>
  <c r="E2009"/>
  <c r="F2009"/>
  <c r="E2010"/>
  <c r="F2010" s="1"/>
  <c r="E2011"/>
  <c r="F2011" s="1"/>
  <c r="E2012"/>
  <c r="F2012" s="1"/>
  <c r="E2013"/>
  <c r="F2013" s="1"/>
  <c r="E2024"/>
  <c r="F2024"/>
  <c r="F2025" s="1"/>
  <c r="F2034" s="1"/>
  <c r="E2027"/>
  <c r="F2027"/>
  <c r="E2028"/>
  <c r="F2028"/>
  <c r="E2043"/>
  <c r="F2043"/>
  <c r="E2044"/>
  <c r="F2044"/>
  <c r="E2047"/>
  <c r="F2047"/>
  <c r="E2048"/>
  <c r="F2048"/>
  <c r="E2049"/>
  <c r="F2049"/>
  <c r="E2050"/>
  <c r="F2050"/>
  <c r="E2067"/>
  <c r="F2067"/>
  <c r="F2068" s="1"/>
  <c r="E2070"/>
  <c r="F2070"/>
  <c r="F2071" s="1"/>
  <c r="F2073" s="1"/>
  <c r="E2083"/>
  <c r="F2083" s="1"/>
  <c r="F2084" s="1"/>
  <c r="E2086"/>
  <c r="F2086" s="1"/>
  <c r="F2087" s="1"/>
  <c r="F2089" s="1"/>
  <c r="E2097"/>
  <c r="F2097" s="1"/>
  <c r="F2098" s="1"/>
  <c r="E2100"/>
  <c r="F2100" s="1"/>
  <c r="F2101" s="1"/>
  <c r="E2111"/>
  <c r="F2111" s="1"/>
  <c r="E2112"/>
  <c r="F2112" s="1"/>
  <c r="E2115"/>
  <c r="F2115" s="1"/>
  <c r="F2116" s="1"/>
  <c r="F2118" s="1"/>
  <c r="E2127"/>
  <c r="F2127" s="1"/>
  <c r="E2128"/>
  <c r="F2128" s="1"/>
  <c r="E2131"/>
  <c r="F2131" s="1"/>
  <c r="F2132" s="1"/>
  <c r="F2134" s="1"/>
  <c r="E2142"/>
  <c r="F2142" s="1"/>
  <c r="E2143"/>
  <c r="F2143" s="1"/>
  <c r="E2146"/>
  <c r="F2146" s="1"/>
  <c r="F2147" s="1"/>
  <c r="F2149" s="1"/>
  <c r="E2157"/>
  <c r="F2157" s="1"/>
  <c r="E2158"/>
  <c r="F2158" s="1"/>
  <c r="F2161"/>
  <c r="E2171"/>
  <c r="F2171" s="1"/>
  <c r="F2172" s="1"/>
  <c r="F2173" s="1"/>
  <c r="F2174"/>
  <c r="E2182"/>
  <c r="F2182" s="1"/>
  <c r="F2183" s="1"/>
  <c r="F2184" s="1"/>
  <c r="F2185"/>
  <c r="E2193"/>
  <c r="F2193" s="1"/>
  <c r="F2194" s="1"/>
  <c r="E2196"/>
  <c r="F2196" s="1"/>
  <c r="F2197" s="1"/>
  <c r="E2208"/>
  <c r="F2208" s="1"/>
  <c r="F2209" s="1"/>
  <c r="E2211"/>
  <c r="F2211" s="1"/>
  <c r="F2212" s="1"/>
  <c r="F2214" s="1"/>
  <c r="E2230"/>
  <c r="F2230" s="1"/>
  <c r="E2231"/>
  <c r="F2231" s="1"/>
  <c r="E2232"/>
  <c r="F2232" s="1"/>
  <c r="E2233"/>
  <c r="F2233" s="1"/>
  <c r="E2234"/>
  <c r="F2234" s="1"/>
  <c r="E2235"/>
  <c r="F2235" s="1"/>
  <c r="E2236"/>
  <c r="F2236" s="1"/>
  <c r="E2237"/>
  <c r="F2237" s="1"/>
  <c r="E2238"/>
  <c r="F2238" s="1"/>
  <c r="E2239"/>
  <c r="F2239" s="1"/>
  <c r="E2240"/>
  <c r="F2240" s="1"/>
  <c r="E2241"/>
  <c r="F2241" s="1"/>
  <c r="E2242"/>
  <c r="F2242" s="1"/>
  <c r="E2243"/>
  <c r="F2243" s="1"/>
  <c r="E2244"/>
  <c r="F2244" s="1"/>
  <c r="E2245"/>
  <c r="F2245" s="1"/>
  <c r="E2248"/>
  <c r="F2248" s="1"/>
  <c r="E2249"/>
  <c r="F2249" s="1"/>
  <c r="E2250"/>
  <c r="F2250" s="1"/>
  <c r="E2251"/>
  <c r="F2251" s="1"/>
  <c r="E2254"/>
  <c r="F2254" s="1"/>
  <c r="E2255"/>
  <c r="F2255" s="1"/>
  <c r="E2256"/>
  <c r="F2256" s="1"/>
  <c r="E2257"/>
  <c r="F2257" s="1"/>
  <c r="F2260" s="1"/>
  <c r="E2258"/>
  <c r="F2258" s="1"/>
  <c r="E2259"/>
  <c r="F2259" s="1"/>
  <c r="E2271"/>
  <c r="F2271"/>
  <c r="E2272"/>
  <c r="F2272"/>
  <c r="E2273"/>
  <c r="F2273"/>
  <c r="E2274"/>
  <c r="F2274"/>
  <c r="E2275"/>
  <c r="F2275"/>
  <c r="E2276"/>
  <c r="F2276"/>
  <c r="E2277"/>
  <c r="F2277"/>
  <c r="E2278"/>
  <c r="F2278"/>
  <c r="E2281"/>
  <c r="F2281"/>
  <c r="E2282"/>
  <c r="F2282"/>
  <c r="E2283"/>
  <c r="F2283"/>
  <c r="E2286"/>
  <c r="F2286"/>
  <c r="E2287"/>
  <c r="F2287"/>
  <c r="E2288"/>
  <c r="F2288"/>
  <c r="E2289"/>
  <c r="F2289"/>
  <c r="E2290"/>
  <c r="F2290"/>
  <c r="E2308"/>
  <c r="F2308"/>
  <c r="E2309"/>
  <c r="F2309"/>
  <c r="E2310"/>
  <c r="F2310"/>
  <c r="E2313"/>
  <c r="F2313"/>
  <c r="F2314" s="1"/>
  <c r="F2316" s="1"/>
  <c r="E2324"/>
  <c r="F2324"/>
  <c r="E2325"/>
  <c r="F2325"/>
  <c r="E2328"/>
  <c r="F2328"/>
  <c r="E2329"/>
  <c r="F2329"/>
  <c r="E2332"/>
  <c r="F2332"/>
  <c r="E2333"/>
  <c r="F2333"/>
  <c r="E2334"/>
  <c r="F2334"/>
  <c r="E2335"/>
  <c r="F2335"/>
  <c r="F2346"/>
  <c r="F2347"/>
  <c r="E2349"/>
  <c r="F2349"/>
  <c r="F2350" s="1"/>
  <c r="F2352" s="1"/>
  <c r="E2360"/>
  <c r="F2360"/>
  <c r="F2361" s="1"/>
  <c r="E2371"/>
  <c r="F2371" s="1"/>
  <c r="F2372" s="1"/>
  <c r="E2382"/>
  <c r="F2382" s="1"/>
  <c r="F2383" s="1"/>
  <c r="E2392"/>
  <c r="F2392" s="1"/>
  <c r="F2393" s="1"/>
  <c r="E2403"/>
  <c r="F2403" s="1"/>
  <c r="F2404" s="1"/>
  <c r="E2414"/>
  <c r="F2414" s="1"/>
  <c r="F2415" s="1"/>
  <c r="E2425"/>
  <c r="F2425" s="1"/>
  <c r="F2426" s="1"/>
  <c r="E2435"/>
  <c r="F2435" s="1"/>
  <c r="F2436" s="1"/>
  <c r="E2446"/>
  <c r="F2446"/>
  <c r="F2447" s="1"/>
  <c r="E2457"/>
  <c r="F2457" s="1"/>
  <c r="F2458" s="1"/>
  <c r="E2460"/>
  <c r="F2460" s="1"/>
  <c r="F2461" s="1"/>
  <c r="F2463" s="1"/>
  <c r="E2471"/>
  <c r="F2471" s="1"/>
  <c r="F2472" s="1"/>
  <c r="E2474"/>
  <c r="F2474" s="1"/>
  <c r="F2475" s="1"/>
  <c r="F2477" s="1"/>
  <c r="E2485"/>
  <c r="F2485" s="1"/>
  <c r="F2486" s="1"/>
  <c r="E2488"/>
  <c r="F2488" s="1"/>
  <c r="F2489" s="1"/>
  <c r="F2491" s="1"/>
  <c r="E2499"/>
  <c r="F2499" s="1"/>
  <c r="F2500" s="1"/>
  <c r="E2502"/>
  <c r="F2502" s="1"/>
  <c r="F2503" s="1"/>
  <c r="F2505" s="1"/>
  <c r="E2513"/>
  <c r="F2513" s="1"/>
  <c r="E2514"/>
  <c r="F2514" s="1"/>
  <c r="E2515"/>
  <c r="F2515" s="1"/>
  <c r="E2518"/>
  <c r="F2518" s="1"/>
  <c r="F2519" s="1"/>
  <c r="F2521" s="1"/>
  <c r="E2531"/>
  <c r="F2531" s="1"/>
  <c r="E2532"/>
  <c r="F2532" s="1"/>
  <c r="E2533"/>
  <c r="F2533" s="1"/>
  <c r="E2536"/>
  <c r="F2536" s="1"/>
  <c r="F2537" s="1"/>
  <c r="F2539" s="1"/>
  <c r="E2547"/>
  <c r="F2547" s="1"/>
  <c r="E2548"/>
  <c r="F2548" s="1"/>
  <c r="E2549"/>
  <c r="F2549" s="1"/>
  <c r="E2552"/>
  <c r="F2552" s="1"/>
  <c r="F2553" s="1"/>
  <c r="F2555" s="1"/>
  <c r="E2565"/>
  <c r="F2565" s="1"/>
  <c r="F2566" s="1"/>
  <c r="E2576"/>
  <c r="F2576" s="1"/>
  <c r="E2577"/>
  <c r="F2577" s="1"/>
  <c r="E2580"/>
  <c r="F2580" s="1"/>
  <c r="F2581" s="1"/>
  <c r="F2586" s="1"/>
  <c r="E2583"/>
  <c r="F2583" s="1"/>
  <c r="F2584" s="1"/>
  <c r="E2594"/>
  <c r="F2594" s="1"/>
  <c r="E2595"/>
  <c r="F2595" s="1"/>
  <c r="E2598"/>
  <c r="F2598" s="1"/>
  <c r="F2599" s="1"/>
  <c r="F2604" s="1"/>
  <c r="F2601"/>
  <c r="F2602" s="1"/>
  <c r="E2616"/>
  <c r="F2616" s="1"/>
  <c r="F2617" s="1"/>
  <c r="E2619"/>
  <c r="F2619" s="1"/>
  <c r="F2620" s="1"/>
  <c r="E2630"/>
  <c r="F2630" s="1"/>
  <c r="F2631" s="1"/>
  <c r="F2633"/>
  <c r="F2634" s="1"/>
  <c r="E2644"/>
  <c r="F2644" s="1"/>
  <c r="E2645"/>
  <c r="F2645" s="1"/>
  <c r="E2646"/>
  <c r="F2646" s="1"/>
  <c r="E2647"/>
  <c r="F2647" s="1"/>
  <c r="E2648"/>
  <c r="F2648" s="1"/>
  <c r="E2649"/>
  <c r="F2649" s="1"/>
  <c r="E2650"/>
  <c r="F2650" s="1"/>
  <c r="E2651"/>
  <c r="F2651" s="1"/>
  <c r="E2652"/>
  <c r="F2652" s="1"/>
  <c r="E2653"/>
  <c r="F2653" s="1"/>
  <c r="E2656"/>
  <c r="F2656" s="1"/>
  <c r="F2657" s="1"/>
  <c r="F2659" s="1"/>
  <c r="E2666"/>
  <c r="F2666" s="1"/>
  <c r="E2667"/>
  <c r="F2667" s="1"/>
  <c r="E2668"/>
  <c r="F2668" s="1"/>
  <c r="E2669"/>
  <c r="F2669" s="1"/>
  <c r="E2670"/>
  <c r="F2670" s="1"/>
  <c r="E2671"/>
  <c r="F2671" s="1"/>
  <c r="E2672"/>
  <c r="F2672" s="1"/>
  <c r="E2673"/>
  <c r="F2673" s="1"/>
  <c r="E2674"/>
  <c r="F2674" s="1"/>
  <c r="E2675"/>
  <c r="F2675" s="1"/>
  <c r="E2678"/>
  <c r="F2678" s="1"/>
  <c r="F2679" s="1"/>
  <c r="F2681" s="1"/>
  <c r="E2689"/>
  <c r="F2689" s="1"/>
  <c r="F2690" s="1"/>
  <c r="E2692"/>
  <c r="F2692" s="1"/>
  <c r="F2693" s="1"/>
  <c r="F2695" s="1"/>
  <c r="E2706"/>
  <c r="F2706" s="1"/>
  <c r="F2707" s="1"/>
  <c r="F2708" s="1"/>
  <c r="F2709"/>
  <c r="E2717"/>
  <c r="F2717" s="1"/>
  <c r="F2718" s="1"/>
  <c r="E2720"/>
  <c r="F2720" s="1"/>
  <c r="F2721" s="1"/>
  <c r="F2723" s="1"/>
  <c r="E2731"/>
  <c r="F2731" s="1"/>
  <c r="E2732"/>
  <c r="F2732" s="1"/>
  <c r="E2747"/>
  <c r="F2747" s="1"/>
  <c r="E2748"/>
  <c r="F2748" s="1"/>
  <c r="E2749"/>
  <c r="F2749" s="1"/>
  <c r="E2750"/>
  <c r="F2750" s="1"/>
  <c r="E2751"/>
  <c r="F2751" s="1"/>
  <c r="E2752"/>
  <c r="F2752" s="1"/>
  <c r="E2755"/>
  <c r="F2755" s="1"/>
  <c r="F2756" s="1"/>
  <c r="F2758" s="1"/>
  <c r="E2766"/>
  <c r="E2767"/>
  <c r="F2767" s="1"/>
  <c r="F2768" s="1"/>
  <c r="F2769" s="1"/>
  <c r="F2770"/>
  <c r="E2778"/>
  <c r="F2778" s="1"/>
  <c r="F2779" s="1"/>
  <c r="F2780" s="1"/>
  <c r="F2781"/>
  <c r="E2793"/>
  <c r="F2793" s="1"/>
  <c r="F2794" s="1"/>
  <c r="F2795" s="1"/>
  <c r="F2804"/>
  <c r="F2805" s="1"/>
  <c r="E2807"/>
  <c r="F2807" s="1"/>
  <c r="F2808" s="1"/>
  <c r="F2810" s="1"/>
  <c r="E2820"/>
  <c r="F2820" s="1"/>
  <c r="F2821" s="1"/>
  <c r="E2823"/>
  <c r="F2823" s="1"/>
  <c r="F2824" s="1"/>
  <c r="F2826" s="1"/>
  <c r="E2835"/>
  <c r="F2835" s="1"/>
  <c r="F2836" s="1"/>
  <c r="E2838"/>
  <c r="F2838" s="1"/>
  <c r="F2839" s="1"/>
  <c r="E2849"/>
  <c r="F2849" s="1"/>
  <c r="F2850" s="1"/>
  <c r="E2852"/>
  <c r="F2852" s="1"/>
  <c r="F2853" s="1"/>
  <c r="F2855" s="1"/>
  <c r="E2863"/>
  <c r="F2863" s="1"/>
  <c r="F2864" s="1"/>
  <c r="E2866"/>
  <c r="F2866" s="1"/>
  <c r="F2867" s="1"/>
  <c r="F2869" s="1"/>
  <c r="E2876"/>
  <c r="F2876" s="1"/>
  <c r="F2877" s="1"/>
  <c r="E2879"/>
  <c r="F2879" s="1"/>
  <c r="F2880" s="1"/>
  <c r="F2882" s="1"/>
  <c r="E2890"/>
  <c r="F2890" s="1"/>
  <c r="F2891" s="1"/>
  <c r="E2893"/>
  <c r="F2893" s="1"/>
  <c r="F2894" s="1"/>
  <c r="E2904"/>
  <c r="F2904" s="1"/>
  <c r="F2905" s="1"/>
  <c r="F2909" s="1"/>
  <c r="E2907"/>
  <c r="F2907" s="1"/>
  <c r="F2908" s="1"/>
  <c r="F2910" s="1"/>
  <c r="E2917"/>
  <c r="F2917" s="1"/>
  <c r="F2918" s="1"/>
  <c r="F2922" s="1"/>
  <c r="E2920"/>
  <c r="F2920" s="1"/>
  <c r="F2921" s="1"/>
  <c r="F2923" s="1"/>
  <c r="E2931"/>
  <c r="F2931" s="1"/>
  <c r="F2932" s="1"/>
  <c r="E2934"/>
  <c r="F2934" s="1"/>
  <c r="F2935" s="1"/>
  <c r="E2945"/>
  <c r="F2945" s="1"/>
  <c r="F2946" s="1"/>
  <c r="E2948"/>
  <c r="F2948" s="1"/>
  <c r="F2949" s="1"/>
  <c r="F2951" s="1"/>
  <c r="E2958"/>
  <c r="F2958" s="1"/>
  <c r="F2959" s="1"/>
  <c r="E2961"/>
  <c r="F2961"/>
  <c r="F2962" s="1"/>
  <c r="F2964" s="1"/>
  <c r="E2972"/>
  <c r="F2972" s="1"/>
  <c r="F2973" s="1"/>
  <c r="E2975"/>
  <c r="F2975" s="1"/>
  <c r="F2976" s="1"/>
  <c r="F2978" s="1"/>
  <c r="E2986"/>
  <c r="F2986" s="1"/>
  <c r="F2987" s="1"/>
  <c r="E2989"/>
  <c r="F2989" s="1"/>
  <c r="F2990" s="1"/>
  <c r="F2992" s="1"/>
  <c r="E3001"/>
  <c r="F3001" s="1"/>
  <c r="F3002" s="1"/>
  <c r="E3004"/>
  <c r="F3004" s="1"/>
  <c r="F3005" s="1"/>
  <c r="F3007" s="1"/>
  <c r="E3015"/>
  <c r="F3015" s="1"/>
  <c r="F3016" s="1"/>
  <c r="E3018"/>
  <c r="F3018" s="1"/>
  <c r="F3019" s="1"/>
  <c r="F3021" s="1"/>
  <c r="E3032"/>
  <c r="F3032" s="1"/>
  <c r="E3033"/>
  <c r="F3033" s="1"/>
  <c r="E3036"/>
  <c r="F3036" s="1"/>
  <c r="F3037" s="1"/>
  <c r="F3039" s="1"/>
  <c r="E3047"/>
  <c r="F3047" s="1"/>
  <c r="E3048"/>
  <c r="F3048" s="1"/>
  <c r="E3051"/>
  <c r="F3051" s="1"/>
  <c r="F3052" s="1"/>
  <c r="F3054" s="1"/>
  <c r="E3062"/>
  <c r="F3062" s="1"/>
  <c r="F3065" s="1"/>
  <c r="E3063"/>
  <c r="F3063" s="1"/>
  <c r="E3064"/>
  <c r="F3064" s="1"/>
  <c r="E3075"/>
  <c r="F3075" s="1"/>
  <c r="E3076"/>
  <c r="F3076" s="1"/>
  <c r="E3079"/>
  <c r="F3079"/>
  <c r="F3080" s="1"/>
  <c r="F3082" s="1"/>
  <c r="E3091"/>
  <c r="F3091"/>
  <c r="E3092"/>
  <c r="F3092"/>
  <c r="E3095"/>
  <c r="F3095" s="1"/>
  <c r="F3096" s="1"/>
  <c r="E3106"/>
  <c r="F3106" s="1"/>
  <c r="E3107"/>
  <c r="F3107" s="1"/>
  <c r="E3110"/>
  <c r="F3110" s="1"/>
  <c r="E3111"/>
  <c r="F3111" s="1"/>
  <c r="E3122"/>
  <c r="F3122" s="1"/>
  <c r="E3123"/>
  <c r="F3123" s="1"/>
  <c r="E3126"/>
  <c r="F3126" s="1"/>
  <c r="E3127"/>
  <c r="F3127" s="1"/>
  <c r="E3138"/>
  <c r="F3138" s="1"/>
  <c r="E3139"/>
  <c r="F3139" s="1"/>
  <c r="E3142"/>
  <c r="F3142" s="1"/>
  <c r="E3143"/>
  <c r="F3143" s="1"/>
  <c r="E3154"/>
  <c r="F3154" s="1"/>
  <c r="E3155"/>
  <c r="F3155"/>
  <c r="E3158"/>
  <c r="F3158" s="1"/>
  <c r="E3159"/>
  <c r="F3159" s="1"/>
  <c r="E3160"/>
  <c r="F3160" s="1"/>
  <c r="E3171"/>
  <c r="F3171"/>
  <c r="E3172"/>
  <c r="F3172" s="1"/>
  <c r="E3175"/>
  <c r="F3175" s="1"/>
  <c r="E3176"/>
  <c r="F3176" s="1"/>
  <c r="E3186"/>
  <c r="F3186" s="1"/>
  <c r="F3188" s="1"/>
  <c r="E3187"/>
  <c r="F3187" s="1"/>
  <c r="E3190"/>
  <c r="F3190" s="1"/>
  <c r="F3191" s="1"/>
  <c r="E3201"/>
  <c r="F3201" s="1"/>
  <c r="F3203" s="1"/>
  <c r="F3210" s="1"/>
  <c r="E3202"/>
  <c r="F3202" s="1"/>
  <c r="E3205"/>
  <c r="F3205" s="1"/>
  <c r="E3206"/>
  <c r="F3206" s="1"/>
  <c r="E3207"/>
  <c r="F3207"/>
  <c r="E3218"/>
  <c r="F3218"/>
  <c r="E3219"/>
  <c r="F3219" s="1"/>
  <c r="E3222"/>
  <c r="F3222" s="1"/>
  <c r="F3223" s="1"/>
  <c r="E3234"/>
  <c r="F3234"/>
  <c r="E3235"/>
  <c r="F3235"/>
  <c r="E3238"/>
  <c r="F3238"/>
  <c r="E3239"/>
  <c r="F3239"/>
  <c r="E3240"/>
  <c r="F3240"/>
  <c r="E3241"/>
  <c r="F3241"/>
  <c r="E3252"/>
  <c r="F3252"/>
  <c r="E3253"/>
  <c r="F3253"/>
  <c r="E3256"/>
  <c r="F3256"/>
  <c r="E3257"/>
  <c r="F3257"/>
  <c r="E3258"/>
  <c r="F3258"/>
  <c r="E3259"/>
  <c r="F3259"/>
  <c r="E3272"/>
  <c r="F3272"/>
  <c r="E3273"/>
  <c r="F3273"/>
  <c r="E3276"/>
  <c r="F3276"/>
  <c r="E3277"/>
  <c r="F3277"/>
  <c r="E3278"/>
  <c r="F3278"/>
  <c r="E3279"/>
  <c r="F3279"/>
  <c r="E3292"/>
  <c r="F3292"/>
  <c r="E3293"/>
  <c r="F3293"/>
  <c r="E3296"/>
  <c r="F3296"/>
  <c r="F3297" s="1"/>
  <c r="F3303" s="1"/>
  <c r="E3299"/>
  <c r="F3299"/>
  <c r="E3300"/>
  <c r="F3300"/>
  <c r="E3311"/>
  <c r="F3311"/>
  <c r="E3312"/>
  <c r="F3312"/>
  <c r="E3315"/>
  <c r="F3315"/>
  <c r="F3316" s="1"/>
  <c r="F3322" s="1"/>
  <c r="E3318"/>
  <c r="F3318" s="1"/>
  <c r="E3319"/>
  <c r="F3319" s="1"/>
  <c r="E3330"/>
  <c r="F3330" s="1"/>
  <c r="E3331"/>
  <c r="F3331" s="1"/>
  <c r="E3334"/>
  <c r="F3334"/>
  <c r="F3335" s="1"/>
  <c r="F3341" s="1"/>
  <c r="E3337"/>
  <c r="F3337" s="1"/>
  <c r="E3338"/>
  <c r="F3338" s="1"/>
  <c r="E3349"/>
  <c r="F3349" s="1"/>
  <c r="E3350"/>
  <c r="F3350" s="1"/>
  <c r="E3353"/>
  <c r="F3353"/>
  <c r="F3354" s="1"/>
  <c r="F3360" s="1"/>
  <c r="E3356"/>
  <c r="F3356" s="1"/>
  <c r="E3357"/>
  <c r="F3357" s="1"/>
  <c r="E3370"/>
  <c r="F3370"/>
  <c r="F3371" s="1"/>
  <c r="F3376" s="1"/>
  <c r="E3373"/>
  <c r="F3373" s="1"/>
  <c r="F3374" s="1"/>
  <c r="E3390"/>
  <c r="F3390" s="1"/>
  <c r="F3391" s="1"/>
  <c r="F3393"/>
  <c r="F3394"/>
  <c r="E3404"/>
  <c r="F3404"/>
  <c r="F3405" s="1"/>
  <c r="E3407"/>
  <c r="F3407" s="1"/>
  <c r="F3408" s="1"/>
  <c r="E3418"/>
  <c r="F3418" s="1"/>
  <c r="F3419" s="1"/>
  <c r="F3424" s="1"/>
  <c r="E3421"/>
  <c r="F3421" s="1"/>
  <c r="F3422" s="1"/>
  <c r="E3434"/>
  <c r="F3434" s="1"/>
  <c r="F3435" s="1"/>
  <c r="E3437"/>
  <c r="F3437" s="1"/>
  <c r="F3438" s="1"/>
  <c r="E3448"/>
  <c r="F3448" s="1"/>
  <c r="E3449"/>
  <c r="F3449" s="1"/>
  <c r="E3452"/>
  <c r="F3452" s="1"/>
  <c r="E3453"/>
  <c r="F3453" s="1"/>
  <c r="E3454"/>
  <c r="F3454" s="1"/>
  <c r="E3455"/>
  <c r="F3455" s="1"/>
  <c r="E3466"/>
  <c r="F3466" s="1"/>
  <c r="F3467" s="1"/>
  <c r="E3469"/>
  <c r="F3469" s="1"/>
  <c r="E3470"/>
  <c r="F3470" s="1"/>
  <c r="E3473"/>
  <c r="F3473" s="1"/>
  <c r="E3474"/>
  <c r="F3474" s="1"/>
  <c r="E3475"/>
  <c r="F3475" s="1"/>
  <c r="E3476"/>
  <c r="F3476" s="1"/>
  <c r="E3486"/>
  <c r="F3486" s="1"/>
  <c r="E3487"/>
  <c r="F3487" s="1"/>
  <c r="E3490"/>
  <c r="F3490" s="1"/>
  <c r="E3491"/>
  <c r="F3491" s="1"/>
  <c r="E3492"/>
  <c r="F3492" s="1"/>
  <c r="E3503"/>
  <c r="F3503" s="1"/>
  <c r="F3504" s="1"/>
  <c r="E3506"/>
  <c r="F3506" s="1"/>
  <c r="E3507"/>
  <c r="F3507" s="1"/>
  <c r="E3510"/>
  <c r="F3510" s="1"/>
  <c r="E3511"/>
  <c r="F3511" s="1"/>
  <c r="E3512"/>
  <c r="F3512" s="1"/>
  <c r="E3529"/>
  <c r="F3529" s="1"/>
  <c r="F3530" s="1"/>
  <c r="E3532"/>
  <c r="F3532" s="1"/>
  <c r="F3533" s="1"/>
  <c r="E3543"/>
  <c r="F3543" s="1"/>
  <c r="F3544" s="1"/>
  <c r="F3549" s="1"/>
  <c r="E3546"/>
  <c r="F3546" s="1"/>
  <c r="F3547" s="1"/>
  <c r="E3560"/>
  <c r="F3560" s="1"/>
  <c r="F3561" s="1"/>
  <c r="F3562" s="1"/>
  <c r="F3564" s="1"/>
  <c r="F3563"/>
  <c r="E3572"/>
  <c r="F3572" s="1"/>
  <c r="F3573" s="1"/>
  <c r="F3574" s="1"/>
  <c r="F3575"/>
  <c r="E3583"/>
  <c r="F3583" s="1"/>
  <c r="F3584" s="1"/>
  <c r="E3586"/>
  <c r="F3586" s="1"/>
  <c r="E3587"/>
  <c r="F3587" s="1"/>
  <c r="E3598"/>
  <c r="F3598" s="1"/>
  <c r="F3599" s="1"/>
  <c r="E3601"/>
  <c r="F3601" s="1"/>
  <c r="E3602"/>
  <c r="F3602" s="1"/>
  <c r="E3615"/>
  <c r="F3615" s="1"/>
  <c r="E3616"/>
  <c r="F3616" s="1"/>
  <c r="E3629"/>
  <c r="F3629" s="1"/>
  <c r="E3630"/>
  <c r="F3630" s="1"/>
  <c r="E3633"/>
  <c r="F3633" s="1"/>
  <c r="F3634" s="1"/>
  <c r="F3636"/>
  <c r="F3638"/>
  <c r="F3639"/>
  <c r="E3652"/>
  <c r="F3652" s="1"/>
  <c r="E3653"/>
  <c r="F3653" s="1"/>
  <c r="F3656"/>
  <c r="F3658"/>
  <c r="F3659"/>
  <c r="F3660"/>
  <c r="F3661"/>
  <c r="E3672"/>
  <c r="F3672" s="1"/>
  <c r="E3673"/>
  <c r="F3673" s="1"/>
  <c r="F3676"/>
  <c r="F3678"/>
  <c r="F3679"/>
  <c r="F3680"/>
  <c r="E3696"/>
  <c r="F3696" s="1"/>
  <c r="E3697"/>
  <c r="F3697" s="1"/>
  <c r="E3700"/>
  <c r="F3700" s="1"/>
  <c r="F3701" s="1"/>
  <c r="F3703"/>
  <c r="F3705"/>
  <c r="F3706"/>
  <c r="E3717"/>
  <c r="F3717" s="1"/>
  <c r="E3718"/>
  <c r="F3718" s="1"/>
  <c r="F3721"/>
  <c r="F3722" s="1"/>
  <c r="E3734"/>
  <c r="F3734"/>
  <c r="E3735"/>
  <c r="F3735"/>
  <c r="F3738"/>
  <c r="F3739" s="1"/>
  <c r="E3752"/>
  <c r="F3752" s="1"/>
  <c r="E3753"/>
  <c r="F3753" s="1"/>
  <c r="E3756"/>
  <c r="F3756" s="1"/>
  <c r="F3757" s="1"/>
  <c r="F3759"/>
  <c r="F3762"/>
  <c r="F3763"/>
  <c r="E3777"/>
  <c r="F3777" s="1"/>
  <c r="F3779" s="1"/>
  <c r="F3790" s="1"/>
  <c r="E3778"/>
  <c r="F3778" s="1"/>
  <c r="E3781"/>
  <c r="F3781" s="1"/>
  <c r="F3782" s="1"/>
  <c r="F3784"/>
  <c r="F3786"/>
  <c r="F3787"/>
  <c r="E3798"/>
  <c r="F3798" s="1"/>
  <c r="E3799"/>
  <c r="F3799" s="1"/>
  <c r="E3802"/>
  <c r="F3802" s="1"/>
  <c r="F3803" s="1"/>
  <c r="F3805"/>
  <c r="F3807"/>
  <c r="F3808"/>
  <c r="E3821"/>
  <c r="F3821" s="1"/>
  <c r="E3822"/>
  <c r="F3822" s="1"/>
  <c r="E3825"/>
  <c r="F3825" s="1"/>
  <c r="E3826"/>
  <c r="F3826" s="1"/>
  <c r="F3827"/>
  <c r="E3839"/>
  <c r="F3839"/>
  <c r="F3840" s="1"/>
  <c r="F3846" s="1"/>
  <c r="E3842"/>
  <c r="F3842"/>
  <c r="E3843"/>
  <c r="F3843"/>
  <c r="E3853"/>
  <c r="F3853"/>
  <c r="F3854" s="1"/>
  <c r="E3856"/>
  <c r="F3856" s="1"/>
  <c r="E3857"/>
  <c r="F3857" s="1"/>
  <c r="E3868"/>
  <c r="F3868"/>
  <c r="F3869" s="1"/>
  <c r="E3871"/>
  <c r="F3871" s="1"/>
  <c r="E3872"/>
  <c r="F3872" s="1"/>
  <c r="E3873"/>
  <c r="F3873" s="1"/>
  <c r="E3884"/>
  <c r="F3884" s="1"/>
  <c r="F3885" s="1"/>
  <c r="E3887"/>
  <c r="F3887" s="1"/>
  <c r="E3888"/>
  <c r="F3888" s="1"/>
  <c r="E3889"/>
  <c r="F3889" s="1"/>
  <c r="E3899"/>
  <c r="F3899" s="1"/>
  <c r="F3900" s="1"/>
  <c r="F3907" s="1"/>
  <c r="E3902"/>
  <c r="F3902" s="1"/>
  <c r="E3903"/>
  <c r="F3903" s="1"/>
  <c r="E3904"/>
  <c r="F3904" s="1"/>
  <c r="E3915"/>
  <c r="F3915" s="1"/>
  <c r="E3918"/>
  <c r="F3918" s="1"/>
  <c r="E3919"/>
  <c r="F3919" s="1"/>
  <c r="E3930"/>
  <c r="F3930" s="1"/>
  <c r="F3931" s="1"/>
  <c r="F3937" s="1"/>
  <c r="E3933"/>
  <c r="F3933" s="1"/>
  <c r="E3934"/>
  <c r="F3934" s="1"/>
  <c r="E3945"/>
  <c r="F3945" s="1"/>
  <c r="F3946" s="1"/>
  <c r="E3948"/>
  <c r="F3948" s="1"/>
  <c r="E3949"/>
  <c r="F3949" s="1"/>
  <c r="E3960"/>
  <c r="F3960" s="1"/>
  <c r="F3961" s="1"/>
  <c r="F3967" s="1"/>
  <c r="E3963"/>
  <c r="F3963" s="1"/>
  <c r="E3964"/>
  <c r="F3964" s="1"/>
  <c r="E3977"/>
  <c r="F3977" s="1"/>
  <c r="F3978" s="1"/>
  <c r="F3985" s="1"/>
  <c r="E3980"/>
  <c r="F3980" s="1"/>
  <c r="E3981"/>
  <c r="F3981" s="1"/>
  <c r="E3982"/>
  <c r="F3982" s="1"/>
  <c r="E3992"/>
  <c r="F3992" s="1"/>
  <c r="F3993" s="1"/>
  <c r="F4000" s="1"/>
  <c r="E3995"/>
  <c r="F3995" s="1"/>
  <c r="E3996"/>
  <c r="F3996" s="1"/>
  <c r="E3997"/>
  <c r="F3997" s="1"/>
  <c r="E4008"/>
  <c r="F4008" s="1"/>
  <c r="F4009" s="1"/>
  <c r="E4011"/>
  <c r="F4011" s="1"/>
  <c r="F4012" s="1"/>
  <c r="F4014"/>
  <c r="F4015" s="1"/>
  <c r="E4038"/>
  <c r="F4038" s="1"/>
  <c r="E4039"/>
  <c r="F4039" s="1"/>
  <c r="E4042"/>
  <c r="F4042" s="1"/>
  <c r="E4043"/>
  <c r="F4043" s="1"/>
  <c r="E4044"/>
  <c r="F4044" s="1"/>
  <c r="E4055"/>
  <c r="F4055" s="1"/>
  <c r="E4056"/>
  <c r="F4056" s="1"/>
  <c r="E4059"/>
  <c r="F4059" s="1"/>
  <c r="E4060"/>
  <c r="F4060" s="1"/>
  <c r="E4061"/>
  <c r="F4061" s="1"/>
  <c r="E4062"/>
  <c r="F4062" s="1"/>
  <c r="E4076"/>
  <c r="F4076" s="1"/>
  <c r="E4077"/>
  <c r="F4077" s="1"/>
  <c r="E4080"/>
  <c r="F4080" s="1"/>
  <c r="E4081"/>
  <c r="F4081" s="1"/>
  <c r="E4082"/>
  <c r="F4082" s="1"/>
  <c r="E4083"/>
  <c r="F4083" s="1"/>
  <c r="E4095"/>
  <c r="F4095" s="1"/>
  <c r="E4096"/>
  <c r="F4096" s="1"/>
  <c r="E4099"/>
  <c r="F4099" s="1"/>
  <c r="E4100"/>
  <c r="F4100" s="1"/>
  <c r="E4101"/>
  <c r="F4101" s="1"/>
  <c r="E4102"/>
  <c r="F4102" s="1"/>
  <c r="E4118"/>
  <c r="F4118" s="1"/>
  <c r="E4119"/>
  <c r="F4119" s="1"/>
  <c r="E4122"/>
  <c r="F4122" s="1"/>
  <c r="E4123"/>
  <c r="F4123" s="1"/>
  <c r="E4124"/>
  <c r="F4124" s="1"/>
  <c r="E4125"/>
  <c r="F4125" s="1"/>
  <c r="E4140"/>
  <c r="F4140" s="1"/>
  <c r="E4141"/>
  <c r="F4141" s="1"/>
  <c r="E4144"/>
  <c r="F4144" s="1"/>
  <c r="E4145"/>
  <c r="F4145" s="1"/>
  <c r="E4146"/>
  <c r="F4146" s="1"/>
  <c r="E4147"/>
  <c r="F4147" s="1"/>
  <c r="E4148"/>
  <c r="F4148" s="1"/>
  <c r="E4159"/>
  <c r="F4159" s="1"/>
  <c r="E4160"/>
  <c r="F4160" s="1"/>
  <c r="E4163"/>
  <c r="F4163" s="1"/>
  <c r="E4164"/>
  <c r="F4164" s="1"/>
  <c r="E4165"/>
  <c r="F4165" s="1"/>
  <c r="E4166"/>
  <c r="F4166" s="1"/>
  <c r="E4167"/>
  <c r="F4167" s="1"/>
  <c r="E4180"/>
  <c r="F4180" s="1"/>
  <c r="F4182" s="1"/>
  <c r="F4191" s="1"/>
  <c r="E4181"/>
  <c r="F4181" s="1"/>
  <c r="E4184"/>
  <c r="F4184" s="1"/>
  <c r="E4185"/>
  <c r="F4185" s="1"/>
  <c r="E4186"/>
  <c r="F4186" s="1"/>
  <c r="E4187"/>
  <c r="F4187" s="1"/>
  <c r="E4188"/>
  <c r="F4188" s="1"/>
  <c r="E4199"/>
  <c r="F4199"/>
  <c r="E4200"/>
  <c r="F4200"/>
  <c r="E4203"/>
  <c r="F4203" s="1"/>
  <c r="E4204"/>
  <c r="F4204" s="1"/>
  <c r="E4205"/>
  <c r="F4205" s="1"/>
  <c r="E4206"/>
  <c r="F4206" s="1"/>
  <c r="E4207"/>
  <c r="F4207" s="1"/>
  <c r="E4219"/>
  <c r="F4219" s="1"/>
  <c r="F4221" s="1"/>
  <c r="F4231" s="1"/>
  <c r="E4220"/>
  <c r="F4220" s="1"/>
  <c r="E4223"/>
  <c r="F4223" s="1"/>
  <c r="E4224"/>
  <c r="F4224" s="1"/>
  <c r="E4225"/>
  <c r="F4225" s="1"/>
  <c r="E4226"/>
  <c r="F4226" s="1"/>
  <c r="E4227"/>
  <c r="F4227" s="1"/>
  <c r="E4228"/>
  <c r="F4228" s="1"/>
  <c r="E4241"/>
  <c r="F4241" s="1"/>
  <c r="F4243" s="1"/>
  <c r="F4249" s="1"/>
  <c r="E4242"/>
  <c r="F4242" s="1"/>
  <c r="E4245"/>
  <c r="F4245" s="1"/>
  <c r="E4246"/>
  <c r="F4246" s="1"/>
  <c r="E4260"/>
  <c r="F4260" s="1"/>
  <c r="F4262" s="1"/>
  <c r="F4268" s="1"/>
  <c r="E4261"/>
  <c r="F4261" s="1"/>
  <c r="E4264"/>
  <c r="F4264" s="1"/>
  <c r="E4265"/>
  <c r="F4265" s="1"/>
  <c r="E4276"/>
  <c r="F4276" s="1"/>
  <c r="F4278" s="1"/>
  <c r="F4284" s="1"/>
  <c r="E4277"/>
  <c r="F4277" s="1"/>
  <c r="E4280"/>
  <c r="F4280" s="1"/>
  <c r="E4281"/>
  <c r="F4281" s="1"/>
  <c r="E4302"/>
  <c r="F4302" s="1"/>
  <c r="F4303" s="1"/>
  <c r="E4305"/>
  <c r="F4305" s="1"/>
  <c r="E4306"/>
  <c r="F4306" s="1"/>
  <c r="E4309"/>
  <c r="F4309" s="1"/>
  <c r="E4310"/>
  <c r="F4310" s="1"/>
  <c r="E4321"/>
  <c r="F4321" s="1"/>
  <c r="F4323" s="1"/>
  <c r="F4329" s="1"/>
  <c r="E4322"/>
  <c r="F4322" s="1"/>
  <c r="E4325"/>
  <c r="F4325" s="1"/>
  <c r="E4326"/>
  <c r="F4326" s="1"/>
  <c r="E4343"/>
  <c r="F4343" s="1"/>
  <c r="E4344"/>
  <c r="F4344" s="1"/>
  <c r="E4347"/>
  <c r="F4347" s="1"/>
  <c r="F4348" s="1"/>
  <c r="F4358"/>
  <c r="E4359"/>
  <c r="F4359" s="1"/>
  <c r="E4362"/>
  <c r="F4362" s="1"/>
  <c r="F4363" s="1"/>
  <c r="E4375"/>
  <c r="F4375" s="1"/>
  <c r="F4376" s="1"/>
  <c r="F4377" s="1"/>
  <c r="F4378"/>
  <c r="E4387"/>
  <c r="F4387" s="1"/>
  <c r="F4388" s="1"/>
  <c r="F4389" s="1"/>
  <c r="F4390"/>
  <c r="E4398"/>
  <c r="F4398" s="1"/>
  <c r="F4399" s="1"/>
  <c r="E4401"/>
  <c r="F4401" s="1"/>
  <c r="F4402" s="1"/>
  <c r="F4409" s="1"/>
  <c r="E4404"/>
  <c r="F4404" s="1"/>
  <c r="E4405"/>
  <c r="F4405" s="1"/>
  <c r="E4406"/>
  <c r="F4406" s="1"/>
  <c r="E4417"/>
  <c r="F4417" s="1"/>
  <c r="F4418" s="1"/>
  <c r="E4420"/>
  <c r="F4420" s="1"/>
  <c r="F4421" s="1"/>
  <c r="F4428" s="1"/>
  <c r="E4423"/>
  <c r="F4423" s="1"/>
  <c r="E4424"/>
  <c r="F4424" s="1"/>
  <c r="E4425"/>
  <c r="F4425" s="1"/>
  <c r="E4435"/>
  <c r="F4435" s="1"/>
  <c r="F4436" s="1"/>
  <c r="E4438"/>
  <c r="F4438" s="1"/>
  <c r="F4439" s="1"/>
  <c r="F4446" s="1"/>
  <c r="E4441"/>
  <c r="F4441" s="1"/>
  <c r="E4442"/>
  <c r="F4442" s="1"/>
  <c r="E4443"/>
  <c r="F4443" s="1"/>
  <c r="E4454"/>
  <c r="F4454" s="1"/>
  <c r="F4455" s="1"/>
  <c r="E4457"/>
  <c r="F4457" s="1"/>
  <c r="F4458" s="1"/>
  <c r="F4465" s="1"/>
  <c r="E4460"/>
  <c r="F4460" s="1"/>
  <c r="E4461"/>
  <c r="F4461" s="1"/>
  <c r="E4462"/>
  <c r="F4462" s="1"/>
  <c r="E4478"/>
  <c r="F4478" s="1"/>
  <c r="F4479" s="1"/>
  <c r="E4481"/>
  <c r="F4481" s="1"/>
  <c r="F4482" s="1"/>
  <c r="E4484"/>
  <c r="F4484" s="1"/>
  <c r="E4485"/>
  <c r="F4485" s="1"/>
  <c r="E4486"/>
  <c r="F4486" s="1"/>
  <c r="E4497"/>
  <c r="F4497" s="1"/>
  <c r="F4498" s="1"/>
  <c r="E4500"/>
  <c r="F4500" s="1"/>
  <c r="F4501" s="1"/>
  <c r="F4509" s="1"/>
  <c r="E4503"/>
  <c r="F4503" s="1"/>
  <c r="E4504"/>
  <c r="F4504" s="1"/>
  <c r="E4505"/>
  <c r="F4505" s="1"/>
  <c r="E4506"/>
  <c r="F4506" s="1"/>
  <c r="E4521"/>
  <c r="F4521" s="1"/>
  <c r="F4522" s="1"/>
  <c r="E4524"/>
  <c r="F4524" s="1"/>
  <c r="F4525" s="1"/>
  <c r="E4527"/>
  <c r="F4527" s="1"/>
  <c r="E4528"/>
  <c r="F4528" s="1"/>
  <c r="E4529"/>
  <c r="F4529" s="1"/>
  <c r="E4530"/>
  <c r="F4530" s="1"/>
  <c r="E4541"/>
  <c r="F4541" s="1"/>
  <c r="F4542" s="1"/>
  <c r="E4544"/>
  <c r="F4544" s="1"/>
  <c r="F4545" s="1"/>
  <c r="F4553" s="1"/>
  <c r="E4547"/>
  <c r="F4547" s="1"/>
  <c r="E4548"/>
  <c r="F4548" s="1"/>
  <c r="E4549"/>
  <c r="F4549" s="1"/>
  <c r="E4550"/>
  <c r="F4550" s="1"/>
  <c r="F4551" s="1"/>
  <c r="E4564"/>
  <c r="F4564" s="1"/>
  <c r="F4565" s="1"/>
  <c r="E4567"/>
  <c r="F4567" s="1"/>
  <c r="F4568" s="1"/>
  <c r="F4576" s="1"/>
  <c r="E4570"/>
  <c r="F4570" s="1"/>
  <c r="E4571"/>
  <c r="F4571" s="1"/>
  <c r="E4572"/>
  <c r="F4572" s="1"/>
  <c r="E4573"/>
  <c r="F4573" s="1"/>
  <c r="E4584"/>
  <c r="F4584" s="1"/>
  <c r="F4585" s="1"/>
  <c r="E4587"/>
  <c r="F4587" s="1"/>
  <c r="F4588" s="1"/>
  <c r="E4590"/>
  <c r="F4590" s="1"/>
  <c r="E4591"/>
  <c r="F4591" s="1"/>
  <c r="E4592"/>
  <c r="F4592" s="1"/>
  <c r="E4593"/>
  <c r="F4593" s="1"/>
  <c r="E4594"/>
  <c r="F4594" s="1"/>
  <c r="E4595"/>
  <c r="F4595" s="1"/>
  <c r="E4607"/>
  <c r="F4607" s="1"/>
  <c r="F4608" s="1"/>
  <c r="F4615" s="1"/>
  <c r="E4610"/>
  <c r="F4610" s="1"/>
  <c r="E4611"/>
  <c r="F4611" s="1"/>
  <c r="E4612"/>
  <c r="F4612" s="1"/>
  <c r="E4623"/>
  <c r="F4623" s="1"/>
  <c r="F4624" s="1"/>
  <c r="E4626"/>
  <c r="F4626" s="1"/>
  <c r="E4627"/>
  <c r="F4627" s="1"/>
  <c r="E4630"/>
  <c r="F4630" s="1"/>
  <c r="E4631"/>
  <c r="F4631" s="1"/>
  <c r="E4632"/>
  <c r="F4632" s="1"/>
  <c r="E4633"/>
  <c r="F4633" s="1"/>
  <c r="E4650"/>
  <c r="F4650" s="1"/>
  <c r="E4651"/>
  <c r="F4651" s="1"/>
  <c r="E4662"/>
  <c r="F4662" s="1"/>
  <c r="F4664" s="1"/>
  <c r="E4663"/>
  <c r="F4663" s="1"/>
  <c r="F4680"/>
  <c r="F4696"/>
  <c r="F4710"/>
  <c r="F4732"/>
  <c r="E4743"/>
  <c r="F4743" s="1"/>
  <c r="F4744" s="1"/>
  <c r="E4746"/>
  <c r="F4746" s="1"/>
  <c r="E4747"/>
  <c r="F4747" s="1"/>
  <c r="E4748"/>
  <c r="F4748" s="1"/>
  <c r="E4751"/>
  <c r="F4751" s="1"/>
  <c r="E4752"/>
  <c r="F4752" s="1"/>
  <c r="E4753"/>
  <c r="F4753" s="1"/>
  <c r="E4754"/>
  <c r="F4754" s="1"/>
  <c r="E4755"/>
  <c r="F4755" s="1"/>
  <c r="E4756"/>
  <c r="F4756" s="1"/>
  <c r="E4757"/>
  <c r="F4757" s="1"/>
  <c r="E4758"/>
  <c r="F4758" s="1"/>
  <c r="E4759"/>
  <c r="F4759" s="1"/>
  <c r="E4771"/>
  <c r="F4771" s="1"/>
  <c r="E4772"/>
  <c r="F4772" s="1"/>
  <c r="E4775"/>
  <c r="F4775" s="1"/>
  <c r="E4776"/>
  <c r="F4776" s="1"/>
  <c r="E4790"/>
  <c r="F4790" s="1"/>
  <c r="E4791"/>
  <c r="F4791" s="1"/>
  <c r="E4794"/>
  <c r="F4794" s="1"/>
  <c r="E4795"/>
  <c r="F4795"/>
  <c r="E4813"/>
  <c r="F4813" s="1"/>
  <c r="E4814"/>
  <c r="F4814" s="1"/>
  <c r="E4817"/>
  <c r="F4817" s="1"/>
  <c r="E4818"/>
  <c r="F4818" s="1"/>
  <c r="E4833"/>
  <c r="F4833" s="1"/>
  <c r="E4834"/>
  <c r="F4834"/>
  <c r="E4837"/>
  <c r="F4837"/>
  <c r="E4838"/>
  <c r="F4838"/>
  <c r="E4839"/>
  <c r="F4839"/>
  <c r="E4840"/>
  <c r="F4840"/>
  <c r="E4841"/>
  <c r="F4841"/>
  <c r="E4842"/>
  <c r="F4842"/>
  <c r="E4858"/>
  <c r="F4858"/>
  <c r="E4859"/>
  <c r="F4859"/>
  <c r="F4860" s="1"/>
  <c r="E4862"/>
  <c r="F4862" s="1"/>
  <c r="E4863"/>
  <c r="F4863" s="1"/>
  <c r="E4864"/>
  <c r="F4864"/>
  <c r="E4865"/>
  <c r="F4865"/>
  <c r="E4866"/>
  <c r="F4866"/>
  <c r="E4867"/>
  <c r="F4867"/>
  <c r="E4882"/>
  <c r="F4882"/>
  <c r="E4883"/>
  <c r="F4883"/>
  <c r="E4886"/>
  <c r="F4886"/>
  <c r="E4887"/>
  <c r="F4887"/>
  <c r="E4888"/>
  <c r="F4888"/>
  <c r="E4889"/>
  <c r="F4889" s="1"/>
  <c r="E4890"/>
  <c r="F4890" s="1"/>
  <c r="E4891"/>
  <c r="F4891" s="1"/>
  <c r="E4905"/>
  <c r="F4905" s="1"/>
  <c r="E4906"/>
  <c r="F4906"/>
  <c r="E4909"/>
  <c r="F4909"/>
  <c r="E4910"/>
  <c r="F4910"/>
  <c r="E4911"/>
  <c r="F4911"/>
  <c r="E4912"/>
  <c r="F4912"/>
  <c r="E4913"/>
  <c r="F4913"/>
  <c r="E4914"/>
  <c r="F4914"/>
  <c r="E4929"/>
  <c r="F4929"/>
  <c r="E4930"/>
  <c r="F4930" s="1"/>
  <c r="E4933"/>
  <c r="F4933" s="1"/>
  <c r="E4934"/>
  <c r="F4934" s="1"/>
  <c r="E4935"/>
  <c r="F4935" s="1"/>
  <c r="E4936"/>
  <c r="F4936" s="1"/>
  <c r="E4937"/>
  <c r="F4937" s="1"/>
  <c r="F4939" s="1"/>
  <c r="E4938"/>
  <c r="F4938" s="1"/>
  <c r="E4952"/>
  <c r="F4952" s="1"/>
  <c r="F4954" s="1"/>
  <c r="F4968" s="1"/>
  <c r="E4953"/>
  <c r="F4953" s="1"/>
  <c r="E4956"/>
  <c r="F4956" s="1"/>
  <c r="E4957"/>
  <c r="F4957" s="1"/>
  <c r="E4958"/>
  <c r="F4958" s="1"/>
  <c r="E4959"/>
  <c r="F4959" s="1"/>
  <c r="E4960"/>
  <c r="F4960" s="1"/>
  <c r="E4961"/>
  <c r="F4961" s="1"/>
  <c r="E4976"/>
  <c r="F4976" s="1"/>
  <c r="F4978" s="1"/>
  <c r="F4992" s="1"/>
  <c r="E4977"/>
  <c r="F4977" s="1"/>
  <c r="E4980"/>
  <c r="F4980" s="1"/>
  <c r="E4981"/>
  <c r="F4981" s="1"/>
  <c r="E4982"/>
  <c r="F4982" s="1"/>
  <c r="E4983"/>
  <c r="F4983" s="1"/>
  <c r="E4984"/>
  <c r="F4984" s="1"/>
  <c r="E4985"/>
  <c r="F4985" s="1"/>
  <c r="E4999"/>
  <c r="F4999" s="1"/>
  <c r="E5000"/>
  <c r="F5000" s="1"/>
  <c r="E5003"/>
  <c r="F5003" s="1"/>
  <c r="E5004"/>
  <c r="F5004" s="1"/>
  <c r="E5005"/>
  <c r="F5005" s="1"/>
  <c r="E5006"/>
  <c r="F5006" s="1"/>
  <c r="E5007"/>
  <c r="F5007" s="1"/>
  <c r="E5008"/>
  <c r="F5008" s="1"/>
  <c r="E5023"/>
  <c r="F5023" s="1"/>
  <c r="F5024" s="1"/>
  <c r="E5026"/>
  <c r="F5026" s="1"/>
  <c r="E5027"/>
  <c r="F5027" s="1"/>
  <c r="E5028"/>
  <c r="F5028" s="1"/>
  <c r="E5031"/>
  <c r="F5031" s="1"/>
  <c r="E5032"/>
  <c r="F5032" s="1"/>
  <c r="E5033"/>
  <c r="F5033" s="1"/>
  <c r="E5034"/>
  <c r="F5034" s="1"/>
  <c r="E5035"/>
  <c r="F5035" s="1"/>
  <c r="E5036"/>
  <c r="F5036" s="1"/>
  <c r="E5037"/>
  <c r="F5037" s="1"/>
  <c r="E5038"/>
  <c r="F5038"/>
  <c r="E5039"/>
  <c r="F5039"/>
  <c r="E5040"/>
  <c r="F5040"/>
  <c r="F5056"/>
  <c r="F5068"/>
  <c r="F5082"/>
  <c r="E5093"/>
  <c r="F5093" s="1"/>
  <c r="F5095" s="1"/>
  <c r="F5102" s="1"/>
  <c r="E5094"/>
  <c r="F5094" s="1"/>
  <c r="E5113"/>
  <c r="F5113" s="1"/>
  <c r="E5114"/>
  <c r="F5114"/>
  <c r="E5115"/>
  <c r="F5115"/>
  <c r="E5116"/>
  <c r="F5116"/>
  <c r="E5119"/>
  <c r="F5119"/>
  <c r="F5120" s="1"/>
  <c r="F5125" s="1"/>
  <c r="E5122"/>
  <c r="F5122"/>
  <c r="F5123" s="1"/>
  <c r="E5136"/>
  <c r="F5136" s="1"/>
  <c r="E5137"/>
  <c r="F5137" s="1"/>
  <c r="E5138"/>
  <c r="F5138" s="1"/>
  <c r="E5139"/>
  <c r="F5139" s="1"/>
  <c r="E5142"/>
  <c r="F5142"/>
  <c r="F5143" s="1"/>
  <c r="F5148" s="1"/>
  <c r="E5145"/>
  <c r="F5145" s="1"/>
  <c r="F5146" s="1"/>
  <c r="E5156"/>
  <c r="F5156" s="1"/>
  <c r="E5157"/>
  <c r="F5157" s="1"/>
  <c r="E5160"/>
  <c r="F5160" s="1"/>
  <c r="F5161" s="1"/>
  <c r="E5176"/>
  <c r="F5176"/>
  <c r="F5178" s="1"/>
  <c r="F5183" s="1"/>
  <c r="E5177"/>
  <c r="F5177" s="1"/>
  <c r="E5180"/>
  <c r="F5180" s="1"/>
  <c r="F5181" s="1"/>
  <c r="E5193"/>
  <c r="F5193" s="1"/>
  <c r="F5194" s="1"/>
  <c r="E5196"/>
  <c r="F5196" s="1"/>
  <c r="E5197"/>
  <c r="F5197" s="1"/>
  <c r="E5198"/>
  <c r="F5198" s="1"/>
  <c r="E5209"/>
  <c r="F5209" s="1"/>
  <c r="E5210"/>
  <c r="F5210" s="1"/>
  <c r="E5213"/>
  <c r="F5213" s="1"/>
  <c r="E5214"/>
  <c r="F5214" s="1"/>
  <c r="E5215"/>
  <c r="F5215" s="1"/>
  <c r="E5225"/>
  <c r="F5225" s="1"/>
  <c r="F5227" s="1"/>
  <c r="F5234" s="1"/>
  <c r="E5226"/>
  <c r="F5226" s="1"/>
  <c r="E5229"/>
  <c r="F5229" s="1"/>
  <c r="E5230"/>
  <c r="F5230" s="1"/>
  <c r="E5231"/>
  <c r="F5231" s="1"/>
  <c r="E5244"/>
  <c r="F5244" s="1"/>
  <c r="F5245" s="1"/>
  <c r="E5247"/>
  <c r="F5247" s="1"/>
  <c r="F5248" s="1"/>
  <c r="F5255" s="1"/>
  <c r="E5250"/>
  <c r="F5250" s="1"/>
  <c r="E5251"/>
  <c r="F5251" s="1"/>
  <c r="E5252"/>
  <c r="F5252" s="1"/>
  <c r="E5266"/>
  <c r="F5266" s="1"/>
  <c r="F5267" s="1"/>
  <c r="E5269"/>
  <c r="F5269" s="1"/>
  <c r="F5270" s="1"/>
  <c r="F5276" s="1"/>
  <c r="E5272"/>
  <c r="F5272" s="1"/>
  <c r="E5273"/>
  <c r="F5273" s="1"/>
  <c r="E5284"/>
  <c r="F5284" s="1"/>
  <c r="E5285"/>
  <c r="F5285" s="1"/>
  <c r="E5288"/>
  <c r="F5288" s="1"/>
  <c r="F5289" s="1"/>
  <c r="E5311"/>
  <c r="F5311" s="1"/>
  <c r="F5312" s="1"/>
  <c r="E5314"/>
  <c r="F5314"/>
  <c r="F5315" s="1"/>
  <c r="F5321" s="1"/>
  <c r="E5317"/>
  <c r="F5317" s="1"/>
  <c r="E5318"/>
  <c r="F5318" s="1"/>
  <c r="E5329"/>
  <c r="F5329" s="1"/>
  <c r="F5330" s="1"/>
  <c r="E5332"/>
  <c r="F5332"/>
  <c r="F5333" s="1"/>
  <c r="F5339" s="1"/>
  <c r="E5335"/>
  <c r="F5335" s="1"/>
  <c r="E5336"/>
  <c r="F5336" s="1"/>
  <c r="E5355"/>
  <c r="F5355" s="1"/>
  <c r="E5356"/>
  <c r="F5356" s="1"/>
  <c r="E5359"/>
  <c r="F5359" s="1"/>
  <c r="E5360"/>
  <c r="F5360" s="1"/>
  <c r="E5361"/>
  <c r="F5361" s="1"/>
  <c r="E5362"/>
  <c r="F5362" s="1"/>
  <c r="E5373"/>
  <c r="F5373"/>
  <c r="E5374"/>
  <c r="F5374"/>
  <c r="E5377"/>
  <c r="F5377" s="1"/>
  <c r="E5378"/>
  <c r="F5378" s="1"/>
  <c r="E5379"/>
  <c r="F5379" s="1"/>
  <c r="E5380"/>
  <c r="F5380" s="1"/>
  <c r="E5391"/>
  <c r="F5391"/>
  <c r="E5392"/>
  <c r="F5392"/>
  <c r="F5393" s="1"/>
  <c r="F5401" s="1"/>
  <c r="E5395"/>
  <c r="F5395" s="1"/>
  <c r="E5396"/>
  <c r="F5396" s="1"/>
  <c r="E5397"/>
  <c r="F5397" s="1"/>
  <c r="E5398"/>
  <c r="F5398" s="1"/>
  <c r="E5409"/>
  <c r="F5409"/>
  <c r="E5410"/>
  <c r="F5410"/>
  <c r="E5413"/>
  <c r="F5413" s="1"/>
  <c r="E5414"/>
  <c r="F5414" s="1"/>
  <c r="E5415"/>
  <c r="F5415"/>
  <c r="E5416"/>
  <c r="F5416"/>
  <c r="E5431"/>
  <c r="F5431"/>
  <c r="E5432"/>
  <c r="F5432"/>
  <c r="E5435"/>
  <c r="F5435" s="1"/>
  <c r="E5436"/>
  <c r="F5436" s="1"/>
  <c r="E5437"/>
  <c r="F5437"/>
  <c r="E5438"/>
  <c r="F5438"/>
  <c r="E5449"/>
  <c r="F5449"/>
  <c r="E5450"/>
  <c r="F5450"/>
  <c r="E5453"/>
  <c r="F5453"/>
  <c r="E5454"/>
  <c r="F5454"/>
  <c r="E5455"/>
  <c r="F5455"/>
  <c r="E5456"/>
  <c r="F5456"/>
  <c r="E5472"/>
  <c r="F5472"/>
  <c r="F5474" s="1"/>
  <c r="E5473"/>
  <c r="F5473" s="1"/>
  <c r="E5476"/>
  <c r="F5476" s="1"/>
  <c r="E5477"/>
  <c r="F5477" s="1"/>
  <c r="E5478"/>
  <c r="F5478" s="1"/>
  <c r="E5479"/>
  <c r="F5479"/>
  <c r="E5490"/>
  <c r="F5490" s="1"/>
  <c r="F5491" s="1"/>
  <c r="F5492" s="1"/>
  <c r="F5493"/>
  <c r="E5501"/>
  <c r="F5501" s="1"/>
  <c r="F5502" s="1"/>
  <c r="F5503" s="1"/>
  <c r="F5504"/>
  <c r="E5514"/>
  <c r="F5514"/>
  <c r="E5515"/>
  <c r="F5515"/>
  <c r="E5518"/>
  <c r="F5518" s="1"/>
  <c r="E5519"/>
  <c r="F5519" s="1"/>
  <c r="E5520"/>
  <c r="F5520" s="1"/>
  <c r="E5521"/>
  <c r="F5521" s="1"/>
  <c r="E5522"/>
  <c r="F5522" s="1"/>
  <c r="E5523"/>
  <c r="F5523" s="1"/>
  <c r="E5536"/>
  <c r="F5536"/>
  <c r="F5538" s="1"/>
  <c r="F5546" s="1"/>
  <c r="E5537"/>
  <c r="F5537" s="1"/>
  <c r="E5540"/>
  <c r="F5540" s="1"/>
  <c r="F5541" s="1"/>
  <c r="E5554"/>
  <c r="F5554"/>
  <c r="E5555"/>
  <c r="F5555"/>
  <c r="E5558"/>
  <c r="F5558" s="1"/>
  <c r="F5559" s="1"/>
  <c r="E5574"/>
  <c r="F5574" s="1"/>
  <c r="F5576" s="1"/>
  <c r="E5575"/>
  <c r="F5575" s="1"/>
  <c r="E5578"/>
  <c r="F5578" s="1"/>
  <c r="E5579"/>
  <c r="F5579" s="1"/>
  <c r="E5580"/>
  <c r="F5580" s="1"/>
  <c r="E5581"/>
  <c r="F5581" s="1"/>
  <c r="E5593"/>
  <c r="F5593" s="1"/>
  <c r="F5594" s="1"/>
  <c r="F5595" s="1"/>
  <c r="F5597" s="1"/>
  <c r="F5598" s="1"/>
  <c r="B5590" s="1"/>
  <c r="D373" i="4" s="1"/>
  <c r="F5596" i="1"/>
  <c r="E5604"/>
  <c r="F5604" s="1"/>
  <c r="F5605" s="1"/>
  <c r="F5606" s="1"/>
  <c r="F5608" s="1"/>
  <c r="F5607"/>
  <c r="E5615"/>
  <c r="F5615" s="1"/>
  <c r="F5616" s="1"/>
  <c r="F5617" s="1"/>
  <c r="F5618"/>
  <c r="E5628"/>
  <c r="F5628" s="1"/>
  <c r="F5629" s="1"/>
  <c r="F5630" s="1"/>
  <c r="F5632" s="1"/>
  <c r="F5631"/>
  <c r="E5639"/>
  <c r="F5639" s="1"/>
  <c r="F5640" s="1"/>
  <c r="F5641" s="1"/>
  <c r="F5642"/>
  <c r="E5650"/>
  <c r="F5650" s="1"/>
  <c r="F5651" s="1"/>
  <c r="F5652" s="1"/>
  <c r="F5653"/>
  <c r="E5665"/>
  <c r="F5665" s="1"/>
  <c r="F5666" s="1"/>
  <c r="F5667" s="1"/>
  <c r="F5668"/>
  <c r="E5676"/>
  <c r="F5676" s="1"/>
  <c r="F5677" s="1"/>
  <c r="F5678" s="1"/>
  <c r="F5679"/>
  <c r="E5689"/>
  <c r="F5689" s="1"/>
  <c r="F5691" s="1"/>
  <c r="F5699" s="1"/>
  <c r="E5690"/>
  <c r="F5690" s="1"/>
  <c r="E5693"/>
  <c r="F5693" s="1"/>
  <c r="F5694" s="1"/>
  <c r="E5711"/>
  <c r="F5711"/>
  <c r="E5712"/>
  <c r="F5712"/>
  <c r="E5715"/>
  <c r="F5715"/>
  <c r="E5716"/>
  <c r="F5716"/>
  <c r="E5717"/>
  <c r="F5717"/>
  <c r="E5718"/>
  <c r="F5718" s="1"/>
  <c r="E5732"/>
  <c r="F5732" s="1"/>
  <c r="E5733"/>
  <c r="F5733" s="1"/>
  <c r="E5736"/>
  <c r="F5736" s="1"/>
  <c r="E5737"/>
  <c r="F5737" s="1"/>
  <c r="E5738"/>
  <c r="F5738" s="1"/>
  <c r="E5755"/>
  <c r="F5755" s="1"/>
  <c r="E5756"/>
  <c r="F5756" s="1"/>
  <c r="E5759"/>
  <c r="F5759" s="1"/>
  <c r="F5760" s="1"/>
  <c r="E5770"/>
  <c r="F5770" s="1"/>
  <c r="E5771"/>
  <c r="F5771" s="1"/>
  <c r="E5772"/>
  <c r="F5772" s="1"/>
  <c r="E5773"/>
  <c r="F5773" s="1"/>
  <c r="E5776"/>
  <c r="F5776" s="1"/>
  <c r="E5777"/>
  <c r="F5777" s="1"/>
  <c r="E5778"/>
  <c r="F5778" s="1"/>
  <c r="E5779"/>
  <c r="F5779" s="1"/>
  <c r="E5780"/>
  <c r="F5780" s="1"/>
  <c r="E5781"/>
  <c r="F5781" s="1"/>
  <c r="E5782"/>
  <c r="F5782" s="1"/>
  <c r="F5783"/>
  <c r="E5784"/>
  <c r="F5784" s="1"/>
  <c r="E5795"/>
  <c r="F5795"/>
  <c r="E5796"/>
  <c r="F5796" s="1"/>
  <c r="E5797"/>
  <c r="F5797" s="1"/>
  <c r="E5798"/>
  <c r="F5798" s="1"/>
  <c r="E5801"/>
  <c r="F5801" s="1"/>
  <c r="E5802"/>
  <c r="F5802" s="1"/>
  <c r="E5803"/>
  <c r="F5803" s="1"/>
  <c r="E5804"/>
  <c r="F5804" s="1"/>
  <c r="E5805"/>
  <c r="F5805" s="1"/>
  <c r="E5806"/>
  <c r="F5806" s="1"/>
  <c r="E5807"/>
  <c r="F5807" s="1"/>
  <c r="E5808"/>
  <c r="F5808" s="1"/>
  <c r="E5809"/>
  <c r="F5809" s="1"/>
  <c r="E5810"/>
  <c r="F5810" s="1"/>
  <c r="E5811"/>
  <c r="F5811" s="1"/>
  <c r="E5831"/>
  <c r="F5831"/>
  <c r="E5832"/>
  <c r="F5832"/>
  <c r="E5833"/>
  <c r="F5833" s="1"/>
  <c r="E5834"/>
  <c r="F5834" s="1"/>
  <c r="E5837"/>
  <c r="F5837" s="1"/>
  <c r="E5838"/>
  <c r="F5838" s="1"/>
  <c r="E5839"/>
  <c r="F5839" s="1"/>
  <c r="E5840"/>
  <c r="F5840" s="1"/>
  <c r="E5841"/>
  <c r="F5841" s="1"/>
  <c r="E5842"/>
  <c r="F5842" s="1"/>
  <c r="E5843"/>
  <c r="F5843" s="1"/>
  <c r="E5844"/>
  <c r="F5844" s="1"/>
  <c r="E5845"/>
  <c r="F5845" s="1"/>
  <c r="E5846"/>
  <c r="F5846" s="1"/>
  <c r="E5847"/>
  <c r="F5847" s="1"/>
  <c r="E5867"/>
  <c r="F5867" s="1"/>
  <c r="E5868"/>
  <c r="F5868" s="1"/>
  <c r="E5869"/>
  <c r="F5869" s="1"/>
  <c r="E5870"/>
  <c r="F5870" s="1"/>
  <c r="E5873"/>
  <c r="F5873" s="1"/>
  <c r="E5874"/>
  <c r="F5874" s="1"/>
  <c r="E5875"/>
  <c r="F5875" s="1"/>
  <c r="E5876"/>
  <c r="F5876" s="1"/>
  <c r="E5877"/>
  <c r="F5877" s="1"/>
  <c r="E5878"/>
  <c r="F5878" s="1"/>
  <c r="E5879"/>
  <c r="F5879" s="1"/>
  <c r="E5880"/>
  <c r="F5880" s="1"/>
  <c r="E5881"/>
  <c r="F5881" s="1"/>
  <c r="E5882"/>
  <c r="F5882" s="1"/>
  <c r="E5883"/>
  <c r="F5883" s="1"/>
  <c r="E5906"/>
  <c r="F5906" s="1"/>
  <c r="E5907"/>
  <c r="F5907" s="1"/>
  <c r="E5910"/>
  <c r="F5910" s="1"/>
  <c r="E5911"/>
  <c r="F5911" s="1"/>
  <c r="E5912"/>
  <c r="F5912" s="1"/>
  <c r="E5913"/>
  <c r="F5913" s="1"/>
  <c r="E5924"/>
  <c r="F5924"/>
  <c r="F5925" s="1"/>
  <c r="E5927"/>
  <c r="F5927" s="1"/>
  <c r="E5928"/>
  <c r="F5928" s="1"/>
  <c r="E5931"/>
  <c r="F5931" s="1"/>
  <c r="E5932"/>
  <c r="F5932" s="1"/>
  <c r="E5933"/>
  <c r="F5933" s="1"/>
  <c r="E5948"/>
  <c r="F5948" s="1"/>
  <c r="F5950" s="1"/>
  <c r="F5958" s="1"/>
  <c r="E5949"/>
  <c r="F5949" s="1"/>
  <c r="E5952"/>
  <c r="F5952" s="1"/>
  <c r="E5953"/>
  <c r="F5953" s="1"/>
  <c r="E5954"/>
  <c r="F5954" s="1"/>
  <c r="E5955"/>
  <c r="F5955" s="1"/>
  <c r="E5966"/>
  <c r="F5966" s="1"/>
  <c r="F5967" s="1"/>
  <c r="F5968" s="1"/>
  <c r="F5969"/>
  <c r="E5977"/>
  <c r="F5977" s="1"/>
  <c r="F5978" s="1"/>
  <c r="F5979" s="1"/>
  <c r="F5980"/>
  <c r="E5989"/>
  <c r="F5989" s="1"/>
  <c r="E5990"/>
  <c r="F5990" s="1"/>
  <c r="E5993"/>
  <c r="F5993" s="1"/>
  <c r="E5994"/>
  <c r="F5994" s="1"/>
  <c r="E5995"/>
  <c r="F5995" s="1"/>
  <c r="E5996"/>
  <c r="F5996" s="1"/>
  <c r="E6008"/>
  <c r="F6008" s="1"/>
  <c r="E6009"/>
  <c r="F6009" s="1"/>
  <c r="E6012"/>
  <c r="F6012" s="1"/>
  <c r="E6013"/>
  <c r="F6013" s="1"/>
  <c r="E6014"/>
  <c r="F6014" s="1"/>
  <c r="E6015"/>
  <c r="F6015" s="1"/>
  <c r="E6026"/>
  <c r="F6026" s="1"/>
  <c r="E6027"/>
  <c r="F6027" s="1"/>
  <c r="E6028"/>
  <c r="F6028" s="1"/>
  <c r="E6031"/>
  <c r="F6031" s="1"/>
  <c r="E6032"/>
  <c r="F6032" s="1"/>
  <c r="E6033"/>
  <c r="F6033" s="1"/>
  <c r="E6046"/>
  <c r="F6046" s="1"/>
  <c r="E6047"/>
  <c r="F6047" s="1"/>
  <c r="E6048"/>
  <c r="F6048" s="1"/>
  <c r="E6051"/>
  <c r="F6051" s="1"/>
  <c r="E6052"/>
  <c r="F6052" s="1"/>
  <c r="E6053"/>
  <c r="F6053" s="1"/>
  <c r="E6054"/>
  <c r="F6054" s="1"/>
  <c r="E6055"/>
  <c r="F6055" s="1"/>
  <c r="E6056"/>
  <c r="F6056" s="1"/>
  <c r="E6084"/>
  <c r="F6084" s="1"/>
  <c r="E6085"/>
  <c r="F6085" s="1"/>
  <c r="E6086"/>
  <c r="F6086" s="1"/>
  <c r="E6089"/>
  <c r="F6089" s="1"/>
  <c r="E6090"/>
  <c r="F6090" s="1"/>
  <c r="E6091"/>
  <c r="F6091" s="1"/>
  <c r="E6092"/>
  <c r="F6092" s="1"/>
  <c r="E6093"/>
  <c r="F6093" s="1"/>
  <c r="E6094"/>
  <c r="F6094" s="1"/>
  <c r="E6111"/>
  <c r="F6111" s="1"/>
  <c r="E6112"/>
  <c r="F6112" s="1"/>
  <c r="E6115"/>
  <c r="F6115" s="1"/>
  <c r="E6116"/>
  <c r="F6116" s="1"/>
  <c r="E6117"/>
  <c r="F6117" s="1"/>
  <c r="E6130"/>
  <c r="F6130" s="1"/>
  <c r="F6131" s="1"/>
  <c r="F6132" s="1"/>
  <c r="F6133"/>
  <c r="E6144"/>
  <c r="F6144" s="1"/>
  <c r="E6145"/>
  <c r="F6145" s="1"/>
  <c r="E6148"/>
  <c r="F6148" s="1"/>
  <c r="E6149"/>
  <c r="F6149" s="1"/>
  <c r="E6150"/>
  <c r="F6150" s="1"/>
  <c r="E6161"/>
  <c r="F6161" s="1"/>
  <c r="E6162"/>
  <c r="F6162" s="1"/>
  <c r="E6165"/>
  <c r="F6165"/>
  <c r="E6166"/>
  <c r="F6166"/>
  <c r="E6167"/>
  <c r="F6167"/>
  <c r="E6179"/>
  <c r="F6179"/>
  <c r="F6180" s="1"/>
  <c r="E6182"/>
  <c r="F6182"/>
  <c r="E6183"/>
  <c r="F6183"/>
  <c r="E6184"/>
  <c r="F6184"/>
  <c r="E6187"/>
  <c r="F6187" s="1"/>
  <c r="E6188"/>
  <c r="F6188" s="1"/>
  <c r="E6199"/>
  <c r="F6199" s="1"/>
  <c r="F6200" s="1"/>
  <c r="E6202"/>
  <c r="F6202" s="1"/>
  <c r="E6203"/>
  <c r="F6203" s="1"/>
  <c r="E6204"/>
  <c r="F6204" s="1"/>
  <c r="E6207"/>
  <c r="F6207" s="1"/>
  <c r="E6208"/>
  <c r="F6208"/>
  <c r="E6222"/>
  <c r="F6222"/>
  <c r="E6223"/>
  <c r="F6223"/>
  <c r="E6226"/>
  <c r="F6226" s="1"/>
  <c r="F6227" s="1"/>
  <c r="E6237"/>
  <c r="F6237" s="1"/>
  <c r="F6239" s="1"/>
  <c r="E6238"/>
  <c r="F6238" s="1"/>
  <c r="E6241"/>
  <c r="F6241" s="1"/>
  <c r="E6242"/>
  <c r="F6242" s="1"/>
  <c r="E6243"/>
  <c r="F6243" s="1"/>
  <c r="E6244"/>
  <c r="F6244" s="1"/>
  <c r="E6262"/>
  <c r="F6262" s="1"/>
  <c r="E6263"/>
  <c r="F6263" s="1"/>
  <c r="E6266"/>
  <c r="F6266" s="1"/>
  <c r="E6267"/>
  <c r="F6267" s="1"/>
  <c r="E6268"/>
  <c r="F6268" s="1"/>
  <c r="E6281"/>
  <c r="F6281" s="1"/>
  <c r="F6283" s="1"/>
  <c r="F6289" s="1"/>
  <c r="E6282"/>
  <c r="F6282" s="1"/>
  <c r="E6285"/>
  <c r="F6285" s="1"/>
  <c r="E6286"/>
  <c r="F6286" s="1"/>
  <c r="E6302"/>
  <c r="F6302" s="1"/>
  <c r="E6303"/>
  <c r="F6303" s="1"/>
  <c r="E6306"/>
  <c r="F6306" s="1"/>
  <c r="E6307"/>
  <c r="F6307" s="1"/>
  <c r="E6308"/>
  <c r="F6308" s="1"/>
  <c r="E6319"/>
  <c r="F6319" s="1"/>
  <c r="F6321" s="1"/>
  <c r="E6320"/>
  <c r="F6320" s="1"/>
  <c r="E6323"/>
  <c r="F6323" s="1"/>
  <c r="E6324"/>
  <c r="F6324" s="1"/>
  <c r="E6325"/>
  <c r="F6325" s="1"/>
  <c r="E6340"/>
  <c r="F6340" s="1"/>
  <c r="E6341"/>
  <c r="F6341" s="1"/>
  <c r="E6342"/>
  <c r="F6342" s="1"/>
  <c r="E6345"/>
  <c r="F6345" s="1"/>
  <c r="E6346"/>
  <c r="F6346" s="1"/>
  <c r="E6347"/>
  <c r="F6347" s="1"/>
  <c r="E6358"/>
  <c r="F6358" s="1"/>
  <c r="E6359"/>
  <c r="F6359" s="1"/>
  <c r="E6362"/>
  <c r="F6362" s="1"/>
  <c r="E6363"/>
  <c r="F6363" s="1"/>
  <c r="E6364"/>
  <c r="F6364" s="1"/>
  <c r="E6365"/>
  <c r="F6365" s="1"/>
  <c r="E6380"/>
  <c r="F6380" s="1"/>
  <c r="E6381"/>
  <c r="F6381" s="1"/>
  <c r="E6384"/>
  <c r="F6384" s="1"/>
  <c r="F6385" s="1"/>
  <c r="E6398"/>
  <c r="F6398" s="1"/>
  <c r="E6399"/>
  <c r="F6399"/>
  <c r="E6402"/>
  <c r="F6402" s="1"/>
  <c r="E6403"/>
  <c r="F6403" s="1"/>
  <c r="E6424"/>
  <c r="F6424"/>
  <c r="E6425"/>
  <c r="F6425"/>
  <c r="E6428"/>
  <c r="F6428"/>
  <c r="E6429"/>
  <c r="F6429"/>
  <c r="E6440"/>
  <c r="F6440" s="1"/>
  <c r="E6441"/>
  <c r="F6441" s="1"/>
  <c r="E6444"/>
  <c r="F6444"/>
  <c r="E6445"/>
  <c r="F6445"/>
  <c r="F6446" s="1"/>
  <c r="E6463"/>
  <c r="F6463"/>
  <c r="E6464"/>
  <c r="F6464"/>
  <c r="E6467"/>
  <c r="F6467" s="1"/>
  <c r="E6468"/>
  <c r="F6468" s="1"/>
  <c r="E6469"/>
  <c r="F6469" s="1"/>
  <c r="E6480"/>
  <c r="F6480" s="1"/>
  <c r="E6481"/>
  <c r="F6481" s="1"/>
  <c r="E6495"/>
  <c r="F6495" s="1"/>
  <c r="F6497" s="1"/>
  <c r="F6506" s="1"/>
  <c r="E6496"/>
  <c r="F6496" s="1"/>
  <c r="E6499"/>
  <c r="F6499" s="1"/>
  <c r="E6500"/>
  <c r="F6500" s="1"/>
  <c r="E6501"/>
  <c r="F6501" s="1"/>
  <c r="E6502"/>
  <c r="F6502" s="1"/>
  <c r="E6503"/>
  <c r="F6503" s="1"/>
  <c r="E6513"/>
  <c r="F6513"/>
  <c r="E6514"/>
  <c r="F6514"/>
  <c r="E6517"/>
  <c r="F6517" s="1"/>
  <c r="E6518"/>
  <c r="F6518" s="1"/>
  <c r="E6519"/>
  <c r="F6519" s="1"/>
  <c r="E6530"/>
  <c r="F6530" s="1"/>
  <c r="E6531"/>
  <c r="F6531" s="1"/>
  <c r="E6534"/>
  <c r="F6534" s="1"/>
  <c r="E6551"/>
  <c r="F6551"/>
  <c r="E6552"/>
  <c r="F6552"/>
  <c r="E6555"/>
  <c r="F6555" s="1"/>
  <c r="E6567"/>
  <c r="F6567" s="1"/>
  <c r="E6568"/>
  <c r="F6568" s="1"/>
  <c r="E6571"/>
  <c r="F6571" s="1"/>
  <c r="F6572" s="1"/>
  <c r="E6590"/>
  <c r="F6590"/>
  <c r="E6591"/>
  <c r="F6591" s="1"/>
  <c r="E6594"/>
  <c r="F6594" s="1"/>
  <c r="E6595"/>
  <c r="F6595" s="1"/>
  <c r="E6606"/>
  <c r="F6606" s="1"/>
  <c r="E6607"/>
  <c r="F6607"/>
  <c r="E6610"/>
  <c r="F6610"/>
  <c r="E6611"/>
  <c r="F6611"/>
  <c r="E6612"/>
  <c r="F6612"/>
  <c r="E6624"/>
  <c r="F6624" s="1"/>
  <c r="F6625" s="1"/>
  <c r="F6626" s="1"/>
  <c r="F6627"/>
  <c r="E6634"/>
  <c r="F6634" s="1"/>
  <c r="F6635" s="1"/>
  <c r="F6636" s="1"/>
  <c r="F6637"/>
  <c r="E6645"/>
  <c r="F6645" s="1"/>
  <c r="F6646" s="1"/>
  <c r="F6647" s="1"/>
  <c r="F6648"/>
  <c r="E6656"/>
  <c r="F6656" s="1"/>
  <c r="F6657" s="1"/>
  <c r="F6658" s="1"/>
  <c r="F6659"/>
  <c r="E6671"/>
  <c r="F6671" s="1"/>
  <c r="F6672" s="1"/>
  <c r="F6673" s="1"/>
  <c r="F6674"/>
  <c r="E6682"/>
  <c r="F6682" s="1"/>
  <c r="F6683" s="1"/>
  <c r="F6684" s="1"/>
  <c r="F6685"/>
  <c r="E6693"/>
  <c r="F6693" s="1"/>
  <c r="F6694" s="1"/>
  <c r="F6695" s="1"/>
  <c r="F6696"/>
  <c r="E6712"/>
  <c r="F6712" s="1"/>
  <c r="E6713"/>
  <c r="F6713" s="1"/>
  <c r="E6716"/>
  <c r="F6716" s="1"/>
  <c r="E6728"/>
  <c r="F6728" s="1"/>
  <c r="F6729" s="1"/>
  <c r="F6736" s="1"/>
  <c r="E6731"/>
  <c r="F6731" s="1"/>
  <c r="E6732"/>
  <c r="F6732" s="1"/>
  <c r="E6733"/>
  <c r="F6733" s="1"/>
  <c r="E6748"/>
  <c r="F6748" s="1"/>
  <c r="F6749" s="1"/>
  <c r="F6750" s="1"/>
  <c r="F6751"/>
  <c r="E6759"/>
  <c r="F6759" s="1"/>
  <c r="E6760"/>
  <c r="F6760" s="1"/>
  <c r="E6763"/>
  <c r="F6763" s="1"/>
  <c r="E6764"/>
  <c r="F6764" s="1"/>
  <c r="E6791"/>
  <c r="F6791" s="1"/>
  <c r="E6792"/>
  <c r="F6792" s="1"/>
  <c r="E6795"/>
  <c r="F6795" s="1"/>
  <c r="E6796"/>
  <c r="F6796" s="1"/>
  <c r="E6838"/>
  <c r="F6838" s="1"/>
  <c r="F6839" s="1"/>
  <c r="E6841"/>
  <c r="F6841" s="1"/>
  <c r="E6842"/>
  <c r="F6842" s="1"/>
  <c r="E6843"/>
  <c r="F6843" s="1"/>
  <c r="E6846"/>
  <c r="F6846" s="1"/>
  <c r="E6847"/>
  <c r="F6847" s="1"/>
  <c r="E6848"/>
  <c r="F6848" s="1"/>
  <c r="E6849"/>
  <c r="F6849" s="1"/>
  <c r="E6850"/>
  <c r="F6850" s="1"/>
  <c r="E6851"/>
  <c r="F6851" s="1"/>
  <c r="E6852"/>
  <c r="F6852" s="1"/>
  <c r="E6862"/>
  <c r="F6862" s="1"/>
  <c r="E6863"/>
  <c r="F6863" s="1"/>
  <c r="E6866"/>
  <c r="F6866" s="1"/>
  <c r="E6867"/>
  <c r="F6867" s="1"/>
  <c r="E6868"/>
  <c r="F6868" s="1"/>
  <c r="E6871"/>
  <c r="F6871" s="1"/>
  <c r="E6872"/>
  <c r="F6872" s="1"/>
  <c r="E6873"/>
  <c r="F6873" s="1"/>
  <c r="E6874"/>
  <c r="F6874" s="1"/>
  <c r="E6875"/>
  <c r="F6875" s="1"/>
  <c r="E6876"/>
  <c r="F6876" s="1"/>
  <c r="E6877"/>
  <c r="F6877" s="1"/>
  <c r="E6878"/>
  <c r="F6878" s="1"/>
  <c r="E6889"/>
  <c r="F6889" s="1"/>
  <c r="F6890" s="1"/>
  <c r="E6892"/>
  <c r="F6892" s="1"/>
  <c r="E6893"/>
  <c r="F6893" s="1"/>
  <c r="E6896"/>
  <c r="F6896" s="1"/>
  <c r="E6897"/>
  <c r="F6897" s="1"/>
  <c r="E6898"/>
  <c r="F6898" s="1"/>
  <c r="E6899"/>
  <c r="F6899" s="1"/>
  <c r="E6900"/>
  <c r="F6900" s="1"/>
  <c r="E6901"/>
  <c r="F6901" s="1"/>
  <c r="F6920"/>
  <c r="E6928"/>
  <c r="F6928" s="1"/>
  <c r="E6929"/>
  <c r="F6929" s="1"/>
  <c r="E6932"/>
  <c r="F6932" s="1"/>
  <c r="E6933"/>
  <c r="F6933" s="1"/>
  <c r="E6934"/>
  <c r="F6934" s="1"/>
  <c r="E6944"/>
  <c r="F6944"/>
  <c r="E6945"/>
  <c r="F6945"/>
  <c r="F6946" s="1"/>
  <c r="F6953" s="1"/>
  <c r="E6948"/>
  <c r="F6948" s="1"/>
  <c r="E6949"/>
  <c r="F6949" s="1"/>
  <c r="E6950"/>
  <c r="F6950" s="1"/>
  <c r="E6961"/>
  <c r="F6961" s="1"/>
  <c r="F6963" s="1"/>
  <c r="F6970" s="1"/>
  <c r="E6962"/>
  <c r="F6962" s="1"/>
  <c r="E6965"/>
  <c r="F6965" s="1"/>
  <c r="E6966"/>
  <c r="F6966" s="1"/>
  <c r="E6967"/>
  <c r="F6967" s="1"/>
  <c r="E6985"/>
  <c r="F6985" s="1"/>
  <c r="F6986" s="1"/>
  <c r="E6988"/>
  <c r="F6988" s="1"/>
  <c r="E6989"/>
  <c r="F6989"/>
  <c r="E7004"/>
  <c r="F7004" s="1"/>
  <c r="F7005" s="1"/>
  <c r="E7007"/>
  <c r="F7007" s="1"/>
  <c r="E7008"/>
  <c r="F7008" s="1"/>
  <c r="E7025"/>
  <c r="F7025" s="1"/>
  <c r="F7026" s="1"/>
  <c r="E7028"/>
  <c r="F7028"/>
  <c r="E7029"/>
  <c r="F7029"/>
  <c r="E7044"/>
  <c r="F7044" s="1"/>
  <c r="E7045"/>
  <c r="F7045" s="1"/>
  <c r="E7048"/>
  <c r="F7048"/>
  <c r="E7049"/>
  <c r="F7049"/>
  <c r="E7066"/>
  <c r="F7066" s="1"/>
  <c r="E7067"/>
  <c r="F7067" s="1"/>
  <c r="E7070"/>
  <c r="F7070" s="1"/>
  <c r="E7071"/>
  <c r="F7071" s="1"/>
  <c r="E7086"/>
  <c r="F7086" s="1"/>
  <c r="E7087"/>
  <c r="F7087" s="1"/>
  <c r="E7090"/>
  <c r="F7090"/>
  <c r="E7091"/>
  <c r="F7091"/>
  <c r="E7107"/>
  <c r="F7107"/>
  <c r="E7108"/>
  <c r="F7108"/>
  <c r="E7111"/>
  <c r="F7111"/>
  <c r="E7112"/>
  <c r="F7112"/>
  <c r="E7127"/>
  <c r="F7127" s="1"/>
  <c r="E7128"/>
  <c r="F7128" s="1"/>
  <c r="E7131"/>
  <c r="F7131"/>
  <c r="E7132"/>
  <c r="F7132"/>
  <c r="E7148"/>
  <c r="F7148"/>
  <c r="E7149"/>
  <c r="F7149" s="1"/>
  <c r="E7152"/>
  <c r="F7152" s="1"/>
  <c r="E7153"/>
  <c r="F7153"/>
  <c r="E7168"/>
  <c r="F7168"/>
  <c r="E7169"/>
  <c r="F7169"/>
  <c r="F7170" s="1"/>
  <c r="E7172"/>
  <c r="F7172"/>
  <c r="E7173"/>
  <c r="F7173"/>
  <c r="E7189"/>
  <c r="F7189"/>
  <c r="E7190"/>
  <c r="F7190"/>
  <c r="E7193"/>
  <c r="F7193"/>
  <c r="E7194"/>
  <c r="F7194"/>
  <c r="E7209"/>
  <c r="F7209"/>
  <c r="E7210"/>
  <c r="F7210"/>
  <c r="F7211" s="1"/>
  <c r="E7213"/>
  <c r="F7213"/>
  <c r="E7214"/>
  <c r="F7214"/>
  <c r="E7230"/>
  <c r="F7230"/>
  <c r="E7231"/>
  <c r="F7231"/>
  <c r="E7234"/>
  <c r="F7234"/>
  <c r="E7235"/>
  <c r="F7235"/>
  <c r="E7250"/>
  <c r="F7250"/>
  <c r="E7251"/>
  <c r="F7251"/>
  <c r="F7252" s="1"/>
  <c r="E7254"/>
  <c r="F7254"/>
  <c r="E7255"/>
  <c r="F7255"/>
  <c r="E7271"/>
  <c r="F7271"/>
  <c r="E7272"/>
  <c r="F7272"/>
  <c r="F7273" s="1"/>
  <c r="E7275"/>
  <c r="F7275"/>
  <c r="E7276"/>
  <c r="F7276"/>
  <c r="E7291"/>
  <c r="F7291"/>
  <c r="E7292"/>
  <c r="F7292"/>
  <c r="E7295"/>
  <c r="F7295"/>
  <c r="E7296"/>
  <c r="F7296"/>
  <c r="E7312"/>
  <c r="F7312"/>
  <c r="E7313"/>
  <c r="F7313"/>
  <c r="F7314" s="1"/>
  <c r="E7316"/>
  <c r="F7316"/>
  <c r="E7317"/>
  <c r="F7317"/>
  <c r="E7332"/>
  <c r="F7332"/>
  <c r="E7333"/>
  <c r="F7333"/>
  <c r="E7336"/>
  <c r="F7336"/>
  <c r="E7337"/>
  <c r="F7337"/>
  <c r="E7355"/>
  <c r="F7355"/>
  <c r="E7356"/>
  <c r="F7356"/>
  <c r="E7362"/>
  <c r="F7362"/>
  <c r="F7365" s="1"/>
  <c r="E7363"/>
  <c r="F7363" s="1"/>
  <c r="E7377"/>
  <c r="F7377" s="1"/>
  <c r="E7378"/>
  <c r="F7378"/>
  <c r="E7384"/>
  <c r="F7384"/>
  <c r="E7385"/>
  <c r="F7385" s="1"/>
  <c r="E7399"/>
  <c r="F7399" s="1"/>
  <c r="F7401" s="1"/>
  <c r="F7412" s="1"/>
  <c r="E7400"/>
  <c r="F7400" s="1"/>
  <c r="E7406"/>
  <c r="F7406" s="1"/>
  <c r="E7407"/>
  <c r="F7407" s="1"/>
  <c r="E7421"/>
  <c r="F7421" s="1"/>
  <c r="F7423" s="1"/>
  <c r="E7422"/>
  <c r="F7422" s="1"/>
  <c r="E7428"/>
  <c r="F7428" s="1"/>
  <c r="F7431" s="1"/>
  <c r="E7429"/>
  <c r="F7429" s="1"/>
  <c r="E7444"/>
  <c r="F7444" s="1"/>
  <c r="E7445"/>
  <c r="F7445" s="1"/>
  <c r="E7459"/>
  <c r="F7459" s="1"/>
  <c r="E7460"/>
  <c r="F7460" s="1"/>
  <c r="E7473"/>
  <c r="F7473" s="1"/>
  <c r="E7474"/>
  <c r="F7474" s="1"/>
  <c r="E7488"/>
  <c r="F7488" s="1"/>
  <c r="E7489"/>
  <c r="F7489" s="1"/>
  <c r="E7503"/>
  <c r="F7503" s="1"/>
  <c r="F7505" s="1"/>
  <c r="E7504"/>
  <c r="F7504" s="1"/>
  <c r="E7519"/>
  <c r="F7519" s="1"/>
  <c r="E7520"/>
  <c r="F7520" s="1"/>
  <c r="E7534"/>
  <c r="F7534" s="1"/>
  <c r="E7535"/>
  <c r="F7535" s="1"/>
  <c r="E7549"/>
  <c r="F7549" s="1"/>
  <c r="E7550"/>
  <c r="F7550" s="1"/>
  <c r="E7565"/>
  <c r="F7565" s="1"/>
  <c r="E7566"/>
  <c r="F7566" s="1"/>
  <c r="E7580"/>
  <c r="F7580" s="1"/>
  <c r="E7581"/>
  <c r="F7581" s="1"/>
  <c r="E7607"/>
  <c r="F7607" s="1"/>
  <c r="F7608" s="1"/>
  <c r="E7610"/>
  <c r="F7610"/>
  <c r="E7611"/>
  <c r="F7611" s="1"/>
  <c r="E7626"/>
  <c r="F7626" s="1"/>
  <c r="F7627" s="1"/>
  <c r="E7629"/>
  <c r="F7629" s="1"/>
  <c r="E7630"/>
  <c r="F7630" s="1"/>
  <c r="E7648"/>
  <c r="F7648" s="1"/>
  <c r="F7649" s="1"/>
  <c r="E7651"/>
  <c r="F7651" s="1"/>
  <c r="F7653" s="1"/>
  <c r="E7652"/>
  <c r="F7652" s="1"/>
  <c r="E7667"/>
  <c r="F7667" s="1"/>
  <c r="F7668" s="1"/>
  <c r="E7670"/>
  <c r="F7670" s="1"/>
  <c r="E7671"/>
  <c r="F7671" s="1"/>
  <c r="F7672" s="1"/>
  <c r="F7678" s="1"/>
  <c r="E7685"/>
  <c r="F7685" s="1"/>
  <c r="F7686" s="1"/>
  <c r="E7688"/>
  <c r="F7688" s="1"/>
  <c r="F7690" s="1"/>
  <c r="F7696" s="1"/>
  <c r="E7689"/>
  <c r="F7689" s="1"/>
  <c r="E7704"/>
  <c r="F7704" s="1"/>
  <c r="E7705"/>
  <c r="F7705" s="1"/>
  <c r="E7708"/>
  <c r="F7708" s="1"/>
  <c r="E7709"/>
  <c r="F7709" s="1"/>
  <c r="E7725"/>
  <c r="F7725" s="1"/>
  <c r="E7726"/>
  <c r="F7726" s="1"/>
  <c r="E7729"/>
  <c r="F7729" s="1"/>
  <c r="E7730"/>
  <c r="F7730" s="1"/>
  <c r="E7745"/>
  <c r="F7745" s="1"/>
  <c r="E7746"/>
  <c r="F7746" s="1"/>
  <c r="E7749"/>
  <c r="F7749" s="1"/>
  <c r="F7751" s="1"/>
  <c r="F7757" s="1"/>
  <c r="E7750"/>
  <c r="F7750" s="1"/>
  <c r="E7768"/>
  <c r="F7768" s="1"/>
  <c r="E7769"/>
  <c r="F7769" s="1"/>
  <c r="E7772"/>
  <c r="F7772" s="1"/>
  <c r="F7774" s="1"/>
  <c r="F7780" s="1"/>
  <c r="E7773"/>
  <c r="F7773" s="1"/>
  <c r="E7788"/>
  <c r="F7788" s="1"/>
  <c r="F7790" s="1"/>
  <c r="E7789"/>
  <c r="F7789" s="1"/>
  <c r="E7792"/>
  <c r="F7792" s="1"/>
  <c r="E7793"/>
  <c r="F7793" s="1"/>
  <c r="E7811"/>
  <c r="F7811" s="1"/>
  <c r="E7812"/>
  <c r="F7812" s="1"/>
  <c r="E7815"/>
  <c r="F7815" s="1"/>
  <c r="F7817" s="1"/>
  <c r="F7823" s="1"/>
  <c r="E7816"/>
  <c r="F7816" s="1"/>
  <c r="E7833"/>
  <c r="F7833" s="1"/>
  <c r="E7834"/>
  <c r="F7834" s="1"/>
  <c r="E7837"/>
  <c r="F7837" s="1"/>
  <c r="E7838"/>
  <c r="F7838" s="1"/>
  <c r="E7854"/>
  <c r="F7854" s="1"/>
  <c r="E7855"/>
  <c r="F7855" s="1"/>
  <c r="E7858"/>
  <c r="F7858" s="1"/>
  <c r="F7860" s="1"/>
  <c r="F7866" s="1"/>
  <c r="E7859"/>
  <c r="F7859" s="1"/>
  <c r="E7874"/>
  <c r="F7874" s="1"/>
  <c r="E7875"/>
  <c r="F7875" s="1"/>
  <c r="E7878"/>
  <c r="F7878" s="1"/>
  <c r="E7879"/>
  <c r="F7879" s="1"/>
  <c r="E7897"/>
  <c r="F7897" s="1"/>
  <c r="E7898"/>
  <c r="F7898" s="1"/>
  <c r="E7901"/>
  <c r="F7901" s="1"/>
  <c r="E7902"/>
  <c r="F7902" s="1"/>
  <c r="E7917"/>
  <c r="F7917" s="1"/>
  <c r="E7918"/>
  <c r="F7918" s="1"/>
  <c r="E7921"/>
  <c r="F7921" s="1"/>
  <c r="E7922"/>
  <c r="F7922" s="1"/>
  <c r="E7940"/>
  <c r="F7940" s="1"/>
  <c r="E7941"/>
  <c r="F7941" s="1"/>
  <c r="E7944"/>
  <c r="F7944" s="1"/>
  <c r="E7945"/>
  <c r="F7945" s="1"/>
  <c r="E7960"/>
  <c r="F7960" s="1"/>
  <c r="E7961"/>
  <c r="F7961" s="1"/>
  <c r="E7964"/>
  <c r="F7964" s="1"/>
  <c r="E7965"/>
  <c r="F7965" s="1"/>
  <c r="E7981"/>
  <c r="F7981" s="1"/>
  <c r="E7982"/>
  <c r="F7982" s="1"/>
  <c r="E7985"/>
  <c r="F7985" s="1"/>
  <c r="F7987" s="1"/>
  <c r="F7993" s="1"/>
  <c r="E7986"/>
  <c r="F7986" s="1"/>
  <c r="E8001"/>
  <c r="F8001" s="1"/>
  <c r="E8002"/>
  <c r="F8002" s="1"/>
  <c r="F8003" s="1"/>
  <c r="E8005"/>
  <c r="F8005" s="1"/>
  <c r="F8007" s="1"/>
  <c r="F8013" s="1"/>
  <c r="E8006"/>
  <c r="F8006" s="1"/>
  <c r="E8022"/>
  <c r="F8022" s="1"/>
  <c r="E8023"/>
  <c r="F8023" s="1"/>
  <c r="E8026"/>
  <c r="F8026" s="1"/>
  <c r="E8027"/>
  <c r="F8027" s="1"/>
  <c r="E8042"/>
  <c r="F8042" s="1"/>
  <c r="E8043"/>
  <c r="F8043" s="1"/>
  <c r="E8046"/>
  <c r="F8046" s="1"/>
  <c r="E8047"/>
  <c r="F8047" s="1"/>
  <c r="E8063"/>
  <c r="F8063" s="1"/>
  <c r="E8064"/>
  <c r="F8064" s="1"/>
  <c r="E8067"/>
  <c r="F8067" s="1"/>
  <c r="F8069" s="1"/>
  <c r="F8075" s="1"/>
  <c r="E8068"/>
  <c r="F8068" s="1"/>
  <c r="F8085"/>
  <c r="F8087"/>
  <c r="F8091"/>
  <c r="E8104"/>
  <c r="F8104" s="1"/>
  <c r="E8105"/>
  <c r="F8105" s="1"/>
  <c r="E8109"/>
  <c r="F8109" s="1"/>
  <c r="E8110"/>
  <c r="F8110" s="1"/>
  <c r="F8111"/>
  <c r="E8112"/>
  <c r="F8112" s="1"/>
  <c r="F8113"/>
  <c r="E8114"/>
  <c r="F8114" s="1"/>
  <c r="E8115"/>
  <c r="F8115" s="1"/>
  <c r="F8116"/>
  <c r="E8117"/>
  <c r="F8117" s="1"/>
  <c r="E8118"/>
  <c r="F8118" s="1"/>
  <c r="F8119"/>
  <c r="F8120"/>
  <c r="E8121"/>
  <c r="F8121" s="1"/>
  <c r="E8122"/>
  <c r="F8122" s="1"/>
  <c r="E8123"/>
  <c r="F8123" s="1"/>
  <c r="E8124"/>
  <c r="F8124" s="1"/>
  <c r="E8125"/>
  <c r="F8125" s="1"/>
  <c r="F8147"/>
  <c r="E8155"/>
  <c r="F8155" s="1"/>
  <c r="F8156" s="1"/>
  <c r="F8166" s="1"/>
  <c r="F8183"/>
  <c r="F8198"/>
  <c r="F8215"/>
  <c r="E8223"/>
  <c r="F8223" s="1"/>
  <c r="E8224"/>
  <c r="F8224" s="1"/>
  <c r="E8225"/>
  <c r="F8225" s="1"/>
  <c r="E8226"/>
  <c r="F8226" s="1"/>
  <c r="E8229"/>
  <c r="F8229" s="1"/>
  <c r="E8230"/>
  <c r="F8230" s="1"/>
  <c r="E8231"/>
  <c r="F8231" s="1"/>
  <c r="E8232"/>
  <c r="F8232" s="1"/>
  <c r="E8233"/>
  <c r="F8233" s="1"/>
  <c r="E8234"/>
  <c r="F8234" s="1"/>
  <c r="E8235"/>
  <c r="F8235" s="1"/>
  <c r="E8247"/>
  <c r="F8247" s="1"/>
  <c r="F8249" s="1"/>
  <c r="E8248"/>
  <c r="F8248" s="1"/>
  <c r="F8257"/>
  <c r="E8265"/>
  <c r="F8265" s="1"/>
  <c r="F8266" s="1"/>
  <c r="E8268"/>
  <c r="F8268" s="1"/>
  <c r="E8269"/>
  <c r="F8269" s="1"/>
  <c r="E8272"/>
  <c r="F8272" s="1"/>
  <c r="F8273" s="1"/>
  <c r="E8287"/>
  <c r="F8287" s="1"/>
  <c r="F8288" s="1"/>
  <c r="E8290"/>
  <c r="F8290" s="1"/>
  <c r="E8291"/>
  <c r="F8291" s="1"/>
  <c r="E8294"/>
  <c r="F8294" s="1"/>
  <c r="E8295"/>
  <c r="F8295" s="1"/>
  <c r="E8312"/>
  <c r="F8312" s="1"/>
  <c r="F8313" s="1"/>
  <c r="E8315"/>
  <c r="F8315" s="1"/>
  <c r="E8316"/>
  <c r="F8316" s="1"/>
  <c r="E8319"/>
  <c r="F8319" s="1"/>
  <c r="E8320"/>
  <c r="F8320" s="1"/>
  <c r="E8337"/>
  <c r="F8337" s="1"/>
  <c r="F8338" s="1"/>
  <c r="E8340"/>
  <c r="F8340" s="1"/>
  <c r="F8341" s="1"/>
  <c r="E8351"/>
  <c r="F8351" s="1"/>
  <c r="F8352" s="1"/>
  <c r="F8357" s="1"/>
  <c r="E8354"/>
  <c r="F8354" s="1"/>
  <c r="F8355" s="1"/>
  <c r="F8372"/>
  <c r="E8379"/>
  <c r="F8379" s="1"/>
  <c r="E8380"/>
  <c r="F8380"/>
  <c r="E8381"/>
  <c r="F8381"/>
  <c r="E8382"/>
  <c r="F8382"/>
  <c r="E8385"/>
  <c r="F8385" s="1"/>
  <c r="E8386"/>
  <c r="F8386" s="1"/>
  <c r="E8387"/>
  <c r="F8387" s="1"/>
  <c r="E8401"/>
  <c r="F8401" s="1"/>
  <c r="F8403" s="1"/>
  <c r="F8408" s="1"/>
  <c r="E8402"/>
  <c r="F8402" s="1"/>
  <c r="E8463"/>
  <c r="F8463" s="1"/>
  <c r="E8464"/>
  <c r="F8464" s="1"/>
  <c r="F8467"/>
  <c r="E8468"/>
  <c r="F8468" s="1"/>
  <c r="F8469"/>
  <c r="F8470"/>
  <c r="F8471"/>
  <c r="E8472"/>
  <c r="F8472" s="1"/>
  <c r="F8473"/>
  <c r="F8474"/>
  <c r="E8486"/>
  <c r="F8486" s="1"/>
  <c r="F8487" s="1"/>
  <c r="E8489"/>
  <c r="F8489" s="1"/>
  <c r="E8490"/>
  <c r="F8490" s="1"/>
  <c r="E8493"/>
  <c r="F8493" s="1"/>
  <c r="E8494"/>
  <c r="F8494" s="1"/>
  <c r="E8495"/>
  <c r="F8495" s="1"/>
  <c r="E8496"/>
  <c r="F8496" s="1"/>
  <c r="E8497"/>
  <c r="F8497" s="1"/>
  <c r="E8498"/>
  <c r="F8498" s="1"/>
  <c r="E8499"/>
  <c r="F8499" s="1"/>
  <c r="E8500"/>
  <c r="F8500" s="1"/>
  <c r="E8501"/>
  <c r="F8501" s="1"/>
  <c r="E8502"/>
  <c r="F8502" s="1"/>
  <c r="E8503"/>
  <c r="F8503" s="1"/>
  <c r="E8504"/>
  <c r="F8504" s="1"/>
  <c r="F8506"/>
  <c r="E8526"/>
  <c r="F8526" s="1"/>
  <c r="E8527"/>
  <c r="F8527" s="1"/>
  <c r="E8530"/>
  <c r="F8530" s="1"/>
  <c r="E8531"/>
  <c r="F8531" s="1"/>
  <c r="E8532"/>
  <c r="F8532" s="1"/>
  <c r="E8533"/>
  <c r="F8533" s="1"/>
  <c r="E8544"/>
  <c r="F8544" s="1"/>
  <c r="F8546" s="1"/>
  <c r="F8554" s="1"/>
  <c r="E8545"/>
  <c r="F8545" s="1"/>
  <c r="E8548"/>
  <c r="F8548" s="1"/>
  <c r="E8549"/>
  <c r="F8549" s="1"/>
  <c r="F8552" s="1"/>
  <c r="E8550"/>
  <c r="F8550" s="1"/>
  <c r="E8551"/>
  <c r="F8551" s="1"/>
  <c r="E8562"/>
  <c r="F8562" s="1"/>
  <c r="E8563"/>
  <c r="F8563" s="1"/>
  <c r="E8566"/>
  <c r="F8566" s="1"/>
  <c r="E8567"/>
  <c r="F8567" s="1"/>
  <c r="E8568"/>
  <c r="F8568" s="1"/>
  <c r="E8569"/>
  <c r="F8569" s="1"/>
  <c r="E8579"/>
  <c r="F8579" s="1"/>
  <c r="E8580"/>
  <c r="F8580" s="1"/>
  <c r="E8591"/>
  <c r="F8591" s="1"/>
  <c r="F8592" s="1"/>
  <c r="E8594"/>
  <c r="F8594" s="1"/>
  <c r="E8595"/>
  <c r="F8595" s="1"/>
  <c r="E8598"/>
  <c r="F8598" s="1"/>
  <c r="E8599"/>
  <c r="F8599" s="1"/>
  <c r="E8600"/>
  <c r="F8600" s="1"/>
  <c r="E8601"/>
  <c r="F8601" s="1"/>
  <c r="E8602"/>
  <c r="F8602" s="1"/>
  <c r="E8603"/>
  <c r="F8603" s="1"/>
  <c r="E8621"/>
  <c r="F8621" s="1"/>
  <c r="E8622"/>
  <c r="F8622" s="1"/>
  <c r="E8625"/>
  <c r="F8625" s="1"/>
  <c r="E8626"/>
  <c r="F8626" s="1"/>
  <c r="E8627"/>
  <c r="F8627" s="1"/>
  <c r="E8628"/>
  <c r="F8628" s="1"/>
  <c r="E8629"/>
  <c r="F8629" s="1"/>
  <c r="E8630"/>
  <c r="F8630" s="1"/>
  <c r="E8631"/>
  <c r="F8631" s="1"/>
  <c r="E8660"/>
  <c r="F8660" s="1"/>
  <c r="E8661"/>
  <c r="F8661" s="1"/>
  <c r="E8664"/>
  <c r="F8664" s="1"/>
  <c r="E8665"/>
  <c r="F8665" s="1"/>
  <c r="E8666"/>
  <c r="F8666" s="1"/>
  <c r="E8667"/>
  <c r="F8667" s="1"/>
  <c r="E8668"/>
  <c r="F8668" s="1"/>
  <c r="E8669"/>
  <c r="F8669" s="1"/>
  <c r="E8670"/>
  <c r="F8670" s="1"/>
  <c r="D8673"/>
  <c r="D8674"/>
  <c r="E8692"/>
  <c r="F8692" s="1"/>
  <c r="F8693" s="1"/>
  <c r="F8710" s="1"/>
  <c r="E8695"/>
  <c r="F8695" s="1"/>
  <c r="E8696"/>
  <c r="F8696" s="1"/>
  <c r="E8697"/>
  <c r="F8697" s="1"/>
  <c r="E8722"/>
  <c r="F8722" s="1"/>
  <c r="E8723"/>
  <c r="F8723" s="1"/>
  <c r="E8726"/>
  <c r="F8726" s="1"/>
  <c r="E8727"/>
  <c r="F8727"/>
  <c r="E8728"/>
  <c r="F8728" s="1"/>
  <c r="E8729"/>
  <c r="F8729" s="1"/>
  <c r="E8730"/>
  <c r="F8730" s="1"/>
  <c r="E8733"/>
  <c r="F8733" s="1"/>
  <c r="E8748"/>
  <c r="F8748"/>
  <c r="E8749"/>
  <c r="F8749"/>
  <c r="E8752"/>
  <c r="F8752"/>
  <c r="E8753"/>
  <c r="F8753"/>
  <c r="E8754"/>
  <c r="F8754"/>
  <c r="E8755"/>
  <c r="F8755"/>
  <c r="F8774"/>
  <c r="F8788"/>
  <c r="E8796"/>
  <c r="F8796"/>
  <c r="E8797"/>
  <c r="F8797"/>
  <c r="E8798"/>
  <c r="F8798"/>
  <c r="E8809"/>
  <c r="F8809"/>
  <c r="E8810"/>
  <c r="F8810"/>
  <c r="E8811"/>
  <c r="F8811"/>
  <c r="E8822"/>
  <c r="F8822" s="1"/>
  <c r="E8823"/>
  <c r="F8823" s="1"/>
  <c r="E8826"/>
  <c r="F8826"/>
  <c r="E8827"/>
  <c r="F8827" s="1"/>
  <c r="E8828"/>
  <c r="F8828" s="1"/>
  <c r="E8831"/>
  <c r="F8831" s="1"/>
  <c r="F8832" s="1"/>
  <c r="E8842"/>
  <c r="F8842" s="1"/>
  <c r="E8843"/>
  <c r="F8843" s="1"/>
  <c r="E8844"/>
  <c r="F8844" s="1"/>
  <c r="E8847"/>
  <c r="F8847" s="1"/>
  <c r="E8848"/>
  <c r="F8848" s="1"/>
  <c r="E8849"/>
  <c r="F8849" s="1"/>
  <c r="E8861"/>
  <c r="F8861" s="1"/>
  <c r="F8863" s="1"/>
  <c r="E8862"/>
  <c r="F8862" s="1"/>
  <c r="E8865"/>
  <c r="F8865" s="1"/>
  <c r="F8866" s="1"/>
  <c r="E8876"/>
  <c r="F8876" s="1"/>
  <c r="F8877" s="1"/>
  <c r="E8879"/>
  <c r="F8879" s="1"/>
  <c r="F8880" s="1"/>
  <c r="E8890"/>
  <c r="F8890"/>
  <c r="E8891"/>
  <c r="F8891"/>
  <c r="E8894"/>
  <c r="F8894" s="1"/>
  <c r="E8895"/>
  <c r="F8895" s="1"/>
  <c r="E8906"/>
  <c r="F8906" s="1"/>
  <c r="E8907"/>
  <c r="F8907" s="1"/>
  <c r="E8910"/>
  <c r="F8910" s="1"/>
  <c r="E8911"/>
  <c r="F8911" s="1"/>
  <c r="E8912"/>
  <c r="F8912" s="1"/>
  <c r="E8923"/>
  <c r="F8923" s="1"/>
  <c r="F8925" s="1"/>
  <c r="E8924"/>
  <c r="F8924" s="1"/>
  <c r="E8927"/>
  <c r="F8927" s="1"/>
  <c r="E8928"/>
  <c r="F8928" s="1"/>
  <c r="E8929"/>
  <c r="F8929" s="1"/>
  <c r="E8930"/>
  <c r="F8930" s="1"/>
  <c r="E8941"/>
  <c r="F8941" s="1"/>
  <c r="E8942"/>
  <c r="F8942" s="1"/>
  <c r="E8945"/>
  <c r="F8945" s="1"/>
  <c r="E8946"/>
  <c r="F8946" s="1"/>
  <c r="E8947"/>
  <c r="F8947" s="1"/>
  <c r="E8958"/>
  <c r="F8958" s="1"/>
  <c r="E8959"/>
  <c r="F8959" s="1"/>
  <c r="E8962"/>
  <c r="F8962"/>
  <c r="E8963"/>
  <c r="F8963"/>
  <c r="E8964"/>
  <c r="F8964"/>
  <c r="E8965"/>
  <c r="F8965"/>
  <c r="E8976"/>
  <c r="F8976"/>
  <c r="E8977"/>
  <c r="F8977"/>
  <c r="E8980"/>
  <c r="F8980" s="1"/>
  <c r="E8981"/>
  <c r="F8981" s="1"/>
  <c r="E8982"/>
  <c r="F8982" s="1"/>
  <c r="E8983"/>
  <c r="F8983" s="1"/>
  <c r="E8998"/>
  <c r="F8998"/>
  <c r="E8999"/>
  <c r="F8999" s="1"/>
  <c r="E9002"/>
  <c r="F9002" s="1"/>
  <c r="E9003"/>
  <c r="F9003" s="1"/>
  <c r="E9014"/>
  <c r="F9014" s="1"/>
  <c r="E9015"/>
  <c r="F9015" s="1"/>
  <c r="E9018"/>
  <c r="F9018" s="1"/>
  <c r="F9019" s="1"/>
  <c r="E9029"/>
  <c r="F9029"/>
  <c r="E9030"/>
  <c r="F9030"/>
  <c r="E9033"/>
  <c r="F9033"/>
  <c r="E9034"/>
  <c r="F9034"/>
  <c r="E9045"/>
  <c r="F9045"/>
  <c r="E9046"/>
  <c r="F9046"/>
  <c r="E9049"/>
  <c r="F9049"/>
  <c r="E9050"/>
  <c r="F9050"/>
  <c r="E9051"/>
  <c r="F9051"/>
  <c r="E9052"/>
  <c r="F9052" s="1"/>
  <c r="E9063"/>
  <c r="F9063" s="1"/>
  <c r="E9064"/>
  <c r="F9064"/>
  <c r="E9067"/>
  <c r="F9067"/>
  <c r="E9068"/>
  <c r="F9068"/>
  <c r="E9069"/>
  <c r="F9069"/>
  <c r="F9070" s="1"/>
  <c r="E9087"/>
  <c r="F9087"/>
  <c r="E9088"/>
  <c r="F9088"/>
  <c r="E9091"/>
  <c r="F9091" s="1"/>
  <c r="E9092"/>
  <c r="F9092" s="1"/>
  <c r="E9093"/>
  <c r="F9093" s="1"/>
  <c r="E9094"/>
  <c r="F9094" s="1"/>
  <c r="E9105"/>
  <c r="F9105" s="1"/>
  <c r="E9106"/>
  <c r="F9106" s="1"/>
  <c r="E9109"/>
  <c r="F9109" s="1"/>
  <c r="F9110" s="1"/>
  <c r="E9120"/>
  <c r="F9120" s="1"/>
  <c r="E9121"/>
  <c r="F9121" s="1"/>
  <c r="E9124"/>
  <c r="F9124" s="1"/>
  <c r="E9125"/>
  <c r="F9125" s="1"/>
  <c r="E9126"/>
  <c r="F9126" s="1"/>
  <c r="E9139"/>
  <c r="F9139" s="1"/>
  <c r="E9140"/>
  <c r="F9140" s="1"/>
  <c r="E9143"/>
  <c r="F9143" s="1"/>
  <c r="F9144" s="1"/>
  <c r="F9149" s="1"/>
  <c r="E9146"/>
  <c r="F9146" s="1"/>
  <c r="F9147" s="1"/>
  <c r="E9157"/>
  <c r="F9157"/>
  <c r="E9158"/>
  <c r="F9158"/>
  <c r="E9161"/>
  <c r="F9161" s="1"/>
  <c r="E9162"/>
  <c r="F9162" s="1"/>
  <c r="E9163"/>
  <c r="F9163" s="1"/>
  <c r="E9177"/>
  <c r="F9177" s="1"/>
  <c r="E9178"/>
  <c r="F9178" s="1"/>
  <c r="E9181"/>
  <c r="F9181" s="1"/>
  <c r="E9182"/>
  <c r="F9182" s="1"/>
  <c r="E9185"/>
  <c r="F9185" s="1"/>
  <c r="E9186"/>
  <c r="F9186" s="1"/>
  <c r="E9201"/>
  <c r="F9201" s="1"/>
  <c r="F9202" s="1"/>
  <c r="E9204"/>
  <c r="F9204" s="1"/>
  <c r="E9205"/>
  <c r="F9205" s="1"/>
  <c r="E9208"/>
  <c r="F9208" s="1"/>
  <c r="E9209"/>
  <c r="F9209" s="1"/>
  <c r="E9210"/>
  <c r="F9210" s="1"/>
  <c r="E9211"/>
  <c r="F9211" s="1"/>
  <c r="E9223"/>
  <c r="F9223" s="1"/>
  <c r="E9224"/>
  <c r="F9224" s="1"/>
  <c r="E9227"/>
  <c r="F9227" s="1"/>
  <c r="F9229" s="1"/>
  <c r="F9234" s="1"/>
  <c r="E9228"/>
  <c r="F9228" s="1"/>
  <c r="E9242"/>
  <c r="F9242" s="1"/>
  <c r="E9243"/>
  <c r="F9243" s="1"/>
  <c r="E9246"/>
  <c r="F9246" s="1"/>
  <c r="F9247" s="1"/>
  <c r="E9265"/>
  <c r="F9265" s="1"/>
  <c r="E9266"/>
  <c r="F9266" s="1"/>
  <c r="E9269"/>
  <c r="F9269" s="1"/>
  <c r="E9270"/>
  <c r="F9270" s="1"/>
  <c r="E9271"/>
  <c r="F9271" s="1"/>
  <c r="E9282"/>
  <c r="F9282" s="1"/>
  <c r="E9283"/>
  <c r="F9283" s="1"/>
  <c r="E9286"/>
  <c r="F9286" s="1"/>
  <c r="E9287"/>
  <c r="F9287" s="1"/>
  <c r="E9288"/>
  <c r="F9288" s="1"/>
  <c r="E9309"/>
  <c r="F9309" s="1"/>
  <c r="F9310" s="1"/>
  <c r="F9311" s="1"/>
  <c r="F9313" s="1"/>
  <c r="F9312"/>
  <c r="E9320"/>
  <c r="F9320" s="1"/>
  <c r="F9321" s="1"/>
  <c r="E9323"/>
  <c r="F9323" s="1"/>
  <c r="F9324" s="1"/>
  <c r="E9334"/>
  <c r="F9334" s="1"/>
  <c r="E9335"/>
  <c r="F9335"/>
  <c r="E9338"/>
  <c r="F9338" s="1"/>
  <c r="E9339"/>
  <c r="F9339" s="1"/>
  <c r="E9340"/>
  <c r="F9340"/>
  <c r="E9351"/>
  <c r="F9351"/>
  <c r="F9352" s="1"/>
  <c r="E9354"/>
  <c r="F9354" s="1"/>
  <c r="E9355"/>
  <c r="F9355" s="1"/>
  <c r="E9366"/>
  <c r="F9366" s="1"/>
  <c r="E9367"/>
  <c r="F9367" s="1"/>
  <c r="E9370"/>
  <c r="F9370" s="1"/>
  <c r="E9371"/>
  <c r="F9371" s="1"/>
  <c r="F9372" s="1"/>
  <c r="E9382"/>
  <c r="F9382" s="1"/>
  <c r="F9383" s="1"/>
  <c r="F9384" s="1"/>
  <c r="E9395"/>
  <c r="F9395" s="1"/>
  <c r="E9396"/>
  <c r="F9396" s="1"/>
  <c r="E9399"/>
  <c r="F9399" s="1"/>
  <c r="E9400"/>
  <c r="F9400" s="1"/>
  <c r="E9401"/>
  <c r="F9401" s="1"/>
  <c r="E9402"/>
  <c r="F9402" s="1"/>
  <c r="E9403"/>
  <c r="F9403" s="1"/>
  <c r="F9404" s="1"/>
  <c r="F9426"/>
  <c r="E9435"/>
  <c r="F9435" s="1"/>
  <c r="F9437" s="1"/>
  <c r="E9436"/>
  <c r="F9436" s="1"/>
  <c r="E9439"/>
  <c r="F9439" s="1"/>
  <c r="E9440"/>
  <c r="F9440" s="1"/>
  <c r="E9441"/>
  <c r="F9441" s="1"/>
  <c r="F9453"/>
  <c r="E9465"/>
  <c r="F9465" s="1"/>
  <c r="E9466"/>
  <c r="F9466" s="1"/>
  <c r="F9467" s="1"/>
  <c r="F9469"/>
  <c r="E9470"/>
  <c r="F9470" s="1"/>
  <c r="E9471"/>
  <c r="F9471" s="1"/>
  <c r="F9475" s="1"/>
  <c r="F9472"/>
  <c r="F9473"/>
  <c r="F9474"/>
  <c r="E9490"/>
  <c r="F9490" s="1"/>
  <c r="F9492" s="1"/>
  <c r="F9502" s="1"/>
  <c r="E9491"/>
  <c r="F9491"/>
  <c r="E9494"/>
  <c r="F9494" s="1"/>
  <c r="E9495"/>
  <c r="F9495" s="1"/>
  <c r="E9496"/>
  <c r="F9496" s="1"/>
  <c r="E9512"/>
  <c r="F9512" s="1"/>
  <c r="E9513"/>
  <c r="F9513" s="1"/>
  <c r="E9524"/>
  <c r="F9524" s="1"/>
  <c r="F9526" s="1"/>
  <c r="E9525"/>
  <c r="F9525" s="1"/>
  <c r="E9536"/>
  <c r="F9536" s="1"/>
  <c r="E9537"/>
  <c r="F9537" s="1"/>
  <c r="E9548"/>
  <c r="F9548" s="1"/>
  <c r="E9549"/>
  <c r="F9549" s="1"/>
  <c r="E9559"/>
  <c r="F9559"/>
  <c r="F9561" s="1"/>
  <c r="E9560"/>
  <c r="F9560"/>
  <c r="E9571"/>
  <c r="F9571" s="1"/>
  <c r="E9572"/>
  <c r="F9572" s="1"/>
  <c r="F9573" s="1"/>
  <c r="F9579" s="1"/>
  <c r="E9575"/>
  <c r="F9575" s="1"/>
  <c r="E9576"/>
  <c r="F9576" s="1"/>
  <c r="E9587"/>
  <c r="F9587" s="1"/>
  <c r="E9588"/>
  <c r="F9588" s="1"/>
  <c r="E9591"/>
  <c r="F9591" s="1"/>
  <c r="E9592"/>
  <c r="F9592" s="1"/>
  <c r="E9604"/>
  <c r="F9604" s="1"/>
  <c r="F9605" s="1"/>
  <c r="F9606" s="1"/>
  <c r="F9607"/>
  <c r="E9624"/>
  <c r="F9624" s="1"/>
  <c r="F9625" s="1"/>
  <c r="E9627"/>
  <c r="F9627"/>
  <c r="E9628"/>
  <c r="F9628" s="1"/>
  <c r="E9631"/>
  <c r="F9631"/>
  <c r="E9632"/>
  <c r="F9632" s="1"/>
  <c r="F8451"/>
  <c r="F2438"/>
  <c r="F2437"/>
  <c r="F2417"/>
  <c r="F2416"/>
  <c r="F2362"/>
  <c r="F2363"/>
  <c r="F2175"/>
  <c r="F2176" s="1"/>
  <c r="B2168" s="1"/>
  <c r="D160" i="4" s="1"/>
  <c r="F1259" i="1"/>
  <c r="F1258"/>
  <c r="F1126"/>
  <c r="F1127"/>
  <c r="F1103"/>
  <c r="F1104"/>
  <c r="F896"/>
  <c r="F897"/>
  <c r="F2622"/>
  <c r="F9159"/>
  <c r="F9166" s="1"/>
  <c r="F4843"/>
  <c r="F3493"/>
  <c r="F2881"/>
  <c r="F2809"/>
  <c r="F2753"/>
  <c r="F2757" s="1"/>
  <c r="F2578"/>
  <c r="F2534"/>
  <c r="F2538" s="1"/>
  <c r="F2311"/>
  <c r="F2315" s="1"/>
  <c r="F2317" s="1"/>
  <c r="F2279"/>
  <c r="F2014"/>
  <c r="F9031"/>
  <c r="F9037" s="1"/>
  <c r="F7334"/>
  <c r="F7236"/>
  <c r="F7242" s="1"/>
  <c r="F5516"/>
  <c r="F5140"/>
  <c r="F5147" s="1"/>
  <c r="F3965"/>
  <c r="F3905"/>
  <c r="F3844"/>
  <c r="F3093"/>
  <c r="F2796"/>
  <c r="F2654"/>
  <c r="F2658"/>
  <c r="F2660" s="1"/>
  <c r="F2661" s="1"/>
  <c r="B2641" s="1"/>
  <c r="D191" i="4" s="1"/>
  <c r="F4884" i="1"/>
  <c r="F3617"/>
  <c r="F3548"/>
  <c r="F3508"/>
  <c r="F3515" s="1"/>
  <c r="F3450"/>
  <c r="F3423"/>
  <c r="F3375"/>
  <c r="F3301"/>
  <c r="F3294"/>
  <c r="F3274"/>
  <c r="F3254"/>
  <c r="F3236"/>
  <c r="F3156"/>
  <c r="F3140"/>
  <c r="F3124"/>
  <c r="F2825"/>
  <c r="F2448"/>
  <c r="F2449"/>
  <c r="F2395"/>
  <c r="F2394"/>
  <c r="F2385"/>
  <c r="F2384"/>
  <c r="F2386" s="1"/>
  <c r="F2387" s="1"/>
  <c r="B2379" s="1"/>
  <c r="F2374"/>
  <c r="F2373"/>
  <c r="F2103"/>
  <c r="F2102"/>
  <c r="F1195"/>
  <c r="F1196"/>
  <c r="F1080"/>
  <c r="F1081"/>
  <c r="F1036"/>
  <c r="F1037"/>
  <c r="F2490"/>
  <c r="F2462"/>
  <c r="F2351"/>
  <c r="F2336"/>
  <c r="F2326"/>
  <c r="F2284"/>
  <c r="F2293" s="1"/>
  <c r="F2051"/>
  <c r="F1948"/>
  <c r="F1932"/>
  <c r="F1114"/>
  <c r="F696"/>
  <c r="F681"/>
  <c r="F685" s="1"/>
  <c r="F669"/>
  <c r="F510"/>
  <c r="F424"/>
  <c r="F425" s="1"/>
  <c r="B417" s="1"/>
  <c r="D33" i="4" s="1"/>
  <c r="F137" i="1"/>
  <c r="F138"/>
  <c r="F139" s="1"/>
  <c r="F23" i="16"/>
  <c r="F24"/>
  <c r="F241"/>
  <c r="F347" i="1"/>
  <c r="F348" s="1"/>
  <c r="B340" s="1"/>
  <c r="D29" i="4" s="1"/>
  <c r="F163" i="1"/>
  <c r="F164"/>
  <c r="F152"/>
  <c r="F151"/>
  <c r="F125"/>
  <c r="F126" s="1"/>
  <c r="B118" s="1"/>
  <c r="D19" i="4" s="1"/>
  <c r="F114" i="1"/>
  <c r="F115" s="1"/>
  <c r="B107" s="1"/>
  <c r="D18" i="4" s="1"/>
  <c r="F80" i="16"/>
  <c r="F81"/>
  <c r="F79"/>
  <c r="F313" i="1"/>
  <c r="F88"/>
  <c r="F71"/>
  <c r="F77" s="1"/>
  <c r="F53"/>
  <c r="F293" i="16"/>
  <c r="F69"/>
  <c r="F512" i="1"/>
  <c r="F2353"/>
  <c r="F2354" s="1"/>
  <c r="B2343" s="1"/>
  <c r="D168" i="4" s="1"/>
  <c r="F2375" i="1"/>
  <c r="F2376" s="1"/>
  <c r="F2396"/>
  <c r="F2397" s="1"/>
  <c r="B2389" s="1"/>
  <c r="D172" i="4" s="1"/>
  <c r="F3377" i="1"/>
  <c r="F3378" s="1"/>
  <c r="B3367" s="1"/>
  <c r="F3458"/>
  <c r="F3550"/>
  <c r="F3551" s="1"/>
  <c r="B3540" s="1"/>
  <c r="D238" i="4" s="1"/>
  <c r="F4898" i="1"/>
  <c r="F2797"/>
  <c r="F2798" s="1"/>
  <c r="F2811"/>
  <c r="F2812" s="1"/>
  <c r="B2801" s="1"/>
  <c r="D201" i="4" s="1"/>
  <c r="F2883" i="1"/>
  <c r="F2884" s="1"/>
  <c r="B2873" s="1"/>
  <c r="F2911"/>
  <c r="F2912" s="1"/>
  <c r="B2901" s="1"/>
  <c r="F1260"/>
  <c r="F1261"/>
  <c r="B1253" s="1"/>
  <c r="F2418"/>
  <c r="F2439"/>
  <c r="F165"/>
  <c r="F166" s="1"/>
  <c r="B158" s="1"/>
  <c r="D23" i="4" s="1"/>
  <c r="F25" i="16"/>
  <c r="F26" s="1"/>
  <c r="B18" s="1"/>
  <c r="F671" i="1"/>
  <c r="F670"/>
  <c r="F1116"/>
  <c r="F1115"/>
  <c r="F1934"/>
  <c r="F1935" s="1"/>
  <c r="B1921" s="1"/>
  <c r="D144" i="4" s="1"/>
  <c r="F1082" i="1"/>
  <c r="F1083" s="1"/>
  <c r="B1075" s="1"/>
  <c r="D85" i="4" s="1"/>
  <c r="F1197" i="1"/>
  <c r="F1198" s="1"/>
  <c r="B1189" s="1"/>
  <c r="D94" i="4" s="1"/>
  <c r="F2827" i="1"/>
  <c r="F2828" s="1"/>
  <c r="B2817" s="1"/>
  <c r="F3130"/>
  <c r="F3163"/>
  <c r="F3244"/>
  <c r="F3282"/>
  <c r="F3425"/>
  <c r="F3426" s="1"/>
  <c r="B3415" s="1"/>
  <c r="D231" i="4" s="1"/>
  <c r="F3619" i="1"/>
  <c r="F3618"/>
  <c r="F2924"/>
  <c r="F2925" s="1"/>
  <c r="B2914" s="1"/>
  <c r="F3098"/>
  <c r="F5526"/>
  <c r="F7510"/>
  <c r="F898"/>
  <c r="F1105"/>
  <c r="F1106" s="1"/>
  <c r="B1098" s="1"/>
  <c r="D87" i="4" s="1"/>
  <c r="F1128" i="1"/>
  <c r="F2364"/>
  <c r="F1117"/>
  <c r="F1118" s="1"/>
  <c r="B1109" s="1"/>
  <c r="D88" i="4" s="1"/>
  <c r="F5669" i="1"/>
  <c r="F9397"/>
  <c r="F8913"/>
  <c r="F8908"/>
  <c r="F8915" s="1"/>
  <c r="F8296"/>
  <c r="F6532"/>
  <c r="F6185"/>
  <c r="F6163"/>
  <c r="F5734"/>
  <c r="F5556"/>
  <c r="F5457"/>
  <c r="F5458" s="1"/>
  <c r="F5451"/>
  <c r="F5411"/>
  <c r="F5375"/>
  <c r="F5363"/>
  <c r="F5357"/>
  <c r="F5216"/>
  <c r="F5158"/>
  <c r="F9358"/>
  <c r="F9326"/>
  <c r="F8882"/>
  <c r="F8342"/>
  <c r="F8343"/>
  <c r="F6660"/>
  <c r="F6661" s="1"/>
  <c r="B6653" s="1"/>
  <c r="D441" i="4" s="1"/>
  <c r="F5970" i="1"/>
  <c r="F5633"/>
  <c r="B5625" s="1"/>
  <c r="D376" i="4" s="1"/>
  <c r="F5609" i="1"/>
  <c r="B5601" s="1"/>
  <c r="D374" i="4" s="1"/>
  <c r="F5201" i="1"/>
  <c r="F9127"/>
  <c r="F6879"/>
  <c r="F6151"/>
  <c r="F5253"/>
  <c r="F5232"/>
  <c r="F5233" s="1"/>
  <c r="F4749"/>
  <c r="F4201"/>
  <c r="F4161"/>
  <c r="F4103"/>
  <c r="F3654"/>
  <c r="F3631"/>
  <c r="F3603"/>
  <c r="F3471"/>
  <c r="F3456"/>
  <c r="F3457"/>
  <c r="F3280"/>
  <c r="F3281"/>
  <c r="F3283" s="1"/>
  <c r="F3006"/>
  <c r="F2868"/>
  <c r="F2733"/>
  <c r="F2722"/>
  <c r="F2596"/>
  <c r="F2603"/>
  <c r="F2605" s="1"/>
  <c r="F2606" s="1"/>
  <c r="B2591" s="1"/>
  <c r="D188" i="4" s="1"/>
  <c r="F2246" i="1"/>
  <c r="F3576"/>
  <c r="F3577" s="1"/>
  <c r="B3569" s="1"/>
  <c r="D242" i="4" s="1"/>
  <c r="F3395" i="1"/>
  <c r="F3396"/>
  <c r="F2771"/>
  <c r="F2772" s="1"/>
  <c r="B2763" s="1"/>
  <c r="D198" i="4" s="1"/>
  <c r="F2636" i="1"/>
  <c r="F2635"/>
  <c r="F2637" s="1"/>
  <c r="F2638" s="1"/>
  <c r="B2627" s="1"/>
  <c r="D190" i="4" s="1"/>
  <c r="F2427" i="1"/>
  <c r="F2428"/>
  <c r="F2291"/>
  <c r="F2292"/>
  <c r="F2294" s="1"/>
  <c r="F2295" s="1"/>
  <c r="B2268" s="1"/>
  <c r="D165" i="4" s="1"/>
  <c r="F1269" i="1"/>
  <c r="F1268"/>
  <c r="F2144"/>
  <c r="F2148"/>
  <c r="F2129"/>
  <c r="F2133" s="1"/>
  <c r="F2113"/>
  <c r="F2117" s="1"/>
  <c r="F2119" s="1"/>
  <c r="F2120" s="1"/>
  <c r="B2108" s="1"/>
  <c r="D156" i="4" s="1"/>
  <c r="F2029" i="1"/>
  <c r="F1986"/>
  <c r="F1995" s="1"/>
  <c r="F1943"/>
  <c r="F1703"/>
  <c r="F1597"/>
  <c r="F1566"/>
  <c r="F1535"/>
  <c r="F1520"/>
  <c r="F1491"/>
  <c r="F1206"/>
  <c r="F1210" s="1"/>
  <c r="F1012"/>
  <c r="F1000"/>
  <c r="F1001" s="1"/>
  <c r="F884"/>
  <c r="F771"/>
  <c r="F772" s="1"/>
  <c r="F760"/>
  <c r="F506"/>
  <c r="F511" s="1"/>
  <c r="F1387"/>
  <c r="F1386"/>
  <c r="F2072"/>
  <c r="F1969"/>
  <c r="F819"/>
  <c r="F820" s="1"/>
  <c r="F579"/>
  <c r="F75"/>
  <c r="F363" i="16"/>
  <c r="F306"/>
  <c r="F289"/>
  <c r="F294" s="1"/>
  <c r="F163"/>
  <c r="F115"/>
  <c r="F94" i="1"/>
  <c r="F49"/>
  <c r="F54" s="1"/>
  <c r="F203" i="16"/>
  <c r="F168"/>
  <c r="F169" s="1"/>
  <c r="F1974" i="1"/>
  <c r="F885"/>
  <c r="F886"/>
  <c r="F2734"/>
  <c r="F2735"/>
  <c r="F3605"/>
  <c r="F3606" s="1"/>
  <c r="F3607" s="1"/>
  <c r="B3595" s="1"/>
  <c r="D244" i="4" s="1"/>
  <c r="F3604" i="1"/>
  <c r="F4210"/>
  <c r="F170" i="16"/>
  <c r="F312"/>
  <c r="F311"/>
  <c r="F2074" i="1"/>
  <c r="F2075" s="1"/>
  <c r="B2064" s="1"/>
  <c r="D153" i="4" s="1"/>
  <c r="F1002" i="1"/>
  <c r="F1950"/>
  <c r="F1949"/>
  <c r="F1270"/>
  <c r="F1271" s="1"/>
  <c r="B1263" s="1"/>
  <c r="D100" i="4" s="1"/>
  <c r="F2429" i="1"/>
  <c r="F2430"/>
  <c r="B2422" s="1"/>
  <c r="D175" i="4" s="1"/>
  <c r="F3397" i="1"/>
  <c r="F3398"/>
  <c r="B3387" s="1"/>
  <c r="F2724"/>
  <c r="F2870"/>
  <c r="F2871" s="1"/>
  <c r="B2860" s="1"/>
  <c r="F3284"/>
  <c r="B3269" s="1"/>
  <c r="D221" i="4" s="1"/>
  <c r="F3479" i="1"/>
  <c r="F3642"/>
  <c r="F4170"/>
  <c r="F5163"/>
  <c r="F5364"/>
  <c r="F5365"/>
  <c r="F5383"/>
  <c r="F5741"/>
  <c r="F6191"/>
  <c r="F9406"/>
  <c r="F773"/>
  <c r="F1014"/>
  <c r="F1013"/>
  <c r="F3008"/>
  <c r="F3009" s="1"/>
  <c r="B2998" s="1"/>
  <c r="E7584" s="1"/>
  <c r="F7584" s="1"/>
  <c r="F7585" s="1"/>
  <c r="F3459"/>
  <c r="F3460" s="1"/>
  <c r="B3445" s="1"/>
  <c r="D233" i="4" s="1"/>
  <c r="F3664" i="1"/>
  <c r="F8344"/>
  <c r="F5419"/>
  <c r="F5459"/>
  <c r="F5564"/>
  <c r="F6170"/>
  <c r="F8914"/>
  <c r="F5149"/>
  <c r="F1951"/>
  <c r="F1952" s="1"/>
  <c r="B1938" s="1"/>
  <c r="D145" i="4" s="1"/>
  <c r="F313" i="16"/>
  <c r="F314" s="1"/>
  <c r="F887" i="1"/>
  <c r="F888" s="1"/>
  <c r="B879" s="1"/>
  <c r="D67" i="4" s="1"/>
  <c r="F954" i="1"/>
  <c r="F955"/>
  <c r="E1507"/>
  <c r="F1507" s="1"/>
  <c r="F1508" s="1"/>
  <c r="E7448"/>
  <c r="F7448" s="1"/>
  <c r="F7449" s="1"/>
  <c r="E7425"/>
  <c r="F7425" s="1"/>
  <c r="F7426" s="1"/>
  <c r="F9528"/>
  <c r="F9527"/>
  <c r="F3860"/>
  <c r="F2937"/>
  <c r="F2936"/>
  <c r="F1247"/>
  <c r="F1248"/>
  <c r="F1093"/>
  <c r="F1092"/>
  <c r="F967"/>
  <c r="F966"/>
  <c r="F907"/>
  <c r="F908"/>
  <c r="F2725"/>
  <c r="B2714" s="1"/>
  <c r="D195" i="4" s="1"/>
  <c r="F6134" i="1"/>
  <c r="F6135" s="1"/>
  <c r="B6127" s="1"/>
  <c r="D404" i="4" s="1"/>
  <c r="F4489" i="1"/>
  <c r="F2736"/>
  <c r="F2737" s="1"/>
  <c r="B2728" s="1"/>
  <c r="D196" i="4" s="1"/>
  <c r="F821" i="1"/>
  <c r="F8345"/>
  <c r="B8334" s="1"/>
  <c r="D537" i="4" s="1"/>
  <c r="F346" i="16"/>
  <c r="F153" i="1"/>
  <c r="F154" s="1"/>
  <c r="B146" s="1"/>
  <c r="D22" i="4" s="1"/>
  <c r="F5494" i="1"/>
  <c r="F5495" s="1"/>
  <c r="B5487" s="1"/>
  <c r="D365" i="4" s="1"/>
  <c r="F5482" i="1"/>
  <c r="F4596"/>
  <c r="F1069"/>
  <c r="F1070"/>
  <c r="F580"/>
  <c r="F581"/>
  <c r="E7381"/>
  <c r="F7381" s="1"/>
  <c r="F7382" s="1"/>
  <c r="F1038"/>
  <c r="F1039" s="1"/>
  <c r="B1031" s="1"/>
  <c r="D80" i="4" s="1"/>
  <c r="F899" i="1"/>
  <c r="B891" s="1"/>
  <c r="D68" i="4" s="1"/>
  <c r="F8756" i="1"/>
  <c r="F1388"/>
  <c r="F1389"/>
  <c r="B1380" s="1"/>
  <c r="D110" i="4" s="1"/>
  <c r="F761" i="1"/>
  <c r="F762"/>
  <c r="F2150"/>
  <c r="F2151" s="1"/>
  <c r="B2139" s="1"/>
  <c r="D158" i="4" s="1"/>
  <c r="F6538" i="1"/>
  <c r="F2104"/>
  <c r="F2105" s="1"/>
  <c r="B2094" s="1"/>
  <c r="D155" i="4" s="1"/>
  <c r="F2450" i="1"/>
  <c r="F2451" s="1"/>
  <c r="B2443" s="1"/>
  <c r="D177" i="4" s="1"/>
  <c r="F5150" i="1"/>
  <c r="B5133" s="1"/>
  <c r="D343" i="4" s="1"/>
  <c r="F2318" i="1"/>
  <c r="B2305" s="1"/>
  <c r="D166" i="4" s="1"/>
  <c r="F9608" i="1"/>
  <c r="F9609" s="1"/>
  <c r="B9601" s="1"/>
  <c r="F9562"/>
  <c r="F9563"/>
  <c r="F8933"/>
  <c r="F7659"/>
  <c r="F5848"/>
  <c r="F5670"/>
  <c r="B5662" s="1"/>
  <c r="D379" i="4" s="1"/>
  <c r="F5619" i="1"/>
  <c r="F5620" s="1"/>
  <c r="B5612" s="1"/>
  <c r="D375" i="4" s="1"/>
  <c r="F5582" i="1"/>
  <c r="F5583" s="1"/>
  <c r="F5584"/>
  <c r="F4874"/>
  <c r="F672"/>
  <c r="F673" s="1"/>
  <c r="B664" s="1"/>
  <c r="D51" i="4" s="1"/>
  <c r="F8931" i="1"/>
  <c r="F8932" s="1"/>
  <c r="F8867"/>
  <c r="F8868"/>
  <c r="F2710"/>
  <c r="F2711" s="1"/>
  <c r="B2703" s="1"/>
  <c r="D194" i="4" s="1"/>
  <c r="F9385" i="1"/>
  <c r="F9386" s="1"/>
  <c r="F9387" s="1"/>
  <c r="B9379" s="1"/>
  <c r="D577" i="4" s="1"/>
  <c r="F2464" i="1"/>
  <c r="F2465" s="1"/>
  <c r="B2454" s="1"/>
  <c r="D178" i="4" s="1"/>
  <c r="F3262" i="1"/>
  <c r="F1129"/>
  <c r="B1121" s="1"/>
  <c r="D89" i="4" s="1"/>
  <c r="F2365" i="1"/>
  <c r="B2357" s="1"/>
  <c r="D169" i="4" s="1"/>
  <c r="F2419" i="1"/>
  <c r="B2411" s="1"/>
  <c r="D174" i="4" s="1"/>
  <c r="F9550" i="1"/>
  <c r="F9314"/>
  <c r="B9306" s="1"/>
  <c r="D572" i="4" s="1"/>
  <c r="F8596" i="1"/>
  <c r="F8606" s="1"/>
  <c r="F8321"/>
  <c r="F7191"/>
  <c r="F6628"/>
  <c r="F6629" s="1"/>
  <c r="B6621" s="1"/>
  <c r="D438" i="4" s="1"/>
  <c r="F6087" i="1"/>
  <c r="F5971"/>
  <c r="B5963" s="1"/>
  <c r="D396" i="4" s="1"/>
  <c r="F4017" i="1"/>
  <c r="F4016"/>
  <c r="F3409"/>
  <c r="F3410"/>
  <c r="F71" i="16"/>
  <c r="F72" s="1"/>
  <c r="B61" s="1"/>
  <c r="F7434" i="1"/>
  <c r="F2440"/>
  <c r="B2432" s="1"/>
  <c r="D176" i="4" s="1"/>
  <c r="F3892" i="1"/>
  <c r="F2841"/>
  <c r="F2840"/>
  <c r="F2676"/>
  <c r="F2680" s="1"/>
  <c r="F55" i="16"/>
  <c r="F54"/>
  <c r="E6814" i="1"/>
  <c r="F6814" s="1"/>
  <c r="F3620"/>
  <c r="F3621" s="1"/>
  <c r="B3612" s="1"/>
  <c r="D246" i="4" s="1"/>
  <c r="E7882" i="1"/>
  <c r="F7882" s="1"/>
  <c r="E7968"/>
  <c r="F7968" s="1"/>
  <c r="E7905"/>
  <c r="F7905" s="1"/>
  <c r="E7989"/>
  <c r="F7989" s="1"/>
  <c r="E8071"/>
  <c r="F8071" s="1"/>
  <c r="E7925"/>
  <c r="F7925" s="1"/>
  <c r="E1142"/>
  <c r="F1142" s="1"/>
  <c r="F82" i="16"/>
  <c r="B74" s="1"/>
  <c r="E326" s="1"/>
  <c r="F326" s="1"/>
  <c r="F697" i="1"/>
  <c r="F698"/>
  <c r="F2492"/>
  <c r="F2493" s="1"/>
  <c r="B2482" s="1"/>
  <c r="D180" i="4" s="1"/>
  <c r="F3146" i="1"/>
  <c r="F1456"/>
  <c r="F9325"/>
  <c r="F8881"/>
  <c r="F5914"/>
  <c r="F5439"/>
  <c r="F4533"/>
  <c r="F4487"/>
  <c r="F4488" s="1"/>
  <c r="F4490" s="1"/>
  <c r="F4491" s="1"/>
  <c r="B4475" s="1"/>
  <c r="F3302"/>
  <c r="F9577"/>
  <c r="F9578" s="1"/>
  <c r="F9580" s="1"/>
  <c r="F9581" s="1"/>
  <c r="B9568" s="1"/>
  <c r="F8383"/>
  <c r="F7966"/>
  <c r="F7972" s="1"/>
  <c r="F7880"/>
  <c r="F7710"/>
  <c r="F7716" s="1"/>
  <c r="F7338"/>
  <c r="F7344" s="1"/>
  <c r="F6894"/>
  <c r="F6482"/>
  <c r="F6426"/>
  <c r="F6264"/>
  <c r="F5480"/>
  <c r="F5481" s="1"/>
  <c r="F5381"/>
  <c r="F5382" s="1"/>
  <c r="F4552"/>
  <c r="F4327"/>
  <c r="F4126"/>
  <c r="F2567"/>
  <c r="F2568"/>
  <c r="F9514"/>
  <c r="F9095"/>
  <c r="F9035"/>
  <c r="F9036" s="1"/>
  <c r="F8960"/>
  <c r="F8943"/>
  <c r="F8896"/>
  <c r="F7731"/>
  <c r="F7737" s="1"/>
  <c r="F7631"/>
  <c r="F7637" s="1"/>
  <c r="F7297"/>
  <c r="F7195"/>
  <c r="F7201"/>
  <c r="F7092"/>
  <c r="F6793"/>
  <c r="F6569"/>
  <c r="F6553"/>
  <c r="F6146"/>
  <c r="F5041"/>
  <c r="F5029"/>
  <c r="F5043" s="1"/>
  <c r="F4915"/>
  <c r="F4613"/>
  <c r="F4614" s="1"/>
  <c r="F3565"/>
  <c r="B3557" s="1"/>
  <c r="D241" i="4" s="1"/>
  <c r="F3513" i="1"/>
  <c r="F3514" s="1"/>
  <c r="F3516" s="1"/>
  <c r="F3517" s="1"/>
  <c r="B3500" s="1"/>
  <c r="F7794"/>
  <c r="F7277"/>
  <c r="F7129"/>
  <c r="F6596"/>
  <c r="F7747"/>
  <c r="F7357"/>
  <c r="F7232"/>
  <c r="F7174"/>
  <c r="F7050"/>
  <c r="F7056" s="1"/>
  <c r="F7009"/>
  <c r="F7015" s="1"/>
  <c r="F6304"/>
  <c r="F2006"/>
  <c r="F1721"/>
  <c r="F1303"/>
  <c r="F1304" s="1"/>
  <c r="F1306" s="1"/>
  <c r="F1307" s="1"/>
  <c r="B1298" s="1"/>
  <c r="D103" i="4" s="1"/>
  <c r="F977" i="1"/>
  <c r="F3358"/>
  <c r="F3260"/>
  <c r="F3261" s="1"/>
  <c r="F3263" s="1"/>
  <c r="F3264" s="1"/>
  <c r="B3249" s="1"/>
  <c r="D220" i="4" s="1"/>
  <c r="F3034" i="1"/>
  <c r="F3038" s="1"/>
  <c r="F1844"/>
  <c r="F1420"/>
  <c r="F1235"/>
  <c r="F1236" s="1"/>
  <c r="F1238" s="1"/>
  <c r="F1239" s="1"/>
  <c r="B1230" s="1"/>
  <c r="D97" i="4" s="1"/>
  <c r="F276" i="16"/>
  <c r="F254"/>
  <c r="F260" s="1"/>
  <c r="F261" s="1"/>
  <c r="F262" s="1"/>
  <c r="B249" s="1"/>
  <c r="F2159" i="1"/>
  <c r="F2160" s="1"/>
  <c r="F2162" s="1"/>
  <c r="F2163" s="1"/>
  <c r="B2154" s="1"/>
  <c r="D159" i="4" s="1"/>
  <c r="F1848" i="1"/>
  <c r="F1808"/>
  <c r="F1768"/>
  <c r="F1725"/>
  <c r="F1581"/>
  <c r="F528"/>
  <c r="F65"/>
  <c r="F76" s="1"/>
  <c r="F78" s="1"/>
  <c r="F79" s="1"/>
  <c r="B59" s="1"/>
  <c r="D15" i="4" s="1"/>
  <c r="F724" i="1"/>
  <c r="F258" i="16"/>
  <c r="F128"/>
  <c r="F136" s="1"/>
  <c r="E32" i="9"/>
  <c r="F1237" i="1"/>
  <c r="F6559"/>
  <c r="F8968"/>
  <c r="F6487"/>
  <c r="F6153"/>
  <c r="F6152"/>
  <c r="F7098"/>
  <c r="F2569"/>
  <c r="F2570" s="1"/>
  <c r="B2562" s="1"/>
  <c r="D186" i="4" s="1"/>
  <c r="F9327" i="1"/>
  <c r="F9328" s="1"/>
  <c r="B9317" s="1"/>
  <c r="D573" i="4" s="1"/>
  <c r="F763" i="1"/>
  <c r="F764"/>
  <c r="B755" s="1"/>
  <c r="D58" i="4" s="1"/>
  <c r="F530" i="1"/>
  <c r="F259" i="16"/>
  <c r="F1422" i="1"/>
  <c r="F1421"/>
  <c r="F1305"/>
  <c r="F2015"/>
  <c r="F2016"/>
  <c r="F6311"/>
  <c r="F7800"/>
  <c r="F6799"/>
  <c r="F6271"/>
  <c r="F7886"/>
  <c r="F8393"/>
  <c r="F2842"/>
  <c r="F2843" s="1"/>
  <c r="B2832" s="1"/>
  <c r="F5042"/>
  <c r="F6103"/>
  <c r="F9551"/>
  <c r="F9552"/>
  <c r="F909"/>
  <c r="F910" s="1"/>
  <c r="B901" s="1"/>
  <c r="D69" i="4" s="1"/>
  <c r="F1249" i="1"/>
  <c r="F1250" s="1"/>
  <c r="B1242" s="1"/>
  <c r="F956"/>
  <c r="F957" s="1"/>
  <c r="B948" s="1"/>
  <c r="D73" i="4" s="1"/>
  <c r="F978" i="1"/>
  <c r="F979"/>
  <c r="F4018"/>
  <c r="F4019" s="1"/>
  <c r="B4005" s="1"/>
  <c r="F9529"/>
  <c r="F9530" s="1"/>
  <c r="B9521" s="1"/>
  <c r="D557" i="4" s="1"/>
  <c r="F7180" i="1"/>
  <c r="F7283"/>
  <c r="F6574"/>
  <c r="F4554"/>
  <c r="F4555" s="1"/>
  <c r="B4538" s="1"/>
  <c r="D310" i="4" s="1"/>
  <c r="F6904" i="1"/>
  <c r="F699"/>
  <c r="F700" s="1"/>
  <c r="B691" s="1"/>
  <c r="D53" i="4" s="1"/>
  <c r="F1071" i="1"/>
  <c r="F1072" s="1"/>
  <c r="B1064" s="1"/>
  <c r="D84" i="4" s="1"/>
  <c r="F725" i="1"/>
  <c r="F726"/>
  <c r="F7368"/>
  <c r="F4616"/>
  <c r="F4617" s="1"/>
  <c r="B4604" s="1"/>
  <c r="F7303"/>
  <c r="F8950"/>
  <c r="F9516"/>
  <c r="F9515"/>
  <c r="F6432"/>
  <c r="F3304"/>
  <c r="F3305" s="1"/>
  <c r="B3289" s="1"/>
  <c r="D223" i="4" s="1"/>
  <c r="F8883" i="1"/>
  <c r="F8884" s="1"/>
  <c r="B8873" s="1"/>
  <c r="D456" i="4" s="1"/>
  <c r="F1458" i="1"/>
  <c r="F1459" s="1"/>
  <c r="B1450" s="1"/>
  <c r="D116" i="4" s="1"/>
  <c r="F56" i="16"/>
  <c r="F57" s="1"/>
  <c r="F3411" i="1"/>
  <c r="F3412" s="1"/>
  <c r="B3401" s="1"/>
  <c r="F8869"/>
  <c r="F8870" s="1"/>
  <c r="B8858" s="1"/>
  <c r="D455" i="4" s="1"/>
  <c r="F9564" i="1"/>
  <c r="F9565" s="1"/>
  <c r="B9556" s="1"/>
  <c r="D560" i="4" s="1"/>
  <c r="F582" i="1"/>
  <c r="F583" s="1"/>
  <c r="B569" s="1"/>
  <c r="D43" i="4" s="1"/>
  <c r="F968" i="1"/>
  <c r="F969" s="1"/>
  <c r="B960" s="1"/>
  <c r="D74" i="4" s="1"/>
  <c r="F1094" i="1"/>
  <c r="F1095" s="1"/>
  <c r="B1087" s="1"/>
  <c r="D86" i="4" s="1"/>
  <c r="F2938" i="1"/>
  <c r="F2939" s="1"/>
  <c r="B2928" s="1"/>
  <c r="E7507" s="1"/>
  <c r="F7507" s="1"/>
  <c r="F7508" s="1"/>
  <c r="F7509" s="1"/>
  <c r="E6556"/>
  <c r="F6556" s="1"/>
  <c r="D279" i="4"/>
  <c r="E6717" i="1"/>
  <c r="F6717" s="1"/>
  <c r="E6535"/>
  <c r="F6535" s="1"/>
  <c r="F6536" s="1"/>
  <c r="F6537" s="1"/>
  <c r="F9553"/>
  <c r="F9554"/>
  <c r="B9545" s="1"/>
  <c r="D559" i="4" s="1"/>
  <c r="F1423" i="1"/>
  <c r="F1424" s="1"/>
  <c r="B1415" s="1"/>
  <c r="D113" i="4" s="1"/>
  <c r="F727" i="1"/>
  <c r="F728" s="1"/>
  <c r="B719" s="1"/>
  <c r="D55" i="4" s="1"/>
  <c r="F2017" i="1"/>
  <c r="F2018"/>
  <c r="B2001" s="1"/>
  <c r="D148" i="4" s="1"/>
  <c r="F980" i="1"/>
  <c r="F981" s="1"/>
  <c r="B972" s="1"/>
  <c r="D75" i="4" s="1"/>
  <c r="F9517" i="1"/>
  <c r="F9518" s="1"/>
  <c r="B9509" s="1"/>
  <c r="D556" i="4" s="1"/>
  <c r="F6154" i="1"/>
  <c r="F6155" s="1"/>
  <c r="B6141" s="1"/>
  <c r="D407" i="4" s="1"/>
  <c r="E6812" i="1" l="1"/>
  <c r="F6812" s="1"/>
  <c r="E6776"/>
  <c r="F6776" s="1"/>
  <c r="B2368"/>
  <c r="F9477"/>
  <c r="F9476"/>
  <c r="F9478" s="1"/>
  <c r="F9479" s="1"/>
  <c r="B9462" s="1"/>
  <c r="D569" i="4" s="1"/>
  <c r="F3192" i="1"/>
  <c r="F3194" s="1"/>
  <c r="F3195" s="1"/>
  <c r="B3183" s="1"/>
  <c r="D215" i="4" s="1"/>
  <c r="F3193" i="1"/>
  <c r="F2406"/>
  <c r="F2405"/>
  <c r="F1409"/>
  <c r="F1411" s="1"/>
  <c r="F1412" s="1"/>
  <c r="B1403" s="1"/>
  <c r="D112" i="4" s="1"/>
  <c r="F1410" i="1"/>
  <c r="F634"/>
  <c r="F635"/>
  <c r="F9284"/>
  <c r="F9291" s="1"/>
  <c r="F9244"/>
  <c r="F8581"/>
  <c r="F8465"/>
  <c r="F8479" s="1"/>
  <c r="F8044"/>
  <c r="F8024"/>
  <c r="F6326"/>
  <c r="F6245"/>
  <c r="F6246" s="1"/>
  <c r="F6248" s="1"/>
  <c r="F6249" s="1"/>
  <c r="B6234" s="1"/>
  <c r="D414" i="4" s="1"/>
  <c r="F6029" i="1"/>
  <c r="F6036" s="1"/>
  <c r="F5991"/>
  <c r="F5999" s="1"/>
  <c r="F5001"/>
  <c r="F5015" s="1"/>
  <c r="F4652"/>
  <c r="F3067"/>
  <c r="F3066"/>
  <c r="F1399"/>
  <c r="F1398"/>
  <c r="F1293"/>
  <c r="F1292"/>
  <c r="F223" i="16"/>
  <c r="F224"/>
  <c r="F9272" i="1"/>
  <c r="F9016"/>
  <c r="F9021" s="1"/>
  <c r="F1361"/>
  <c r="F6327"/>
  <c r="F6328"/>
  <c r="F6247"/>
  <c r="F4665"/>
  <c r="F4666"/>
  <c r="F4597"/>
  <c r="F4599" s="1"/>
  <c r="F4600" s="1"/>
  <c r="B4581" s="1"/>
  <c r="D312" i="4" s="1"/>
  <c r="F4598" i="1"/>
  <c r="F2199"/>
  <c r="F2198"/>
  <c r="F2200" s="1"/>
  <c r="F2201" s="1"/>
  <c r="B2190" s="1"/>
  <c r="F1906"/>
  <c r="F1905"/>
  <c r="F1339"/>
  <c r="F1340"/>
  <c r="F1158"/>
  <c r="F1157"/>
  <c r="F862"/>
  <c r="F861"/>
  <c r="F863" s="1"/>
  <c r="F864" s="1"/>
  <c r="B855" s="1"/>
  <c r="D65" i="4" s="1"/>
  <c r="F797" i="1"/>
  <c r="F796"/>
  <c r="F215"/>
  <c r="D171" i="4"/>
  <c r="E8734" i="1"/>
  <c r="F8734" s="1"/>
  <c r="F848"/>
  <c r="F847"/>
  <c r="F849" s="1"/>
  <c r="F850" s="1"/>
  <c r="B841" s="1"/>
  <c r="D64" i="4" s="1"/>
  <c r="F9267" i="1"/>
  <c r="F8623"/>
  <c r="F8634" s="1"/>
  <c r="F8553"/>
  <c r="F6864"/>
  <c r="F6343"/>
  <c r="F6350" s="1"/>
  <c r="F5286"/>
  <c r="F5291" s="1"/>
  <c r="F4057"/>
  <c r="F4065" s="1"/>
  <c r="F3823"/>
  <c r="F3830" s="1"/>
  <c r="F1168"/>
  <c r="F439"/>
  <c r="F392"/>
  <c r="F393" s="1"/>
  <c r="F371"/>
  <c r="F6718"/>
  <c r="F171" i="16"/>
  <c r="F172" s="1"/>
  <c r="B158" s="1"/>
  <c r="F9589" i="1"/>
  <c r="F9595" s="1"/>
  <c r="F4819"/>
  <c r="F4825" s="1"/>
  <c r="F4391"/>
  <c r="F4392" s="1"/>
  <c r="B4384" s="1"/>
  <c r="D302" i="4" s="1"/>
  <c r="F4345" i="1"/>
  <c r="F3144"/>
  <c r="F3145" s="1"/>
  <c r="F3147" s="1"/>
  <c r="F3148" s="1"/>
  <c r="B3135" s="1"/>
  <c r="D212" i="4" s="1"/>
  <c r="F1864" i="1"/>
  <c r="F1551"/>
  <c r="F736"/>
  <c r="E29" i="9"/>
  <c r="F4328" i="1"/>
  <c r="F1015"/>
  <c r="F1016" s="1"/>
  <c r="B1007" s="1"/>
  <c r="D78" i="4" s="1"/>
  <c r="F5366" i="1"/>
  <c r="F5367" s="1"/>
  <c r="B5352" s="1"/>
  <c r="F295" i="16"/>
  <c r="F8491" i="1"/>
  <c r="F8513" s="1"/>
  <c r="F7942"/>
  <c r="F7899"/>
  <c r="F6752"/>
  <c r="F6753" s="1"/>
  <c r="B6745" s="1"/>
  <c r="D449" i="4" s="1"/>
  <c r="F6697" i="1"/>
  <c r="F6698" s="1"/>
  <c r="B6690" s="1"/>
  <c r="D444" i="4" s="1"/>
  <c r="F6675" i="1"/>
  <c r="F6676" s="1"/>
  <c r="B6668" s="1"/>
  <c r="D442" i="4" s="1"/>
  <c r="F6360" i="1"/>
  <c r="F6368" s="1"/>
  <c r="F1057"/>
  <c r="F748"/>
  <c r="F604"/>
  <c r="F471"/>
  <c r="F479" s="1"/>
  <c r="F433"/>
  <c r="F441" s="1"/>
  <c r="F110" i="16"/>
  <c r="F1003" i="1"/>
  <c r="F1004" s="1"/>
  <c r="B995" s="1"/>
  <c r="D77" i="4" s="1"/>
  <c r="F4063" i="1"/>
  <c r="F1884"/>
  <c r="F918"/>
  <c r="F8934"/>
  <c r="F8935" s="1"/>
  <c r="B8920" s="1"/>
  <c r="D459" i="4" s="1"/>
  <c r="F55" i="1"/>
  <c r="F56" s="1"/>
  <c r="F57" s="1"/>
  <c r="B40" s="1"/>
  <c r="D14" i="4" s="1"/>
  <c r="F9206" i="1"/>
  <c r="F9214" s="1"/>
  <c r="F8662"/>
  <c r="F8680" s="1"/>
  <c r="F8106"/>
  <c r="F8128" s="1"/>
  <c r="F7727"/>
  <c r="F6761"/>
  <c r="F6767" s="1"/>
  <c r="F6382"/>
  <c r="F6390" s="1"/>
  <c r="F6113"/>
  <c r="F6120" s="1"/>
  <c r="F5908"/>
  <c r="F5916" s="1"/>
  <c r="F3220"/>
  <c r="F1505"/>
  <c r="F657"/>
  <c r="D19" i="27"/>
  <c r="H20" i="26"/>
  <c r="D16" i="27" s="1"/>
  <c r="E1537" i="1"/>
  <c r="F1537" s="1"/>
  <c r="F1538" s="1"/>
  <c r="E7477"/>
  <c r="F7477" s="1"/>
  <c r="F7478" s="1"/>
  <c r="E1553"/>
  <c r="F1553" s="1"/>
  <c r="F1554" s="1"/>
  <c r="F798"/>
  <c r="F799" s="1"/>
  <c r="B790" s="1"/>
  <c r="D61" i="4" s="1"/>
  <c r="F5044" i="1"/>
  <c r="F5045" s="1"/>
  <c r="B5020" s="1"/>
  <c r="D334" i="4" s="1"/>
  <c r="F296" i="16"/>
  <c r="F297"/>
  <c r="B284" s="1"/>
  <c r="F3440" i="1"/>
  <c r="F3439"/>
  <c r="F750"/>
  <c r="F749"/>
  <c r="F659"/>
  <c r="F658"/>
  <c r="F7706"/>
  <c r="F6049"/>
  <c r="F6064" s="1"/>
  <c r="F2896"/>
  <c r="F2895"/>
  <c r="F1224"/>
  <c r="F1225"/>
  <c r="F1046"/>
  <c r="F1047"/>
  <c r="F737"/>
  <c r="F738"/>
  <c r="F140"/>
  <c r="B132" s="1"/>
  <c r="D21" i="4" s="1"/>
  <c r="F9183" i="1"/>
  <c r="F9193" s="1"/>
  <c r="F3950"/>
  <c r="F3477"/>
  <c r="F3478" s="1"/>
  <c r="F3480" s="1"/>
  <c r="F3481" s="1"/>
  <c r="B3463" s="1"/>
  <c r="D234" i="4" s="1"/>
  <c r="F3108" i="1"/>
  <c r="F2252"/>
  <c r="F2262" s="1"/>
  <c r="F2585"/>
  <c r="F9629"/>
  <c r="F9641" s="1"/>
  <c r="F9538"/>
  <c r="F9122"/>
  <c r="F9129" s="1"/>
  <c r="F9107"/>
  <c r="F9112" s="1"/>
  <c r="F9004"/>
  <c r="F8892"/>
  <c r="F8898" s="1"/>
  <c r="F8799"/>
  <c r="F8750"/>
  <c r="F8758" s="1"/>
  <c r="F8724"/>
  <c r="F8740" s="1"/>
  <c r="F8317"/>
  <c r="F8329" s="1"/>
  <c r="F8292"/>
  <c r="F8304" s="1"/>
  <c r="F7962"/>
  <c r="F7379"/>
  <c r="F7390" s="1"/>
  <c r="F7318"/>
  <c r="F7324" s="1"/>
  <c r="F7256"/>
  <c r="F7262" s="1"/>
  <c r="F7215"/>
  <c r="F7221" s="1"/>
  <c r="F7154"/>
  <c r="F7160" s="1"/>
  <c r="F7133"/>
  <c r="F7139" s="1"/>
  <c r="F7113"/>
  <c r="F7119" s="1"/>
  <c r="F7030"/>
  <c r="F7036" s="1"/>
  <c r="F6990"/>
  <c r="F6996" s="1"/>
  <c r="F6869"/>
  <c r="F6881" s="1"/>
  <c r="F6844"/>
  <c r="F6855" s="1"/>
  <c r="F6714"/>
  <c r="F6720" s="1"/>
  <c r="F6649"/>
  <c r="F6650" s="1"/>
  <c r="B6642" s="1"/>
  <c r="D440" i="4" s="1"/>
  <c r="F6224" i="1"/>
  <c r="F6016"/>
  <c r="F6017" s="1"/>
  <c r="F6019" s="1"/>
  <c r="F6020" s="1"/>
  <c r="B6005" s="1"/>
  <c r="D398" i="4" s="1"/>
  <c r="F6010" i="1"/>
  <c r="F6018" s="1"/>
  <c r="F5981"/>
  <c r="F5982" s="1"/>
  <c r="B5974" s="1"/>
  <c r="D397" i="4" s="1"/>
  <c r="F5929" i="1"/>
  <c r="F5936" s="1"/>
  <c r="F5884"/>
  <c r="F5785"/>
  <c r="F5757"/>
  <c r="F5762" s="1"/>
  <c r="F5524"/>
  <c r="F5525" s="1"/>
  <c r="F5527" s="1"/>
  <c r="F5528" s="1"/>
  <c r="B5511" s="1"/>
  <c r="D367" i="4" s="1"/>
  <c r="F5505" i="1"/>
  <c r="F5506" s="1"/>
  <c r="B5498" s="1"/>
  <c r="D366" i="4" s="1"/>
  <c r="F5337" i="1"/>
  <c r="F5338" s="1"/>
  <c r="F5340" s="1"/>
  <c r="F5341" s="1"/>
  <c r="B5326" s="1"/>
  <c r="D355" i="4" s="1"/>
  <c r="F5211" i="1"/>
  <c r="F5218" s="1"/>
  <c r="F4815"/>
  <c r="F4247"/>
  <c r="F4248" s="1"/>
  <c r="F4040"/>
  <c r="F4047" s="1"/>
  <c r="F3736"/>
  <c r="F3744" s="1"/>
  <c r="F3588"/>
  <c r="F3590" s="1"/>
  <c r="F3173"/>
  <c r="F3179" s="1"/>
  <c r="F2963"/>
  <c r="F2965" s="1"/>
  <c r="F2966" s="1"/>
  <c r="B2955" s="1"/>
  <c r="F2694"/>
  <c r="F2696" s="1"/>
  <c r="F2697" s="1"/>
  <c r="B2686" s="1"/>
  <c r="D193" i="4" s="1"/>
  <c r="F2504" i="1"/>
  <c r="F2506" s="1"/>
  <c r="F2507" s="1"/>
  <c r="B2496" s="1"/>
  <c r="D181" i="4" s="1"/>
  <c r="F1824" i="1"/>
  <c r="F1432"/>
  <c r="F1350"/>
  <c r="F1314"/>
  <c r="F989"/>
  <c r="F930"/>
  <c r="F783"/>
  <c r="F357" i="16"/>
  <c r="F365" s="1"/>
  <c r="F235"/>
  <c r="F243" s="1"/>
  <c r="E16" i="9"/>
  <c r="F9405" i="1"/>
  <c r="F9336"/>
  <c r="F9343" s="1"/>
  <c r="F9225"/>
  <c r="F9111"/>
  <c r="F9113" s="1"/>
  <c r="F9114" s="1"/>
  <c r="B9102" s="1"/>
  <c r="D469" i="4" s="1"/>
  <c r="F9089" i="1"/>
  <c r="F9097" s="1"/>
  <c r="F9065"/>
  <c r="F9047"/>
  <c r="F9055" s="1"/>
  <c r="F9020"/>
  <c r="F8978"/>
  <c r="F8986" s="1"/>
  <c r="F8564"/>
  <c r="F8572" s="1"/>
  <c r="F8528"/>
  <c r="F8536" s="1"/>
  <c r="F8270"/>
  <c r="F8280" s="1"/>
  <c r="F8048"/>
  <c r="F8054" s="1"/>
  <c r="F8028"/>
  <c r="F8034" s="1"/>
  <c r="F7946"/>
  <c r="F7952" s="1"/>
  <c r="F7923"/>
  <c r="F7929" s="1"/>
  <c r="F7903"/>
  <c r="F7909" s="1"/>
  <c r="F7876"/>
  <c r="F7856"/>
  <c r="F7839"/>
  <c r="F7845" s="1"/>
  <c r="F7835"/>
  <c r="F7582"/>
  <c r="F7587" s="1"/>
  <c r="F7490"/>
  <c r="F7495" s="1"/>
  <c r="F7461"/>
  <c r="F7466" s="1"/>
  <c r="F7068"/>
  <c r="F6930"/>
  <c r="F6937" s="1"/>
  <c r="F6797"/>
  <c r="F6798" s="1"/>
  <c r="F6800" s="1"/>
  <c r="F6801" s="1"/>
  <c r="F6608"/>
  <c r="F6615" s="1"/>
  <c r="F6573"/>
  <c r="F6575" s="1"/>
  <c r="F6576" s="1"/>
  <c r="B6564" s="1"/>
  <c r="D434" i="4" s="1"/>
  <c r="F6515" i="1"/>
  <c r="F6522" s="1"/>
  <c r="F6465"/>
  <c r="F6472" s="1"/>
  <c r="F6400"/>
  <c r="F6409" s="1"/>
  <c r="F6205"/>
  <c r="F6211" s="1"/>
  <c r="F5774"/>
  <c r="F5787" s="1"/>
  <c r="F5761"/>
  <c r="F5763" s="1"/>
  <c r="F5764" s="1"/>
  <c r="B5752" s="1"/>
  <c r="D387" i="4" s="1"/>
  <c r="F5713" i="1"/>
  <c r="F5721" s="1"/>
  <c r="F5433"/>
  <c r="F5441" s="1"/>
  <c r="F5162"/>
  <c r="F5164" s="1"/>
  <c r="F5165" s="1"/>
  <c r="B5153" s="1"/>
  <c r="D344" i="4" s="1"/>
  <c r="F4907" i="1"/>
  <c r="F4921" s="1"/>
  <c r="F4835"/>
  <c r="F4849" s="1"/>
  <c r="F4796"/>
  <c r="F4801" s="1"/>
  <c r="F4777"/>
  <c r="F4782" s="1"/>
  <c r="F4078"/>
  <c r="F4086" s="1"/>
  <c r="F3828"/>
  <c r="F3829" s="1"/>
  <c r="F3719"/>
  <c r="F3727" s="1"/>
  <c r="F3698"/>
  <c r="F3709" s="1"/>
  <c r="F3589"/>
  <c r="F3177"/>
  <c r="F3178" s="1"/>
  <c r="F3097"/>
  <c r="F3099" s="1"/>
  <c r="F3100" s="1"/>
  <c r="B3088" s="1"/>
  <c r="D209" i="4" s="1"/>
  <c r="F3077" i="1"/>
  <c r="F3081" s="1"/>
  <c r="F2977"/>
  <c r="F2476"/>
  <c r="F2478" s="1"/>
  <c r="F2479" s="1"/>
  <c r="B2468" s="1"/>
  <c r="D179" i="4" s="1"/>
  <c r="F2213" i="1"/>
  <c r="F2215" s="1"/>
  <c r="F2216" s="1"/>
  <c r="B2205" s="1"/>
  <c r="F1788"/>
  <c r="F1665"/>
  <c r="F1467"/>
  <c r="F616"/>
  <c r="F404"/>
  <c r="F412" s="1"/>
  <c r="F324"/>
  <c r="F335" s="1"/>
  <c r="F200"/>
  <c r="F197" i="16"/>
  <c r="F205" s="1"/>
  <c r="F150"/>
  <c r="F151" s="1"/>
  <c r="F153" s="1"/>
  <c r="F154" s="1"/>
  <c r="B143" s="1"/>
  <c r="F35"/>
  <c r="F43" s="1"/>
  <c r="E37" i="9"/>
  <c r="E24"/>
  <c r="H30" i="26"/>
  <c r="H42" s="1"/>
  <c r="D18" i="27"/>
  <c r="F8555" i="1"/>
  <c r="F8556" s="1"/>
  <c r="B8541" s="1"/>
  <c r="D543" i="4" s="1"/>
  <c r="F9022" i="1"/>
  <c r="F9023" s="1"/>
  <c r="B9011" s="1"/>
  <c r="D464" i="4" s="1"/>
  <c r="F5643" i="1"/>
  <c r="F5644" s="1"/>
  <c r="B5636" s="1"/>
  <c r="D377" i="4" s="1"/>
  <c r="F4379" i="1"/>
  <c r="F4380" s="1"/>
  <c r="B4372" s="1"/>
  <c r="F3831"/>
  <c r="F3832" s="1"/>
  <c r="B3818" s="1"/>
  <c r="D257" i="4" s="1"/>
  <c r="F3180" i="1"/>
  <c r="F3181" s="1"/>
  <c r="B3168" s="1"/>
  <c r="D214" i="4" s="1"/>
  <c r="F3083" i="1"/>
  <c r="F3084" s="1"/>
  <c r="B3072" s="1"/>
  <c r="D207" i="4" s="1"/>
  <c r="F2979" i="1"/>
  <c r="F2980" s="1"/>
  <c r="B2969" s="1"/>
  <c r="F8984"/>
  <c r="F8985" s="1"/>
  <c r="F8987" s="1"/>
  <c r="F8988" s="1"/>
  <c r="B8973" s="1"/>
  <c r="D462" i="4" s="1"/>
  <c r="F8388" i="1"/>
  <c r="F8236"/>
  <c r="F7046"/>
  <c r="F6118"/>
  <c r="F6119" s="1"/>
  <c r="F6095"/>
  <c r="F6057"/>
  <c r="F5812"/>
  <c r="F4986"/>
  <c r="F4962"/>
  <c r="E7538"/>
  <c r="F7538" s="1"/>
  <c r="F7539" s="1"/>
  <c r="E1614"/>
  <c r="F1614" s="1"/>
  <c r="F1615" s="1"/>
  <c r="F2782"/>
  <c r="F2783" s="1"/>
  <c r="B2775" s="1"/>
  <c r="D199" i="4" s="1"/>
  <c r="F2186" i="1"/>
  <c r="F2187" s="1"/>
  <c r="B2179" s="1"/>
  <c r="D161" i="4" s="1"/>
  <c r="F9179" i="1"/>
  <c r="F8632"/>
  <c r="F8633" s="1"/>
  <c r="F8635" s="1"/>
  <c r="F8636" s="1"/>
  <c r="B8618" s="1"/>
  <c r="D547" i="4" s="1"/>
  <c r="F7919" i="1"/>
  <c r="F6935"/>
  <c r="F6936" s="1"/>
  <c r="F6765"/>
  <c r="F6766" s="1"/>
  <c r="F6768" s="1"/>
  <c r="F6769" s="1"/>
  <c r="B6756" s="1"/>
  <c r="F6520"/>
  <c r="F6521" s="1"/>
  <c r="F6523" s="1"/>
  <c r="F6524" s="1"/>
  <c r="B6510" s="1"/>
  <c r="D431" i="4" s="1"/>
  <c r="F6034" i="1"/>
  <c r="F6035" s="1"/>
  <c r="F4189"/>
  <c r="F4190" s="1"/>
  <c r="F4192" s="1"/>
  <c r="F4193" s="1"/>
  <c r="B4177" s="1"/>
  <c r="D289" i="4" s="1"/>
  <c r="F7433" i="1"/>
  <c r="F6504"/>
  <c r="F6505" s="1"/>
  <c r="F6507" s="1"/>
  <c r="F6508" s="1"/>
  <c r="B6492" s="1"/>
  <c r="D430" i="4" s="1"/>
  <c r="F6430" i="1"/>
  <c r="F6431" s="1"/>
  <c r="F6433" s="1"/>
  <c r="F6434" s="1"/>
  <c r="B6421" s="1"/>
  <c r="F4868"/>
  <c r="F3935"/>
  <c r="F3936" s="1"/>
  <c r="F3890"/>
  <c r="F3891" s="1"/>
  <c r="F3112"/>
  <c r="F1699"/>
  <c r="F558"/>
  <c r="F6557"/>
  <c r="F6558" s="1"/>
  <c r="F100"/>
  <c r="F9356"/>
  <c r="F9357" s="1"/>
  <c r="F9359" s="1"/>
  <c r="F9360" s="1"/>
  <c r="B9348" s="1"/>
  <c r="D575" i="4" s="1"/>
  <c r="F7983" i="1"/>
  <c r="F5719"/>
  <c r="F5720" s="1"/>
  <c r="F5722" s="1"/>
  <c r="F5723" s="1"/>
  <c r="B5708" s="1"/>
  <c r="D383" i="4" s="1"/>
  <c r="F5319" i="1"/>
  <c r="F5320" s="1"/>
  <c r="F5322" s="1"/>
  <c r="F5323" s="1"/>
  <c r="B5308" s="1"/>
  <c r="D354" i="4" s="1"/>
  <c r="F98" i="1"/>
  <c r="F99" s="1"/>
  <c r="F101" s="1"/>
  <c r="F102" s="1"/>
  <c r="B82" s="1"/>
  <c r="D16" i="4" s="1"/>
  <c r="D15" i="27"/>
  <c r="D236" i="4"/>
  <c r="E8676" i="1"/>
  <c r="F8676" s="1"/>
  <c r="D98" i="4"/>
  <c r="E8509" i="1"/>
  <c r="F8509" s="1"/>
  <c r="E8673"/>
  <c r="F8673" s="1"/>
  <c r="F6938"/>
  <c r="F6939" s="1"/>
  <c r="B6925" s="1"/>
  <c r="F9038"/>
  <c r="F9039" s="1"/>
  <c r="B9026" s="1"/>
  <c r="D465" i="4" s="1"/>
  <c r="B301" i="16"/>
  <c r="E327"/>
  <c r="F327" s="1"/>
  <c r="E7359" i="1"/>
  <c r="F7359" s="1"/>
  <c r="F7360" s="1"/>
  <c r="F7367" s="1"/>
  <c r="F7369" s="1"/>
  <c r="F7370" s="1"/>
  <c r="B7352" s="1"/>
  <c r="D492" i="4" s="1"/>
  <c r="E1583" i="1"/>
  <c r="F1583" s="1"/>
  <c r="F1584" s="1"/>
  <c r="E1493"/>
  <c r="F1493" s="1"/>
  <c r="F1494" s="1"/>
  <c r="E7403"/>
  <c r="F7403" s="1"/>
  <c r="F7404" s="1"/>
  <c r="F822"/>
  <c r="F823" s="1"/>
  <c r="B813" s="1"/>
  <c r="D63" i="4" s="1"/>
  <c r="F1400" i="1"/>
  <c r="F1401" s="1"/>
  <c r="B1392" s="1"/>
  <c r="D111" i="4" s="1"/>
  <c r="F8916" i="1"/>
  <c r="F8917" s="1"/>
  <c r="B8903" s="1"/>
  <c r="D458" i="4" s="1"/>
  <c r="E323" i="16"/>
  <c r="F323" s="1"/>
  <c r="B49"/>
  <c r="F4250" i="1"/>
  <c r="F4251" s="1"/>
  <c r="B4238" s="1"/>
  <c r="E4692"/>
  <c r="F4692" s="1"/>
  <c r="E4729"/>
  <c r="F4729" s="1"/>
  <c r="D307" i="4"/>
  <c r="F5585" i="1"/>
  <c r="F5586" s="1"/>
  <c r="B5571" s="1"/>
  <c r="D372" i="4" s="1"/>
  <c r="F1616" i="1"/>
  <c r="F1617"/>
  <c r="E8143"/>
  <c r="F8143" s="1"/>
  <c r="E8428"/>
  <c r="F8428" s="1"/>
  <c r="D229" i="4"/>
  <c r="F774" i="1"/>
  <c r="F775" s="1"/>
  <c r="B766" s="1"/>
  <c r="D59" i="4" s="1"/>
  <c r="F5235" i="1"/>
  <c r="F5236" s="1"/>
  <c r="B5222" s="1"/>
  <c r="D349" i="4" s="1"/>
  <c r="D99"/>
  <c r="E8675" i="1"/>
  <c r="F8675" s="1"/>
  <c r="B2790"/>
  <c r="I6779"/>
  <c r="F3952"/>
  <c r="F3951"/>
  <c r="F4762"/>
  <c r="F9368"/>
  <c r="F9000"/>
  <c r="F8227"/>
  <c r="F7770"/>
  <c r="F7612"/>
  <c r="F7618" s="1"/>
  <c r="F7567"/>
  <c r="F7572" s="1"/>
  <c r="F7551"/>
  <c r="F7556" s="1"/>
  <c r="F7536"/>
  <c r="F7541" s="1"/>
  <c r="F7521"/>
  <c r="F7526" s="1"/>
  <c r="F7475"/>
  <c r="F7480" s="1"/>
  <c r="F7446"/>
  <c r="F7451" s="1"/>
  <c r="F7088"/>
  <c r="F7072"/>
  <c r="F7078" s="1"/>
  <c r="F6592"/>
  <c r="F6442"/>
  <c r="F6269"/>
  <c r="F6270" s="1"/>
  <c r="F5871"/>
  <c r="F5886" s="1"/>
  <c r="F5799"/>
  <c r="F5199"/>
  <c r="F5200" s="1"/>
  <c r="F4931"/>
  <c r="F4945" s="1"/>
  <c r="F4792"/>
  <c r="F4773"/>
  <c r="F4760"/>
  <c r="F4761" s="1"/>
  <c r="F4763" s="1"/>
  <c r="F4764" s="1"/>
  <c r="B4740" s="1"/>
  <c r="D322" i="4" s="1"/>
  <c r="F4628" i="1"/>
  <c r="F4636" s="1"/>
  <c r="F4463"/>
  <c r="F4464" s="1"/>
  <c r="F4426"/>
  <c r="F4427" s="1"/>
  <c r="F4429" s="1"/>
  <c r="F4430" s="1"/>
  <c r="B4414" s="1"/>
  <c r="F4360"/>
  <c r="F4307"/>
  <c r="F4313" s="1"/>
  <c r="F4282"/>
  <c r="F4283" s="1"/>
  <c r="F4285" s="1"/>
  <c r="F4286" s="1"/>
  <c r="B4273" s="1"/>
  <c r="F4142"/>
  <c r="F4151" s="1"/>
  <c r="F4120"/>
  <c r="F4128" s="1"/>
  <c r="F4097"/>
  <c r="F4105" s="1"/>
  <c r="F3998"/>
  <c r="F3999" s="1"/>
  <c r="F3983"/>
  <c r="F3984" s="1"/>
  <c r="F3920"/>
  <c r="F3874"/>
  <c r="F3800"/>
  <c r="F3674"/>
  <c r="F3591"/>
  <c r="F3592" s="1"/>
  <c r="B3580" s="1"/>
  <c r="D243" i="4" s="1"/>
  <c r="F2540" i="1"/>
  <c r="F2541"/>
  <c r="B2528" s="1"/>
  <c r="D183" i="4" s="1"/>
  <c r="F9539" i="1"/>
  <c r="F9540"/>
  <c r="F4350"/>
  <c r="F4349"/>
  <c r="F4351" s="1"/>
  <c r="F4352" s="1"/>
  <c r="B4340" s="1"/>
  <c r="D298" i="4" s="1"/>
  <c r="F3916" i="1"/>
  <c r="F3922"/>
  <c r="F3876"/>
  <c r="F3875"/>
  <c r="F3877" s="1"/>
  <c r="F3878" s="1"/>
  <c r="B3865" s="1"/>
  <c r="D269" i="4" s="1"/>
  <c r="F3534" i="1"/>
  <c r="F3535"/>
  <c r="F7479"/>
  <c r="F7450"/>
  <c r="F4104"/>
  <c r="F8845"/>
  <c r="F8604"/>
  <c r="F8605" s="1"/>
  <c r="F8607" s="1"/>
  <c r="F8608" s="1"/>
  <c r="B8588" s="1"/>
  <c r="D546" i="4" s="1"/>
  <c r="F8356" i="1"/>
  <c r="F8358" s="1"/>
  <c r="F8359" s="1"/>
  <c r="B8348" s="1"/>
  <c r="D538" i="4" s="1"/>
  <c r="F5835" i="1"/>
  <c r="F5850" s="1"/>
  <c r="F4531"/>
  <c r="F4532" s="1"/>
  <c r="F4534" s="1"/>
  <c r="F4535" s="1"/>
  <c r="B4518" s="1"/>
  <c r="D309" i="4" s="1"/>
  <c r="F4168" i="1"/>
  <c r="F4169" s="1"/>
  <c r="F4171" s="1"/>
  <c r="F4172" s="1"/>
  <c r="B4156" s="1"/>
  <c r="F3754"/>
  <c r="F3766" s="1"/>
  <c r="F3906"/>
  <c r="F9593"/>
  <c r="F9594" s="1"/>
  <c r="F9497"/>
  <c r="F9141"/>
  <c r="F9148" s="1"/>
  <c r="F8966"/>
  <c r="F8967" s="1"/>
  <c r="F8969" s="1"/>
  <c r="F8970" s="1"/>
  <c r="B8955" s="1"/>
  <c r="D461" i="4" s="1"/>
  <c r="F8812" i="1"/>
  <c r="F8065"/>
  <c r="F6968"/>
  <c r="F6969" s="1"/>
  <c r="F6971" s="1"/>
  <c r="F6972" s="1"/>
  <c r="B6958" s="1"/>
  <c r="F6951"/>
  <c r="F6952" s="1"/>
  <c r="F6853"/>
  <c r="F6854" s="1"/>
  <c r="F6856" s="1"/>
  <c r="F6857" s="1"/>
  <c r="B6835" s="1"/>
  <c r="D451" i="4" s="1"/>
  <c r="F6734" i="1"/>
  <c r="F6735" s="1"/>
  <c r="F6470"/>
  <c r="F6471" s="1"/>
  <c r="F6209"/>
  <c r="F6210" s="1"/>
  <c r="F6212" s="1"/>
  <c r="F6213" s="1"/>
  <c r="B6196" s="1"/>
  <c r="D411" i="4" s="1"/>
  <c r="F6168" i="1"/>
  <c r="F6169" s="1"/>
  <c r="F6171" s="1"/>
  <c r="F6172" s="1"/>
  <c r="B6158" s="1"/>
  <c r="D408" i="4" s="1"/>
  <c r="F5739" i="1"/>
  <c r="F5740" s="1"/>
  <c r="F5274"/>
  <c r="F5275" s="1"/>
  <c r="F5277" s="1"/>
  <c r="F5278" s="1"/>
  <c r="B5263" s="1"/>
  <c r="D352" i="4" s="1"/>
  <c r="F5009" i="1"/>
  <c r="F4634"/>
  <c r="F4635" s="1"/>
  <c r="F4637" s="1"/>
  <c r="F4638" s="1"/>
  <c r="B4620" s="1"/>
  <c r="F4444"/>
  <c r="F4445" s="1"/>
  <c r="F4266"/>
  <c r="F4267" s="1"/>
  <c r="F4229"/>
  <c r="F4230" s="1"/>
  <c r="F4232" s="1"/>
  <c r="F4233" s="1"/>
  <c r="B4216" s="1"/>
  <c r="F3488"/>
  <c r="F3128"/>
  <c r="F3129" s="1"/>
  <c r="F2550"/>
  <c r="F2554" s="1"/>
  <c r="F3845"/>
  <c r="F3966"/>
  <c r="F9289"/>
  <c r="F9290" s="1"/>
  <c r="F9187"/>
  <c r="F8850"/>
  <c r="F8829"/>
  <c r="F8834" s="1"/>
  <c r="F8824"/>
  <c r="F8698"/>
  <c r="F8671"/>
  <c r="F7409"/>
  <c r="F7293"/>
  <c r="F7109"/>
  <c r="F6902"/>
  <c r="F6903" s="1"/>
  <c r="F6613"/>
  <c r="F6614" s="1"/>
  <c r="F6616" s="1"/>
  <c r="F6617" s="1"/>
  <c r="B6603" s="1"/>
  <c r="D436" i="4" s="1"/>
  <c r="F6309" i="1"/>
  <c r="F6310" s="1"/>
  <c r="F6312" s="1"/>
  <c r="F6313" s="1"/>
  <c r="B6299" s="1"/>
  <c r="D418" i="4" s="1"/>
  <c r="F6189" i="1"/>
  <c r="F6190" s="1"/>
  <c r="F5417"/>
  <c r="F5418" s="1"/>
  <c r="F5290"/>
  <c r="F5292" s="1"/>
  <c r="F5293" s="1"/>
  <c r="B5281" s="1"/>
  <c r="D353" i="4" s="1"/>
  <c r="F5182" i="1"/>
  <c r="F5117"/>
  <c r="F5124" s="1"/>
  <c r="F4064"/>
  <c r="F4066" s="1"/>
  <c r="F4067" s="1"/>
  <c r="B4052" s="1"/>
  <c r="F4045"/>
  <c r="F4046" s="1"/>
  <c r="F3858"/>
  <c r="F3859" s="1"/>
  <c r="F3020"/>
  <c r="F3022" s="1"/>
  <c r="F3023" s="1"/>
  <c r="B3012" s="1"/>
  <c r="F2991"/>
  <c r="F2516"/>
  <c r="F2520" s="1"/>
  <c r="F2522" s="1"/>
  <c r="F2523" s="1"/>
  <c r="B2510" s="1"/>
  <c r="D182" i="4" s="1"/>
  <c r="F3339" i="1"/>
  <c r="F3320"/>
  <c r="F2045"/>
  <c r="F2056" s="1"/>
  <c r="F1828"/>
  <c r="F1784"/>
  <c r="F1741"/>
  <c r="F1479"/>
  <c r="F1444"/>
  <c r="F1373"/>
  <c r="F1326"/>
  <c r="F1279"/>
  <c r="F1024"/>
  <c r="F942"/>
  <c r="F872"/>
  <c r="F807"/>
  <c r="F708"/>
  <c r="F645"/>
  <c r="F592"/>
  <c r="F562"/>
  <c r="F564" s="1"/>
  <c r="F545"/>
  <c r="F547" s="1"/>
  <c r="F540"/>
  <c r="F523"/>
  <c r="F529" s="1"/>
  <c r="F493"/>
  <c r="F361"/>
  <c r="F373" s="1"/>
  <c r="F271" i="16"/>
  <c r="F181"/>
  <c r="F8442" i="1"/>
  <c r="F3313"/>
  <c r="F3321" s="1"/>
  <c r="F3242"/>
  <c r="F3243" s="1"/>
  <c r="F3208"/>
  <c r="F3209" s="1"/>
  <c r="F3211" s="1"/>
  <c r="F3212" s="1"/>
  <c r="B3198" s="1"/>
  <c r="D216" i="4" s="1"/>
  <c r="F3161" i="1"/>
  <c r="F3162" s="1"/>
  <c r="F3164" s="1"/>
  <c r="F3165" s="1"/>
  <c r="B3151" s="1"/>
  <c r="D213" i="4" s="1"/>
  <c r="F3049" i="1"/>
  <c r="F3053" s="1"/>
  <c r="F3055" s="1"/>
  <c r="F3056" s="1"/>
  <c r="B3044" s="1"/>
  <c r="D205" i="4" s="1"/>
  <c r="F2950" i="1"/>
  <c r="F2952" s="1"/>
  <c r="F2953" s="1"/>
  <c r="B2942" s="1"/>
  <c r="F2854"/>
  <c r="F2621"/>
  <c r="F2330"/>
  <c r="F1990"/>
  <c r="F1182"/>
  <c r="F457"/>
  <c r="F458" s="1"/>
  <c r="F460" s="1"/>
  <c r="F461" s="1"/>
  <c r="B445" s="1"/>
  <c r="D35" i="4" s="1"/>
  <c r="F345" i="16"/>
  <c r="F347" s="1"/>
  <c r="F348" s="1"/>
  <c r="B336" s="1"/>
  <c r="F41"/>
  <c r="F42" s="1"/>
  <c r="F2088" i="1"/>
  <c r="F33"/>
  <c r="F34" s="1"/>
  <c r="F134" i="16"/>
  <c r="F135" s="1"/>
  <c r="F137" s="1"/>
  <c r="F138" s="1"/>
  <c r="B123" s="1"/>
  <c r="E325" s="1"/>
  <c r="F325" s="1"/>
  <c r="F97"/>
  <c r="F98" s="1"/>
  <c r="F100" s="1"/>
  <c r="F101" s="1"/>
  <c r="B86" s="1"/>
  <c r="E6815" i="1"/>
  <c r="F6815" s="1"/>
  <c r="E6780"/>
  <c r="F6780" s="1"/>
  <c r="B6788"/>
  <c r="E5098"/>
  <c r="F5098" s="1"/>
  <c r="D291" i="4"/>
  <c r="E3760" i="1"/>
  <c r="F3760" s="1"/>
  <c r="F6560"/>
  <c r="F6561" s="1"/>
  <c r="B6548" s="1"/>
  <c r="D433" i="4" s="1"/>
  <c r="F7511" i="1"/>
  <c r="F7512" s="1"/>
  <c r="B7500" s="1"/>
  <c r="D497" i="4" s="1"/>
  <c r="E8366" i="1"/>
  <c r="F8366" s="1"/>
  <c r="E6060"/>
  <c r="F6060" s="1"/>
  <c r="E6098"/>
  <c r="F6098" s="1"/>
  <c r="E8159"/>
  <c r="F8159" s="1"/>
  <c r="E5077"/>
  <c r="F5077" s="1"/>
  <c r="E9418"/>
  <c r="F9418" s="1"/>
  <c r="D295" i="4"/>
  <c r="E8736" i="1"/>
  <c r="F8736" s="1"/>
  <c r="D230" i="4"/>
  <c r="D304"/>
  <c r="E4822" i="1"/>
  <c r="F4822" s="1"/>
  <c r="E4779"/>
  <c r="F4779" s="1"/>
  <c r="F4780" s="1"/>
  <c r="F4781" s="1"/>
  <c r="E4798"/>
  <c r="F4798" s="1"/>
  <c r="E272"/>
  <c r="F272" s="1"/>
  <c r="E330"/>
  <c r="F330" s="1"/>
  <c r="E234"/>
  <c r="F234" s="1"/>
  <c r="F235" s="1"/>
  <c r="E356"/>
  <c r="F356" s="1"/>
  <c r="F357" s="1"/>
  <c r="F372" s="1"/>
  <c r="D313" i="4"/>
  <c r="E9447" i="1"/>
  <c r="F9447" s="1"/>
  <c r="E9419"/>
  <c r="F9419" s="1"/>
  <c r="D426" i="4"/>
  <c r="F6539" i="1"/>
  <c r="F6540" s="1"/>
  <c r="B6527" s="1"/>
  <c r="D432" i="4" s="1"/>
  <c r="F3040" i="1"/>
  <c r="F3041" s="1"/>
  <c r="B3029" s="1"/>
  <c r="D204" i="4" s="1"/>
  <c r="F5384" i="1"/>
  <c r="F5385" s="1"/>
  <c r="B5370" s="1"/>
  <c r="D162" i="4"/>
  <c r="E8677" i="1"/>
  <c r="F8677" s="1"/>
  <c r="D283" i="4"/>
  <c r="E6913" i="1"/>
  <c r="F6913" s="1"/>
  <c r="F7435"/>
  <c r="F7436" s="1"/>
  <c r="B7418" s="1"/>
  <c r="E9415"/>
  <c r="F9415" s="1"/>
  <c r="E9445"/>
  <c r="F9445" s="1"/>
  <c r="E326"/>
  <c r="F326" s="1"/>
  <c r="D358" i="4"/>
  <c r="E8700" i="1"/>
  <c r="F8700" s="1"/>
  <c r="D288" i="4"/>
  <c r="E8368" i="1"/>
  <c r="F8368" s="1"/>
  <c r="F513"/>
  <c r="F514" s="1"/>
  <c r="B500" s="1"/>
  <c r="D39" i="4" s="1"/>
  <c r="F2135" i="1"/>
  <c r="F2136" s="1"/>
  <c r="B2124" s="1"/>
  <c r="D157" i="4" s="1"/>
  <c r="F6037" i="1"/>
  <c r="F6038" s="1"/>
  <c r="B6023" s="1"/>
  <c r="D399" i="4" s="1"/>
  <c r="F4330" i="1"/>
  <c r="F4331" s="1"/>
  <c r="B4318" s="1"/>
  <c r="D297" i="4" s="1"/>
  <c r="F5483" i="1"/>
  <c r="F5484" s="1"/>
  <c r="B5469" s="1"/>
  <c r="D364" i="4" s="1"/>
  <c r="F2682" i="1"/>
  <c r="F2683" s="1"/>
  <c r="B2663" s="1"/>
  <c r="D192" i="4" s="1"/>
  <c r="F9407" i="1"/>
  <c r="F9408" s="1"/>
  <c r="B9392" s="1"/>
  <c r="D566" i="4" s="1"/>
  <c r="E1599" i="1"/>
  <c r="F1599" s="1"/>
  <c r="F1600" s="1"/>
  <c r="E7523"/>
  <c r="F7523" s="1"/>
  <c r="F7524" s="1"/>
  <c r="F7525" s="1"/>
  <c r="F1586"/>
  <c r="F1585"/>
  <c r="F7481"/>
  <c r="F7482" s="1"/>
  <c r="B7470" s="1"/>
  <c r="D495" i="4" s="1"/>
  <c r="F7452" i="1"/>
  <c r="F7453" s="1"/>
  <c r="B7441" s="1"/>
  <c r="D493" i="4" s="1"/>
  <c r="F1510" i="1"/>
  <c r="F1509"/>
  <c r="F1496"/>
  <c r="F1495"/>
  <c r="F1212"/>
  <c r="F1213" s="1"/>
  <c r="B1201" s="1"/>
  <c r="D95" i="4" s="1"/>
  <c r="F4106" i="1"/>
  <c r="F4107" s="1"/>
  <c r="B4092" s="1"/>
  <c r="E6778" s="1"/>
  <c r="F6778" s="1"/>
  <c r="E6915"/>
  <c r="F6915" s="1"/>
  <c r="E273"/>
  <c r="F273" s="1"/>
  <c r="D450" i="4"/>
  <c r="F5460" i="1"/>
  <c r="F5461" s="1"/>
  <c r="B5446" s="1"/>
  <c r="E8050"/>
  <c r="F8050" s="1"/>
  <c r="E7862"/>
  <c r="F7862" s="1"/>
  <c r="E7948"/>
  <c r="F7948" s="1"/>
  <c r="E8030"/>
  <c r="F8030" s="1"/>
  <c r="E7841"/>
  <c r="F7841" s="1"/>
  <c r="E8009"/>
  <c r="F8009" s="1"/>
  <c r="E8735"/>
  <c r="F8735" s="1"/>
  <c r="D228" i="4"/>
  <c r="F3968" i="1"/>
  <c r="F3969" s="1"/>
  <c r="B3957" s="1"/>
  <c r="D275" i="4" s="1"/>
  <c r="F2759" i="1"/>
  <c r="F2760" s="1"/>
  <c r="B2744" s="1"/>
  <c r="D197" i="4" s="1"/>
  <c r="F8851" i="1"/>
  <c r="F8852"/>
  <c r="F6638"/>
  <c r="F6639" s="1"/>
  <c r="B6631" s="1"/>
  <c r="D439" i="4" s="1"/>
  <c r="F5680" i="1"/>
  <c r="F5681" s="1"/>
  <c r="B5673" s="1"/>
  <c r="D380" i="4" s="1"/>
  <c r="F9164" i="1"/>
  <c r="F9165" s="1"/>
  <c r="F8833"/>
  <c r="F8570"/>
  <c r="F8571" s="1"/>
  <c r="F8534"/>
  <c r="F8535" s="1"/>
  <c r="F7813"/>
  <c r="F7387"/>
  <c r="F7389" s="1"/>
  <c r="F7150"/>
  <c r="F6404"/>
  <c r="F6366"/>
  <c r="F6367" s="1"/>
  <c r="F6348"/>
  <c r="F6349" s="1"/>
  <c r="F5997"/>
  <c r="F5998" s="1"/>
  <c r="F5956"/>
  <c r="F5957" s="1"/>
  <c r="F5934"/>
  <c r="F5935" s="1"/>
  <c r="F5399"/>
  <c r="F5400" s="1"/>
  <c r="E1568"/>
  <c r="F1568" s="1"/>
  <c r="F1569" s="1"/>
  <c r="E7492"/>
  <c r="F7492" s="1"/>
  <c r="F7493" s="1"/>
  <c r="F7494" s="1"/>
  <c r="F687"/>
  <c r="F688" s="1"/>
  <c r="B676" s="1"/>
  <c r="D52" i="4" s="1"/>
  <c r="F837" i="1"/>
  <c r="F838" s="1"/>
  <c r="B826" s="1"/>
  <c r="D81" i="4" s="1"/>
  <c r="F4001" i="1"/>
  <c r="F4002" s="1"/>
  <c r="B3989" s="1"/>
  <c r="F2587"/>
  <c r="F2588" s="1"/>
  <c r="B2573" s="1"/>
  <c r="D187" i="4" s="1"/>
  <c r="F6686" i="1"/>
  <c r="F6687" s="1"/>
  <c r="B6679" s="1"/>
  <c r="D443" i="4" s="1"/>
  <c r="F5654" i="1"/>
  <c r="F5655" s="1"/>
  <c r="B5647" s="1"/>
  <c r="D378" i="4" s="1"/>
  <c r="F9633" i="1"/>
  <c r="F9442"/>
  <c r="F9341"/>
  <c r="F9342" s="1"/>
  <c r="F9212"/>
  <c r="F9213" s="1"/>
  <c r="F9053"/>
  <c r="F9054" s="1"/>
  <c r="F8948"/>
  <c r="F8949" s="1"/>
  <c r="F8731"/>
  <c r="F8126"/>
  <c r="F8127" s="1"/>
  <c r="F6287"/>
  <c r="F6288" s="1"/>
  <c r="F5254"/>
  <c r="F4892"/>
  <c r="F4574"/>
  <c r="F4575" s="1"/>
  <c r="F4507"/>
  <c r="F4508" s="1"/>
  <c r="F4311"/>
  <c r="F4312" s="1"/>
  <c r="F4084"/>
  <c r="F4085" s="1"/>
  <c r="F3351"/>
  <c r="F3359" s="1"/>
  <c r="F3332"/>
  <c r="F3340" s="1"/>
  <c r="F1804"/>
  <c r="F1764"/>
  <c r="F477"/>
  <c r="F478" s="1"/>
  <c r="F253"/>
  <c r="F4407"/>
  <c r="F4408" s="1"/>
  <c r="F4208"/>
  <c r="F4209" s="1"/>
  <c r="F4149"/>
  <c r="F4150" s="1"/>
  <c r="F563"/>
  <c r="F546"/>
  <c r="D17" i="27" l="1"/>
  <c r="F116" i="16"/>
  <c r="F118" s="1"/>
  <c r="F119" s="1"/>
  <c r="F117"/>
  <c r="F6329" i="1"/>
  <c r="F6330" s="1"/>
  <c r="B6316" s="1"/>
  <c r="D419" i="4" s="1"/>
  <c r="F4653" i="1"/>
  <c r="F4655" s="1"/>
  <c r="F4656" s="1"/>
  <c r="B4647" s="1"/>
  <c r="F4654"/>
  <c r="F2407"/>
  <c r="F2408" s="1"/>
  <c r="B2400" s="1"/>
  <c r="D173" i="4" s="1"/>
  <c r="E8092" i="1"/>
  <c r="F8092" s="1"/>
  <c r="F8093" s="1"/>
  <c r="F1341"/>
  <c r="F1342" s="1"/>
  <c r="B1333" s="1"/>
  <c r="D106" i="4" s="1"/>
  <c r="F4667" i="1"/>
  <c r="F4668" s="1"/>
  <c r="B4659" s="1"/>
  <c r="F605"/>
  <c r="F607" s="1"/>
  <c r="F608" s="1"/>
  <c r="B599" s="1"/>
  <c r="D46" i="4" s="1"/>
  <c r="F606" i="1"/>
  <c r="F1169"/>
  <c r="F1170"/>
  <c r="F9274"/>
  <c r="F9273"/>
  <c r="F5915"/>
  <c r="F5917" s="1"/>
  <c r="F5918" s="1"/>
  <c r="B5903" s="1"/>
  <c r="D393" i="4" s="1"/>
  <c r="F3225" i="1"/>
  <c r="F3224"/>
  <c r="F920"/>
  <c r="F919"/>
  <c r="F921" s="1"/>
  <c r="F922" s="1"/>
  <c r="B913" s="1"/>
  <c r="D70" i="4" s="1"/>
  <c r="F9249" i="1"/>
  <c r="F9248"/>
  <c r="E332"/>
  <c r="F332" s="1"/>
  <c r="E3704"/>
  <c r="F3704" s="1"/>
  <c r="F3707" s="1"/>
  <c r="E6916"/>
  <c r="F6916" s="1"/>
  <c r="E8707"/>
  <c r="F8707" s="1"/>
  <c r="E3677"/>
  <c r="F3677" s="1"/>
  <c r="F3681" s="1"/>
  <c r="E3806"/>
  <c r="F3806" s="1"/>
  <c r="F3809" s="1"/>
  <c r="E8475"/>
  <c r="F8475" s="1"/>
  <c r="D170" i="4"/>
  <c r="E3657" i="1"/>
  <c r="F3657" s="1"/>
  <c r="F3662" s="1"/>
  <c r="F3663" s="1"/>
  <c r="F3665" s="1"/>
  <c r="F3666" s="1"/>
  <c r="B3649" s="1"/>
  <c r="D249" i="4" s="1"/>
  <c r="E3785" i="1"/>
  <c r="F3785" s="1"/>
  <c r="F3788" s="1"/>
  <c r="F3789" s="1"/>
  <c r="F3791" s="1"/>
  <c r="F3792" s="1"/>
  <c r="B3774" s="1"/>
  <c r="D255" i="4" s="1"/>
  <c r="E8427" i="1"/>
  <c r="F8427" s="1"/>
  <c r="E9450"/>
  <c r="F9450" s="1"/>
  <c r="E3637"/>
  <c r="F3637" s="1"/>
  <c r="F3640" s="1"/>
  <c r="F3641" s="1"/>
  <c r="F3643" s="1"/>
  <c r="F3644" s="1"/>
  <c r="B3626" s="1"/>
  <c r="D248" i="4" s="1"/>
  <c r="E3761" i="1"/>
  <c r="F3761" s="1"/>
  <c r="F3764" s="1"/>
  <c r="F3765" s="1"/>
  <c r="F3767" s="1"/>
  <c r="F3768" s="1"/>
  <c r="B3749" s="1"/>
  <c r="D254" i="4" s="1"/>
  <c r="E8142" i="1"/>
  <c r="F8142" s="1"/>
  <c r="E9423"/>
  <c r="F9423" s="1"/>
  <c r="F440"/>
  <c r="F442" s="1"/>
  <c r="F443" s="1"/>
  <c r="B428" s="1"/>
  <c r="D34" i="4" s="1"/>
  <c r="F1294" i="1"/>
  <c r="F1295" s="1"/>
  <c r="B1286" s="1"/>
  <c r="D102" i="4" s="1"/>
  <c r="F3068" i="1"/>
  <c r="F3069" s="1"/>
  <c r="B3059" s="1"/>
  <c r="D206" i="4" s="1"/>
  <c r="F1059" i="1"/>
  <c r="F1058"/>
  <c r="F395"/>
  <c r="F396" s="1"/>
  <c r="B378" s="1"/>
  <c r="D31" i="4" s="1"/>
  <c r="F1159" i="1"/>
  <c r="F1160" s="1"/>
  <c r="B1151" s="1"/>
  <c r="D91" i="4" s="1"/>
  <c r="F1363" i="1"/>
  <c r="F1362"/>
  <c r="F225" i="16"/>
  <c r="F226" s="1"/>
  <c r="B211" s="1"/>
  <c r="F8583" i="1"/>
  <c r="F8582"/>
  <c r="F3441"/>
  <c r="F3442" s="1"/>
  <c r="B3431" s="1"/>
  <c r="D232" i="4" s="1"/>
  <c r="F1907" i="1"/>
  <c r="F1908" s="1"/>
  <c r="B1899" s="1"/>
  <c r="D142" i="4" s="1"/>
  <c r="F636" i="1"/>
  <c r="F637" s="1"/>
  <c r="B628" s="1"/>
  <c r="D48" i="4" s="1"/>
  <c r="F217" i="1"/>
  <c r="F216"/>
  <c r="F218" s="1"/>
  <c r="F219" s="1"/>
  <c r="B191" s="1"/>
  <c r="D25" i="4" s="1"/>
  <c r="F1468" i="1"/>
  <c r="F1469"/>
  <c r="F9071"/>
  <c r="F9072"/>
  <c r="F785"/>
  <c r="F784"/>
  <c r="F990"/>
  <c r="F991"/>
  <c r="F1352"/>
  <c r="F1351"/>
  <c r="F8801"/>
  <c r="F8800"/>
  <c r="F2897"/>
  <c r="F2898" s="1"/>
  <c r="B2887" s="1"/>
  <c r="F660"/>
  <c r="F661"/>
  <c r="B652" s="1"/>
  <c r="D50" i="4" s="1"/>
  <c r="F751" i="1"/>
  <c r="F752" s="1"/>
  <c r="B743" s="1"/>
  <c r="D57" i="4" s="1"/>
  <c r="F5217" i="1"/>
  <c r="F5219" s="1"/>
  <c r="F5220" s="1"/>
  <c r="B5206" s="1"/>
  <c r="D348" i="4" s="1"/>
  <c r="F2261" i="1"/>
  <c r="F2263" s="1"/>
  <c r="F2264" s="1"/>
  <c r="B2227" s="1"/>
  <c r="D164" i="4" s="1"/>
  <c r="F8757" i="1"/>
  <c r="F8759" s="1"/>
  <c r="F8760" s="1"/>
  <c r="B8745" s="1"/>
  <c r="D552" i="4" s="1"/>
  <c r="F242" i="16"/>
  <c r="F244" s="1"/>
  <c r="F245" s="1"/>
  <c r="B230" s="1"/>
  <c r="F204"/>
  <c r="F206" s="1"/>
  <c r="F207" s="1"/>
  <c r="B192" s="1"/>
  <c r="F5440" i="1"/>
  <c r="F8897"/>
  <c r="F8899" s="1"/>
  <c r="F8900" s="1"/>
  <c r="B8887" s="1"/>
  <c r="D457" i="4" s="1"/>
  <c r="F3708" i="1"/>
  <c r="F3710" s="1"/>
  <c r="F3711" s="1"/>
  <c r="B3693" s="1"/>
  <c r="D251" i="4" s="1"/>
  <c r="F618" i="1"/>
  <c r="F617"/>
  <c r="F931"/>
  <c r="F932"/>
  <c r="F1315"/>
  <c r="F1316"/>
  <c r="F1433"/>
  <c r="F1434"/>
  <c r="F6228"/>
  <c r="F6229"/>
  <c r="F739"/>
  <c r="F740" s="1"/>
  <c r="B731" s="1"/>
  <c r="D56" i="4" s="1"/>
  <c r="F1048" i="1"/>
  <c r="F1049" s="1"/>
  <c r="B1041" s="1"/>
  <c r="D82" i="4" s="1"/>
  <c r="F1226" i="1"/>
  <c r="F1227" s="1"/>
  <c r="B1219" s="1"/>
  <c r="D96" i="4" s="1"/>
  <c r="F1555" i="1"/>
  <c r="F1556"/>
  <c r="F1540"/>
  <c r="F1539"/>
  <c r="F4127"/>
  <c r="F4129" s="1"/>
  <c r="F4130" s="1"/>
  <c r="B4115" s="1"/>
  <c r="E40" i="9"/>
  <c r="F5786" i="1"/>
  <c r="F5788" s="1"/>
  <c r="F5789" s="1"/>
  <c r="B5767" s="1"/>
  <c r="D388" i="4" s="1"/>
  <c r="F9128" i="1"/>
  <c r="F9130" s="1"/>
  <c r="F9131" s="1"/>
  <c r="B9117" s="1"/>
  <c r="D470" i="4" s="1"/>
  <c r="F364" i="16"/>
  <c r="F366" s="1"/>
  <c r="F367" s="1"/>
  <c r="B352" s="1"/>
  <c r="F6880" i="1"/>
  <c r="F6882" s="1"/>
  <c r="F6883" s="1"/>
  <c r="B6859" s="1"/>
  <c r="D452" i="4" s="1"/>
  <c r="F411" i="1"/>
  <c r="F413" s="1"/>
  <c r="F414" s="1"/>
  <c r="B399" s="1"/>
  <c r="D32" i="4" s="1"/>
  <c r="F7586" i="1"/>
  <c r="F7588" s="1"/>
  <c r="F7589" s="1"/>
  <c r="B7577" s="1"/>
  <c r="D502" i="4" s="1"/>
  <c r="F9096" i="1"/>
  <c r="F9098" s="1"/>
  <c r="F9099" s="1"/>
  <c r="B9084" s="1"/>
  <c r="D468" i="4" s="1"/>
  <c r="F6719" i="1"/>
  <c r="F6721" s="1"/>
  <c r="F6722" s="1"/>
  <c r="B6709" s="1"/>
  <c r="D447" i="4" s="1"/>
  <c r="F3893" i="1"/>
  <c r="F3894" s="1"/>
  <c r="B3881" s="1"/>
  <c r="D270" i="4" s="1"/>
  <c r="F6121" i="1"/>
  <c r="F6122" s="1"/>
  <c r="B6108" s="1"/>
  <c r="D402" i="4" s="1"/>
  <c r="F3113" i="1"/>
  <c r="F3114"/>
  <c r="F3938"/>
  <c r="F3939" s="1"/>
  <c r="B3927" s="1"/>
  <c r="E7553"/>
  <c r="F7553" s="1"/>
  <c r="F7554" s="1"/>
  <c r="E1629"/>
  <c r="F1629" s="1"/>
  <c r="F1630" s="1"/>
  <c r="D301" i="4"/>
  <c r="E8365" i="1"/>
  <c r="F8365" s="1"/>
  <c r="E5052"/>
  <c r="F5052" s="1"/>
  <c r="D314" i="4"/>
  <c r="F36" i="1"/>
  <c r="F37" s="1"/>
  <c r="B20" s="1"/>
  <c r="D13" i="4" s="1"/>
  <c r="F44" i="16"/>
  <c r="F45" s="1"/>
  <c r="B30" s="1"/>
  <c r="F1184" i="1"/>
  <c r="F1183"/>
  <c r="F2338"/>
  <c r="F2337"/>
  <c r="F2856"/>
  <c r="F2857" s="1"/>
  <c r="B2846" s="1"/>
  <c r="F3323"/>
  <c r="F3324"/>
  <c r="B3308" s="1"/>
  <c r="D224" i="4" s="1"/>
  <c r="F8452" i="1"/>
  <c r="F8453"/>
  <c r="F278" i="16"/>
  <c r="F277"/>
  <c r="F279" s="1"/>
  <c r="F280" s="1"/>
  <c r="B266" s="1"/>
  <c r="F495" i="1"/>
  <c r="F494"/>
  <c r="F646"/>
  <c r="F647"/>
  <c r="F808"/>
  <c r="F809"/>
  <c r="F944"/>
  <c r="F943"/>
  <c r="F1281"/>
  <c r="F1280"/>
  <c r="F1375"/>
  <c r="F1374"/>
  <c r="F1481"/>
  <c r="F1480"/>
  <c r="F2993"/>
  <c r="F2994"/>
  <c r="B2983" s="1"/>
  <c r="E7569" s="1"/>
  <c r="F7569" s="1"/>
  <c r="F7570" s="1"/>
  <c r="F7571" s="1"/>
  <c r="F3861"/>
  <c r="F3862" s="1"/>
  <c r="B3850" s="1"/>
  <c r="D268" i="4" s="1"/>
  <c r="F5184" i="1"/>
  <c r="F5185" s="1"/>
  <c r="B5173" s="1"/>
  <c r="D345" i="4" s="1"/>
  <c r="F5420" i="1"/>
  <c r="F5421" s="1"/>
  <c r="B5406" s="1"/>
  <c r="D361" i="4" s="1"/>
  <c r="F6905" i="1"/>
  <c r="F6906" s="1"/>
  <c r="B6886" s="1"/>
  <c r="D453" i="4" s="1"/>
  <c r="F9292" i="1"/>
  <c r="F9293" s="1"/>
  <c r="B9279" s="1"/>
  <c r="F3847"/>
  <c r="F3848" s="1"/>
  <c r="B3836" s="1"/>
  <c r="D267" i="4" s="1"/>
  <c r="F2556" i="1"/>
  <c r="F2557" s="1"/>
  <c r="B2544" s="1"/>
  <c r="D184" i="4" s="1"/>
  <c r="F3494" i="1"/>
  <c r="F3495"/>
  <c r="F4269"/>
  <c r="F4270" s="1"/>
  <c r="B4257" s="1"/>
  <c r="F6473"/>
  <c r="F6474" s="1"/>
  <c r="B6460" s="1"/>
  <c r="D428" i="4" s="1"/>
  <c r="F8813" i="1"/>
  <c r="F8814"/>
  <c r="F9150"/>
  <c r="F9151" s="1"/>
  <c r="B9136" s="1"/>
  <c r="D562" i="4" s="1"/>
  <c r="F9596" i="1"/>
  <c r="F9597"/>
  <c r="B9584" s="1"/>
  <c r="F3811"/>
  <c r="F3810"/>
  <c r="F4365"/>
  <c r="F4364"/>
  <c r="F4466"/>
  <c r="F4467" s="1"/>
  <c r="B4451" s="1"/>
  <c r="D306" i="4" s="1"/>
  <c r="F5202" i="1"/>
  <c r="F5203" s="1"/>
  <c r="B5190" s="1"/>
  <c r="D347" i="4" s="1"/>
  <c r="F6447" i="1"/>
  <c r="F6448"/>
  <c r="F8238"/>
  <c r="F8237"/>
  <c r="F9373"/>
  <c r="F9374"/>
  <c r="F3953"/>
  <c r="F3954" s="1"/>
  <c r="B3942" s="1"/>
  <c r="D274" i="4" s="1"/>
  <c r="F1618" i="1"/>
  <c r="F1619" s="1"/>
  <c r="B1607" s="1"/>
  <c r="D127" i="4" s="1"/>
  <c r="E4821" i="1"/>
  <c r="F4821" s="1"/>
  <c r="F4823" s="1"/>
  <c r="F4824" s="1"/>
  <c r="D293" i="4"/>
  <c r="E5097" i="1"/>
  <c r="F5097" s="1"/>
  <c r="C18" i="27"/>
  <c r="G18" s="1"/>
  <c r="F5885" i="1"/>
  <c r="F7555"/>
  <c r="F7557" s="1"/>
  <c r="F7558" s="1"/>
  <c r="B7546" s="1"/>
  <c r="D500" i="4" s="1"/>
  <c r="F7411" i="1"/>
  <c r="F7413" s="1"/>
  <c r="F7414" s="1"/>
  <c r="B7396" s="1"/>
  <c r="F2090"/>
  <c r="F2091" s="1"/>
  <c r="B2080" s="1"/>
  <c r="D154" i="4" s="1"/>
  <c r="F2623" i="1"/>
  <c r="F2624" s="1"/>
  <c r="B2613" s="1"/>
  <c r="D189" i="4" s="1"/>
  <c r="F3245" i="1"/>
  <c r="F3246" s="1"/>
  <c r="B3231" s="1"/>
  <c r="D219" i="4" s="1"/>
  <c r="F185" i="16"/>
  <c r="F186"/>
  <c r="F531" i="1"/>
  <c r="F532" s="1"/>
  <c r="B517" s="1"/>
  <c r="D40" i="4" s="1"/>
  <c r="F593" i="1"/>
  <c r="F594"/>
  <c r="F709"/>
  <c r="F710"/>
  <c r="F874"/>
  <c r="F873"/>
  <c r="F1026"/>
  <c r="F1025"/>
  <c r="F1328"/>
  <c r="F1327"/>
  <c r="F1446"/>
  <c r="F1445"/>
  <c r="E7095"/>
  <c r="F7095" s="1"/>
  <c r="E7693"/>
  <c r="F7693" s="1"/>
  <c r="E7906"/>
  <c r="F7906" s="1"/>
  <c r="F7907" s="1"/>
  <c r="F7908" s="1"/>
  <c r="F7910" s="1"/>
  <c r="F7911" s="1"/>
  <c r="B7894" s="1"/>
  <c r="D519" i="4" s="1"/>
  <c r="E1748" i="1"/>
  <c r="F1748" s="1"/>
  <c r="E7033"/>
  <c r="F7033" s="1"/>
  <c r="E7634"/>
  <c r="F7634" s="1"/>
  <c r="E8010"/>
  <c r="F8010" s="1"/>
  <c r="F8011" s="1"/>
  <c r="F8012" s="1"/>
  <c r="F8014" s="1"/>
  <c r="F8015" s="1"/>
  <c r="B7998" s="1"/>
  <c r="D524" i="4" s="1"/>
  <c r="E7177" i="1"/>
  <c r="F7177" s="1"/>
  <c r="E7820"/>
  <c r="F7820" s="1"/>
  <c r="E7075"/>
  <c r="F7075" s="1"/>
  <c r="E7239"/>
  <c r="F7239" s="1"/>
  <c r="E7321"/>
  <c r="F7321" s="1"/>
  <c r="E7713"/>
  <c r="F7713" s="1"/>
  <c r="E7797"/>
  <c r="F7797" s="1"/>
  <c r="E7883"/>
  <c r="F7883" s="1"/>
  <c r="F7884" s="1"/>
  <c r="F7885" s="1"/>
  <c r="E1668"/>
  <c r="F1668" s="1"/>
  <c r="E7053"/>
  <c r="F7053" s="1"/>
  <c r="E7116"/>
  <c r="F7116" s="1"/>
  <c r="E1686"/>
  <c r="F1686" s="1"/>
  <c r="E1728"/>
  <c r="F1728" s="1"/>
  <c r="E1871"/>
  <c r="F1871" s="1"/>
  <c r="E7754"/>
  <c r="F7754" s="1"/>
  <c r="E7198"/>
  <c r="F7198" s="1"/>
  <c r="E1143"/>
  <c r="F1143" s="1"/>
  <c r="F1144" s="1"/>
  <c r="E8072"/>
  <c r="F8072" s="1"/>
  <c r="F8073" s="1"/>
  <c r="E7615"/>
  <c r="F7615" s="1"/>
  <c r="E7012"/>
  <c r="F7012" s="1"/>
  <c r="E7218"/>
  <c r="F7218" s="1"/>
  <c r="E7259"/>
  <c r="F7259" s="1"/>
  <c r="E7300"/>
  <c r="F7300" s="1"/>
  <c r="E7734"/>
  <c r="F7734" s="1"/>
  <c r="E7777"/>
  <c r="F7777" s="1"/>
  <c r="E7863"/>
  <c r="F7863" s="1"/>
  <c r="F7864" s="1"/>
  <c r="F7865" s="1"/>
  <c r="E7949"/>
  <c r="F7949" s="1"/>
  <c r="E8031"/>
  <c r="F8031" s="1"/>
  <c r="F8032" s="1"/>
  <c r="F8033" s="1"/>
  <c r="F8035" s="1"/>
  <c r="F8036" s="1"/>
  <c r="B8019" s="1"/>
  <c r="D525" i="4" s="1"/>
  <c r="E7157" i="1"/>
  <c r="F7157" s="1"/>
  <c r="E8051"/>
  <c r="F8051" s="1"/>
  <c r="E1831"/>
  <c r="F1831" s="1"/>
  <c r="E7926"/>
  <c r="F7926" s="1"/>
  <c r="F7927" s="1"/>
  <c r="F7928" s="1"/>
  <c r="E1649"/>
  <c r="F1649" s="1"/>
  <c r="E1851"/>
  <c r="F1851" s="1"/>
  <c r="E1791"/>
  <c r="F1791" s="1"/>
  <c r="E1811"/>
  <c r="F1811" s="1"/>
  <c r="E7136"/>
  <c r="F7136" s="1"/>
  <c r="E7341"/>
  <c r="F7341" s="1"/>
  <c r="E7656"/>
  <c r="F7656" s="1"/>
  <c r="E7990"/>
  <c r="F7990" s="1"/>
  <c r="F7991" s="1"/>
  <c r="F7992" s="1"/>
  <c r="F7994" s="1"/>
  <c r="F7995" s="1"/>
  <c r="B7978" s="1"/>
  <c r="D523" i="4" s="1"/>
  <c r="E7969" i="1"/>
  <c r="F7969" s="1"/>
  <c r="F7970" s="1"/>
  <c r="F7971" s="1"/>
  <c r="F7973" s="1"/>
  <c r="F7974" s="1"/>
  <c r="B7957" s="1"/>
  <c r="D522" i="4" s="1"/>
  <c r="E1706" i="1"/>
  <c r="F1706" s="1"/>
  <c r="E6993"/>
  <c r="F6993" s="1"/>
  <c r="E7280"/>
  <c r="F7280" s="1"/>
  <c r="E7675"/>
  <c r="F7675" s="1"/>
  <c r="E7842"/>
  <c r="F7842" s="1"/>
  <c r="F7843" s="1"/>
  <c r="F7844" s="1"/>
  <c r="F7846" s="1"/>
  <c r="F7847" s="1"/>
  <c r="B7830" s="1"/>
  <c r="D516" i="4" s="1"/>
  <c r="E1771" i="1"/>
  <c r="F1771" s="1"/>
  <c r="E1891"/>
  <c r="F1891" s="1"/>
  <c r="F4048"/>
  <c r="F4049" s="1"/>
  <c r="F5126"/>
  <c r="F5127" s="1"/>
  <c r="B5110" s="1"/>
  <c r="D342" i="4" s="1"/>
  <c r="F6192" i="1"/>
  <c r="F6193" s="1"/>
  <c r="B6176" s="1"/>
  <c r="D410" i="4" s="1"/>
  <c r="F3131" i="1"/>
  <c r="F3132" s="1"/>
  <c r="B3119" s="1"/>
  <c r="D211" i="4" s="1"/>
  <c r="F4447" i="1"/>
  <c r="F4448" s="1"/>
  <c r="B4432" s="1"/>
  <c r="F5742"/>
  <c r="F5743" s="1"/>
  <c r="B5729" s="1"/>
  <c r="D386" i="4" s="1"/>
  <c r="F6737" i="1"/>
  <c r="F6738" s="1"/>
  <c r="B6725" s="1"/>
  <c r="D448" i="4" s="1"/>
  <c r="F6954" i="1"/>
  <c r="F6955" s="1"/>
  <c r="B6941" s="1"/>
  <c r="F3908"/>
  <c r="F3909" s="1"/>
  <c r="B3896" s="1"/>
  <c r="D271" i="4" s="1"/>
  <c r="F9541" i="1"/>
  <c r="F9542" s="1"/>
  <c r="B9533" s="1"/>
  <c r="D558" i="4" s="1"/>
  <c r="F3683" i="1"/>
  <c r="F3682"/>
  <c r="F3986"/>
  <c r="F3987" s="1"/>
  <c r="B3974" s="1"/>
  <c r="D277" i="4" s="1"/>
  <c r="F5814" i="1"/>
  <c r="F5813"/>
  <c r="F6272"/>
  <c r="F6273" s="1"/>
  <c r="B6259" s="1"/>
  <c r="D415" i="4" s="1"/>
  <c r="F6598" i="1"/>
  <c r="F6597"/>
  <c r="F9006"/>
  <c r="F9005"/>
  <c r="E8144"/>
  <c r="F8144" s="1"/>
  <c r="D200" i="4"/>
  <c r="E8476" i="1"/>
  <c r="F8476" s="1"/>
  <c r="F8477" s="1"/>
  <c r="F8478" s="1"/>
  <c r="E6779"/>
  <c r="F6779" s="1"/>
  <c r="E6917"/>
  <c r="F6917" s="1"/>
  <c r="E8429"/>
  <c r="F8429" s="1"/>
  <c r="E8737"/>
  <c r="F8737" s="1"/>
  <c r="F8738"/>
  <c r="F8739" s="1"/>
  <c r="F7950"/>
  <c r="F7951" s="1"/>
  <c r="F8052"/>
  <c r="F8053" s="1"/>
  <c r="F8074"/>
  <c r="F8076" s="1"/>
  <c r="F8077" s="1"/>
  <c r="B8060" s="1"/>
  <c r="D527" i="4" s="1"/>
  <c r="F5849" i="1"/>
  <c r="F5851" s="1"/>
  <c r="F5852" s="1"/>
  <c r="B5828" s="1"/>
  <c r="D390" i="4" s="1"/>
  <c r="F3536" i="1"/>
  <c r="F3537" s="1"/>
  <c r="B3526" s="1"/>
  <c r="D237" i="4" s="1"/>
  <c r="F3921" i="1"/>
  <c r="F3923" s="1"/>
  <c r="F3924" s="1"/>
  <c r="B3912" s="1"/>
  <c r="F7540"/>
  <c r="D24" i="27"/>
  <c r="F4314" i="1"/>
  <c r="F4315" s="1"/>
  <c r="B4299" s="1"/>
  <c r="D296" i="4" s="1"/>
  <c r="F7391" i="1"/>
  <c r="F7392" s="1"/>
  <c r="B7374" s="1"/>
  <c r="F565"/>
  <c r="F566" s="1"/>
  <c r="B552" s="1"/>
  <c r="D42" i="4" s="1"/>
  <c r="F3342" i="1"/>
  <c r="F3343" s="1"/>
  <c r="B3327" s="1"/>
  <c r="D225" i="4" s="1"/>
  <c r="F4577" i="1"/>
  <c r="F4578" s="1"/>
  <c r="B4561" s="1"/>
  <c r="D311" i="4" s="1"/>
  <c r="F8129" i="1"/>
  <c r="F8130"/>
  <c r="B8101" s="1"/>
  <c r="F9215"/>
  <c r="F9216" s="1"/>
  <c r="B9198" s="1"/>
  <c r="F548"/>
  <c r="F549"/>
  <c r="B534" s="1"/>
  <c r="D41" i="4" s="1"/>
  <c r="F4152" i="1"/>
  <c r="F4153" s="1"/>
  <c r="B4137" s="1"/>
  <c r="F4410"/>
  <c r="F4411" s="1"/>
  <c r="B4395" s="1"/>
  <c r="F480"/>
  <c r="F481" s="1"/>
  <c r="B466" s="1"/>
  <c r="D37" i="4" s="1"/>
  <c r="F3361" i="1"/>
  <c r="F3362" s="1"/>
  <c r="B3346" s="1"/>
  <c r="D226" i="4" s="1"/>
  <c r="F4510" i="1"/>
  <c r="F4511" s="1"/>
  <c r="B4494" s="1"/>
  <c r="D308" i="4" s="1"/>
  <c r="F6290" i="1"/>
  <c r="F6291" s="1"/>
  <c r="B6278" s="1"/>
  <c r="D417" i="4" s="1"/>
  <c r="F9056" i="1"/>
  <c r="F9057" s="1"/>
  <c r="B9042" s="1"/>
  <c r="F9344"/>
  <c r="F9345" s="1"/>
  <c r="B9331" s="1"/>
  <c r="D574" i="4" s="1"/>
  <c r="F1571" i="1"/>
  <c r="F1570"/>
  <c r="F5937"/>
  <c r="F5938" s="1"/>
  <c r="B5921" s="1"/>
  <c r="D394" i="4" s="1"/>
  <c r="F6000" i="1"/>
  <c r="F6001" s="1"/>
  <c r="B5986" s="1"/>
  <c r="F6369"/>
  <c r="F6370" s="1"/>
  <c r="B6355" s="1"/>
  <c r="D421" i="4" s="1"/>
  <c r="F8573" i="1"/>
  <c r="F8574" s="1"/>
  <c r="B8559" s="1"/>
  <c r="D544" i="4" s="1"/>
  <c r="F9167" i="1"/>
  <c r="F9168" s="1"/>
  <c r="B9154" s="1"/>
  <c r="D563" i="4" s="1"/>
  <c r="F8853" i="1"/>
  <c r="F8854" s="1"/>
  <c r="B8839" s="1"/>
  <c r="F1587"/>
  <c r="F1588" s="1"/>
  <c r="B1576" s="1"/>
  <c r="D125" i="4" s="1"/>
  <c r="F7527" i="1"/>
  <c r="F7528" s="1"/>
  <c r="B7516" s="1"/>
  <c r="D498" i="4" s="1"/>
  <c r="F374" i="1"/>
  <c r="F375" s="1"/>
  <c r="B353" s="1"/>
  <c r="D30" i="4" s="1"/>
  <c r="B4787" i="1"/>
  <c r="D324" i="4" s="1"/>
  <c r="F4799" i="1"/>
  <c r="F4800" s="1"/>
  <c r="F4211"/>
  <c r="F4212" s="1"/>
  <c r="B4196" s="1"/>
  <c r="D290" i="4" s="1"/>
  <c r="F4087" i="1"/>
  <c r="F4088" s="1"/>
  <c r="B4073" s="1"/>
  <c r="D284" i="4" s="1"/>
  <c r="F5256" i="1"/>
  <c r="F5257" s="1"/>
  <c r="B5241" s="1"/>
  <c r="D351" i="4" s="1"/>
  <c r="F8951" i="1"/>
  <c r="F8952" s="1"/>
  <c r="B8938" s="1"/>
  <c r="D460" i="4" s="1"/>
  <c r="E5561" i="1"/>
  <c r="F5561" s="1"/>
  <c r="F5562" s="1"/>
  <c r="F5563" s="1"/>
  <c r="D278" i="4"/>
  <c r="F7496" i="1"/>
  <c r="F7497" s="1"/>
  <c r="B7485" s="1"/>
  <c r="D496" i="4" s="1"/>
  <c r="F5402" i="1"/>
  <c r="F5403" s="1"/>
  <c r="B5388" s="1"/>
  <c r="D360" i="4" s="1"/>
  <c r="F5959" i="1"/>
  <c r="F5960" s="1"/>
  <c r="B5945" s="1"/>
  <c r="D395" i="4" s="1"/>
  <c r="F6351" i="1"/>
  <c r="F6352" s="1"/>
  <c r="B6337" s="1"/>
  <c r="D420" i="4" s="1"/>
  <c r="F8537" i="1"/>
  <c r="F8538" s="1"/>
  <c r="B8523" s="1"/>
  <c r="D542" i="4" s="1"/>
  <c r="F8835" i="1"/>
  <c r="F8836" s="1"/>
  <c r="B8819" s="1"/>
  <c r="F7953"/>
  <c r="F7954" s="1"/>
  <c r="B7937" s="1"/>
  <c r="D521" i="4" s="1"/>
  <c r="F8055" i="1"/>
  <c r="F8056" s="1"/>
  <c r="B8039" s="1"/>
  <c r="D526" i="4" s="1"/>
  <c r="E8191" i="1"/>
  <c r="F8191" s="1"/>
  <c r="E8177"/>
  <c r="F8177" s="1"/>
  <c r="E8208"/>
  <c r="F8208" s="1"/>
  <c r="E9416"/>
  <c r="F9416" s="1"/>
  <c r="E9446"/>
  <c r="F9446" s="1"/>
  <c r="E8421"/>
  <c r="F8421" s="1"/>
  <c r="D363" i="4"/>
  <c r="F1497" i="1"/>
  <c r="F1498" s="1"/>
  <c r="B1486" s="1"/>
  <c r="D119" i="4" s="1"/>
  <c r="F1511" i="1"/>
  <c r="F1512" s="1"/>
  <c r="B1500" s="1"/>
  <c r="D120" i="4" s="1"/>
  <c r="F1602" i="1"/>
  <c r="F1601"/>
  <c r="E8162"/>
  <c r="F8162" s="1"/>
  <c r="E8425"/>
  <c r="F8425" s="1"/>
  <c r="E4690"/>
  <c r="F4690" s="1"/>
  <c r="E5065"/>
  <c r="F5065" s="1"/>
  <c r="E8705"/>
  <c r="F8705" s="1"/>
  <c r="D286" i="4"/>
  <c r="E6100" i="1"/>
  <c r="F6100" s="1"/>
  <c r="E9421"/>
  <c r="F9421" s="1"/>
  <c r="E8771"/>
  <c r="F8771" s="1"/>
  <c r="E8254"/>
  <c r="F8254" s="1"/>
  <c r="E5053"/>
  <c r="F5053" s="1"/>
  <c r="F5054" s="1"/>
  <c r="F5055" s="1"/>
  <c r="E8785"/>
  <c r="F8785" s="1"/>
  <c r="E4674"/>
  <c r="F4674" s="1"/>
  <c r="E5079"/>
  <c r="F5079" s="1"/>
  <c r="E8140"/>
  <c r="F8140" s="1"/>
  <c r="E8701"/>
  <c r="F8701" s="1"/>
  <c r="E327"/>
  <c r="F327" s="1"/>
  <c r="D359" i="4"/>
  <c r="F4826" i="1"/>
  <c r="F4827" s="1"/>
  <c r="B4810" s="1"/>
  <c r="D325" i="4" s="1"/>
  <c r="F4783" i="1"/>
  <c r="F4784" s="1"/>
  <c r="B4768" s="1"/>
  <c r="D323" i="4" s="1"/>
  <c r="F254" i="1"/>
  <c r="F274"/>
  <c r="F314" s="1"/>
  <c r="F1364" l="1"/>
  <c r="F1365" s="1"/>
  <c r="B1356" s="1"/>
  <c r="D108" i="4" s="1"/>
  <c r="E4895" i="1"/>
  <c r="F4895" s="1"/>
  <c r="E4846"/>
  <c r="F4846" s="1"/>
  <c r="E4918"/>
  <c r="F4918" s="1"/>
  <c r="E4965"/>
  <c r="F4965" s="1"/>
  <c r="E5012"/>
  <c r="F5012" s="1"/>
  <c r="D315" i="4"/>
  <c r="E4942" i="1"/>
  <c r="F4942" s="1"/>
  <c r="E4989"/>
  <c r="F4989" s="1"/>
  <c r="E4871"/>
  <c r="F4871" s="1"/>
  <c r="E324" i="16"/>
  <c r="F324" s="1"/>
  <c r="B105"/>
  <c r="F3115" i="1"/>
  <c r="F3116" s="1"/>
  <c r="B3103" s="1"/>
  <c r="D210" i="4" s="1"/>
  <c r="F8584" i="1"/>
  <c r="F8585" s="1"/>
  <c r="B8576" s="1"/>
  <c r="D545" i="4" s="1"/>
  <c r="F9250" i="1"/>
  <c r="F9251" s="1"/>
  <c r="B9239" s="1"/>
  <c r="F3226"/>
  <c r="F3227" s="1"/>
  <c r="B3215" s="1"/>
  <c r="D217" i="4" s="1"/>
  <c r="F9275" i="1"/>
  <c r="F9276" s="1"/>
  <c r="B9262" s="1"/>
  <c r="F1171"/>
  <c r="F1172" s="1"/>
  <c r="B1163" s="1"/>
  <c r="D92" i="4" s="1"/>
  <c r="F1060" i="1"/>
  <c r="F1061"/>
  <c r="B1052" s="1"/>
  <c r="D83" i="4" s="1"/>
  <c r="E4676" i="1"/>
  <c r="F4676" s="1"/>
  <c r="D316" i="4"/>
  <c r="E4707" i="1"/>
  <c r="F4707" s="1"/>
  <c r="E8369"/>
  <c r="F8369" s="1"/>
  <c r="E4693"/>
  <c r="F4693" s="1"/>
  <c r="F1541"/>
  <c r="F1542" s="1"/>
  <c r="B1530" s="1"/>
  <c r="D122" i="4" s="1"/>
  <c r="C16" i="27"/>
  <c r="F16" s="1"/>
  <c r="C19"/>
  <c r="G19" s="1"/>
  <c r="F6230" i="1"/>
  <c r="F6231" s="1"/>
  <c r="B6219" s="1"/>
  <c r="D413" i="4" s="1"/>
  <c r="F1435" i="1"/>
  <c r="F1436" s="1"/>
  <c r="B1427" s="1"/>
  <c r="D114" i="4" s="1"/>
  <c r="F1317" i="1"/>
  <c r="F1318" s="1"/>
  <c r="B1309" s="1"/>
  <c r="D104" i="4" s="1"/>
  <c r="F5442" i="1"/>
  <c r="F5443"/>
  <c r="B5428" s="1"/>
  <c r="F992"/>
  <c r="F993"/>
  <c r="B984" s="1"/>
  <c r="D76" i="4" s="1"/>
  <c r="F1470" i="1"/>
  <c r="F1471"/>
  <c r="B1462" s="1"/>
  <c r="D117" i="4" s="1"/>
  <c r="F8239" i="1"/>
  <c r="F8240" s="1"/>
  <c r="B8220" s="1"/>
  <c r="F1557"/>
  <c r="F1558" s="1"/>
  <c r="B1546" s="1"/>
  <c r="D123" i="4" s="1"/>
  <c r="F933" i="1"/>
  <c r="F934" s="1"/>
  <c r="B925" s="1"/>
  <c r="D71" i="4" s="1"/>
  <c r="F9073" i="1"/>
  <c r="F9074" s="1"/>
  <c r="B9060" s="1"/>
  <c r="D467" i="4" s="1"/>
  <c r="F619" i="1"/>
  <c r="F620" s="1"/>
  <c r="B611" s="1"/>
  <c r="D47" i="4" s="1"/>
  <c r="E1522" i="1"/>
  <c r="F1522" s="1"/>
  <c r="F1523" s="1"/>
  <c r="E7463"/>
  <c r="F7463" s="1"/>
  <c r="F7464" s="1"/>
  <c r="F7465" s="1"/>
  <c r="F7467" s="1"/>
  <c r="F7468" s="1"/>
  <c r="B7456" s="1"/>
  <c r="D494" i="4" s="1"/>
  <c r="F8802" i="1"/>
  <c r="F8803"/>
  <c r="B8793" s="1"/>
  <c r="F1353"/>
  <c r="F1354"/>
  <c r="B1345" s="1"/>
  <c r="D107" i="4" s="1"/>
  <c r="F786" i="1"/>
  <c r="F787" s="1"/>
  <c r="B778" s="1"/>
  <c r="D60" i="4" s="1"/>
  <c r="C15" i="27"/>
  <c r="E15" s="1"/>
  <c r="E5543" i="1"/>
  <c r="F5543" s="1"/>
  <c r="F5544" s="1"/>
  <c r="F5545" s="1"/>
  <c r="F5547" s="1"/>
  <c r="F5548" s="1"/>
  <c r="B5533" s="1"/>
  <c r="D369" i="4" s="1"/>
  <c r="D273"/>
  <c r="E328" i="1"/>
  <c r="F328" s="1"/>
  <c r="E9189"/>
  <c r="F9189" s="1"/>
  <c r="F9190" s="1"/>
  <c r="F9192" s="1"/>
  <c r="F1631"/>
  <c r="F1632"/>
  <c r="C17" i="27"/>
  <c r="G17" s="1"/>
  <c r="E8704" i="1"/>
  <c r="F8704" s="1"/>
  <c r="E8161"/>
  <c r="F8161" s="1"/>
  <c r="E8253"/>
  <c r="F8253" s="1"/>
  <c r="E331"/>
  <c r="F331" s="1"/>
  <c r="E4845"/>
  <c r="F4845" s="1"/>
  <c r="F4847" s="1"/>
  <c r="F4848" s="1"/>
  <c r="E4894"/>
  <c r="F4894" s="1"/>
  <c r="F4896" s="1"/>
  <c r="F4897" s="1"/>
  <c r="E4941"/>
  <c r="F4941" s="1"/>
  <c r="F4943" s="1"/>
  <c r="F4944" s="1"/>
  <c r="F4946" s="1"/>
  <c r="F4947" s="1"/>
  <c r="B4926" s="1"/>
  <c r="D330" i="4" s="1"/>
  <c r="E4988" i="1"/>
  <c r="F4988" s="1"/>
  <c r="F4990" s="1"/>
  <c r="F4991" s="1"/>
  <c r="F4993" s="1"/>
  <c r="F4994" s="1"/>
  <c r="B4973" s="1"/>
  <c r="D332" i="4" s="1"/>
  <c r="E5078" i="1"/>
  <c r="F5078" s="1"/>
  <c r="E6061"/>
  <c r="F6061" s="1"/>
  <c r="E8211"/>
  <c r="F8211" s="1"/>
  <c r="E8139"/>
  <c r="F8139" s="1"/>
  <c r="E8390"/>
  <c r="F8390" s="1"/>
  <c r="F8391" s="1"/>
  <c r="F8392" s="1"/>
  <c r="F8394" s="1"/>
  <c r="F8395" s="1"/>
  <c r="B8376" s="1"/>
  <c r="E4706"/>
  <c r="F4706" s="1"/>
  <c r="E4917"/>
  <c r="F4917" s="1"/>
  <c r="F4919" s="1"/>
  <c r="F4920" s="1"/>
  <c r="E5011"/>
  <c r="F5011" s="1"/>
  <c r="F5013" s="1"/>
  <c r="F5014" s="1"/>
  <c r="F5016" s="1"/>
  <c r="F5017" s="1"/>
  <c r="B4996" s="1"/>
  <c r="D333" i="4" s="1"/>
  <c r="E6099" i="1"/>
  <c r="F6099" s="1"/>
  <c r="E8367"/>
  <c r="F8367" s="1"/>
  <c r="F8370" s="1"/>
  <c r="F8371" s="1"/>
  <c r="E8194"/>
  <c r="F8194" s="1"/>
  <c r="E4870"/>
  <c r="F4870" s="1"/>
  <c r="F4872" s="1"/>
  <c r="F4873" s="1"/>
  <c r="F4875" s="1"/>
  <c r="F4876" s="1"/>
  <c r="B4855" s="1"/>
  <c r="D327" i="4" s="1"/>
  <c r="E5099" i="1"/>
  <c r="F5099" s="1"/>
  <c r="E4964"/>
  <c r="F4964" s="1"/>
  <c r="F4966" s="1"/>
  <c r="F4967" s="1"/>
  <c r="E8784"/>
  <c r="F8784" s="1"/>
  <c r="E8424"/>
  <c r="F8424" s="1"/>
  <c r="E8405"/>
  <c r="F8405" s="1"/>
  <c r="F8406" s="1"/>
  <c r="F8407" s="1"/>
  <c r="F8409" s="1"/>
  <c r="F8410" s="1"/>
  <c r="B8398" s="1"/>
  <c r="D536" i="4" s="1"/>
  <c r="E8770" i="1"/>
  <c r="F8770" s="1"/>
  <c r="E9420"/>
  <c r="F9420" s="1"/>
  <c r="D305" i="4"/>
  <c r="E6813" i="1"/>
  <c r="F6813" s="1"/>
  <c r="B4035"/>
  <c r="D282" i="4" s="1"/>
  <c r="E6777" i="1"/>
  <c r="F6777" s="1"/>
  <c r="F8741"/>
  <c r="F8742" s="1"/>
  <c r="B8719" s="1"/>
  <c r="D551" i="4" s="1"/>
  <c r="F7867" i="1"/>
  <c r="F7868" s="1"/>
  <c r="B7851" s="1"/>
  <c r="D517" i="4" s="1"/>
  <c r="E8510" i="1"/>
  <c r="F8510" s="1"/>
  <c r="F8511" s="1"/>
  <c r="E8674"/>
  <c r="F8674" s="1"/>
  <c r="F8678" s="1"/>
  <c r="F8679" s="1"/>
  <c r="E7135"/>
  <c r="F7135" s="1"/>
  <c r="F7137" s="1"/>
  <c r="F7138" s="1"/>
  <c r="E7217"/>
  <c r="F7217" s="1"/>
  <c r="F7219" s="1"/>
  <c r="F7220" s="1"/>
  <c r="E7776"/>
  <c r="F7776" s="1"/>
  <c r="F7778" s="1"/>
  <c r="F7779" s="1"/>
  <c r="F7781" s="1"/>
  <c r="F7782" s="1"/>
  <c r="B7765" s="1"/>
  <c r="D512" i="4" s="1"/>
  <c r="E1667" i="1"/>
  <c r="F1667" s="1"/>
  <c r="E1747"/>
  <c r="F1747" s="1"/>
  <c r="F1749" s="1"/>
  <c r="E1830"/>
  <c r="F1830" s="1"/>
  <c r="F1832" s="1"/>
  <c r="E7279"/>
  <c r="F7279" s="1"/>
  <c r="F7281" s="1"/>
  <c r="F7282" s="1"/>
  <c r="F7284" s="1"/>
  <c r="F7285" s="1"/>
  <c r="B7268" s="1"/>
  <c r="D487" i="4" s="1"/>
  <c r="E7674" i="1"/>
  <c r="F7674" s="1"/>
  <c r="F7676" s="1"/>
  <c r="F7677" s="1"/>
  <c r="F7679" s="1"/>
  <c r="F7680" s="1"/>
  <c r="B7664" s="1"/>
  <c r="D507" i="4" s="1"/>
  <c r="E1648" i="1"/>
  <c r="F1648" s="1"/>
  <c r="F1650" s="1"/>
  <c r="E1810"/>
  <c r="F1810" s="1"/>
  <c r="F1812" s="1"/>
  <c r="E7052"/>
  <c r="F7052" s="1"/>
  <c r="F7054" s="1"/>
  <c r="F7055" s="1"/>
  <c r="F7057" s="1"/>
  <c r="F7058" s="1"/>
  <c r="B7041" s="1"/>
  <c r="D476" i="4" s="1"/>
  <c r="E7299" i="1"/>
  <c r="F7299" s="1"/>
  <c r="F7301" s="1"/>
  <c r="F7302" s="1"/>
  <c r="E7614"/>
  <c r="F7614" s="1"/>
  <c r="F7616" s="1"/>
  <c r="F7617" s="1"/>
  <c r="E7692"/>
  <c r="F7692" s="1"/>
  <c r="F7694" s="1"/>
  <c r="F7695" s="1"/>
  <c r="F7697" s="1"/>
  <c r="F7698" s="1"/>
  <c r="B7682" s="1"/>
  <c r="D508" i="4" s="1"/>
  <c r="E6992" i="1"/>
  <c r="F6992" s="1"/>
  <c r="F6994" s="1"/>
  <c r="F6995" s="1"/>
  <c r="E7115"/>
  <c r="F7115" s="1"/>
  <c r="F7117" s="1"/>
  <c r="F7118" s="1"/>
  <c r="F7120" s="1"/>
  <c r="F7121" s="1"/>
  <c r="B7104" s="1"/>
  <c r="D479" i="4" s="1"/>
  <c r="E7074" i="1"/>
  <c r="F7074" s="1"/>
  <c r="E7238"/>
  <c r="F7238" s="1"/>
  <c r="F7240" s="1"/>
  <c r="F7241" s="1"/>
  <c r="E7712"/>
  <c r="F7712" s="1"/>
  <c r="F7714" s="1"/>
  <c r="F7715" s="1"/>
  <c r="E1685"/>
  <c r="F1685" s="1"/>
  <c r="E1850"/>
  <c r="F1850" s="1"/>
  <c r="F1852" s="1"/>
  <c r="E7011"/>
  <c r="F7011" s="1"/>
  <c r="F7013" s="1"/>
  <c r="F7014" s="1"/>
  <c r="E7176"/>
  <c r="F7176" s="1"/>
  <c r="F7178" s="1"/>
  <c r="F7179" s="1"/>
  <c r="E7340"/>
  <c r="F7340" s="1"/>
  <c r="F7342" s="1"/>
  <c r="F7343" s="1"/>
  <c r="F7345" s="1"/>
  <c r="F7346" s="1"/>
  <c r="B7329" s="1"/>
  <c r="D490" i="4" s="1"/>
  <c r="E7733" i="1"/>
  <c r="F7733" s="1"/>
  <c r="F7735" s="1"/>
  <c r="F7736" s="1"/>
  <c r="F7738" s="1"/>
  <c r="F7739" s="1"/>
  <c r="B7722" s="1"/>
  <c r="D510" i="4" s="1"/>
  <c r="E1705" i="1"/>
  <c r="F1705" s="1"/>
  <c r="F1707" s="1"/>
  <c r="E1870"/>
  <c r="F1870" s="1"/>
  <c r="F1872" s="1"/>
  <c r="E7197"/>
  <c r="F7197" s="1"/>
  <c r="F7199" s="1"/>
  <c r="F7200" s="1"/>
  <c r="E7753"/>
  <c r="F7753" s="1"/>
  <c r="F7755" s="1"/>
  <c r="F7756" s="1"/>
  <c r="F7758" s="1"/>
  <c r="F7759" s="1"/>
  <c r="B7742" s="1"/>
  <c r="D511" i="4" s="1"/>
  <c r="E1890" i="1"/>
  <c r="F1890" s="1"/>
  <c r="F1892" s="1"/>
  <c r="E7320"/>
  <c r="F7320" s="1"/>
  <c r="F7322" s="1"/>
  <c r="F7323" s="1"/>
  <c r="F7325" s="1"/>
  <c r="F7326" s="1"/>
  <c r="B7309" s="1"/>
  <c r="D489" i="4" s="1"/>
  <c r="E1770" i="1"/>
  <c r="F1770" s="1"/>
  <c r="F1772" s="1"/>
  <c r="E7094"/>
  <c r="F7094" s="1"/>
  <c r="F7096" s="1"/>
  <c r="F7097" s="1"/>
  <c r="E7258"/>
  <c r="F7258" s="1"/>
  <c r="F7260" s="1"/>
  <c r="F7261" s="1"/>
  <c r="E7655"/>
  <c r="F7655" s="1"/>
  <c r="F7657" s="1"/>
  <c r="F7658" s="1"/>
  <c r="F7660" s="1"/>
  <c r="F7661" s="1"/>
  <c r="B7645" s="1"/>
  <c r="D506" i="4" s="1"/>
  <c r="E7819" i="1"/>
  <c r="F7819" s="1"/>
  <c r="F7821" s="1"/>
  <c r="F7822" s="1"/>
  <c r="E1790"/>
  <c r="F1790" s="1"/>
  <c r="F1792" s="1"/>
  <c r="E7032"/>
  <c r="F7032" s="1"/>
  <c r="F7034" s="1"/>
  <c r="F7035" s="1"/>
  <c r="E7633"/>
  <c r="F7633" s="1"/>
  <c r="F7635" s="1"/>
  <c r="F7636" s="1"/>
  <c r="F7638" s="1"/>
  <c r="F7639" s="1"/>
  <c r="B7623" s="1"/>
  <c r="D505" i="4" s="1"/>
  <c r="E1727" i="1"/>
  <c r="F1727" s="1"/>
  <c r="F1729" s="1"/>
  <c r="E7156"/>
  <c r="F7156" s="1"/>
  <c r="F7158" s="1"/>
  <c r="F7159" s="1"/>
  <c r="F7161" s="1"/>
  <c r="F7162" s="1"/>
  <c r="B7145" s="1"/>
  <c r="D481" i="4" s="1"/>
  <c r="E7796" i="1"/>
  <c r="F7796" s="1"/>
  <c r="F7798" s="1"/>
  <c r="F7799" s="1"/>
  <c r="F7801" s="1"/>
  <c r="F7802" s="1"/>
  <c r="B7785" s="1"/>
  <c r="D513" i="4" s="1"/>
  <c r="F9194" i="1"/>
  <c r="F9195" s="1"/>
  <c r="B9174" s="1"/>
  <c r="D564" i="4" s="1"/>
  <c r="E8298" i="1"/>
  <c r="F8298" s="1"/>
  <c r="E6484"/>
  <c r="F6484" s="1"/>
  <c r="F6485" s="1"/>
  <c r="F6486" s="1"/>
  <c r="F6488" s="1"/>
  <c r="F6489" s="1"/>
  <c r="B6477" s="1"/>
  <c r="E5696"/>
  <c r="F5696" s="1"/>
  <c r="F5697" s="1"/>
  <c r="F5698" s="1"/>
  <c r="F5700" s="1"/>
  <c r="F5701" s="1"/>
  <c r="B5686" s="1"/>
  <c r="D382" i="4" s="1"/>
  <c r="E6406" i="1"/>
  <c r="F6406" s="1"/>
  <c r="F6407" s="1"/>
  <c r="F6408" s="1"/>
  <c r="E6387"/>
  <c r="F6387" s="1"/>
  <c r="F6388" s="1"/>
  <c r="F6389" s="1"/>
  <c r="F6391" s="1"/>
  <c r="F6392" s="1"/>
  <c r="B6377" s="1"/>
  <c r="D422" i="4" s="1"/>
  <c r="D272"/>
  <c r="E9635" i="1"/>
  <c r="F9635" s="1"/>
  <c r="E3724"/>
  <c r="F3724" s="1"/>
  <c r="F3725" s="1"/>
  <c r="F3726" s="1"/>
  <c r="E8323"/>
  <c r="F8323" s="1"/>
  <c r="E3741"/>
  <c r="F3741" s="1"/>
  <c r="F3742" s="1"/>
  <c r="F3743" s="1"/>
  <c r="E8275"/>
  <c r="F8275" s="1"/>
  <c r="F3684"/>
  <c r="F3685" s="1"/>
  <c r="B3669" s="1"/>
  <c r="D250" i="4" s="1"/>
  <c r="F7930" i="1"/>
  <c r="F7931" s="1"/>
  <c r="B7914" s="1"/>
  <c r="D520" i="4" s="1"/>
  <c r="F7887" i="1"/>
  <c r="F7888" s="1"/>
  <c r="B7871" s="1"/>
  <c r="D518" i="4" s="1"/>
  <c r="F711" i="1"/>
  <c r="F712" s="1"/>
  <c r="B703" s="1"/>
  <c r="D54" i="4" s="1"/>
  <c r="F595" i="1"/>
  <c r="F596" s="1"/>
  <c r="B587" s="1"/>
  <c r="D45" i="4" s="1"/>
  <c r="F810" i="1"/>
  <c r="F811" s="1"/>
  <c r="B802" s="1"/>
  <c r="D62" i="4" s="1"/>
  <c r="F648" i="1"/>
  <c r="F649" s="1"/>
  <c r="B640" s="1"/>
  <c r="D49" i="4" s="1"/>
  <c r="F8454" i="1"/>
  <c r="F8455" s="1"/>
  <c r="B8437" s="1"/>
  <c r="F9007"/>
  <c r="F9008" s="1"/>
  <c r="B8995" s="1"/>
  <c r="D463" i="4" s="1"/>
  <c r="F6599" i="1"/>
  <c r="F6600" s="1"/>
  <c r="B6587" s="1"/>
  <c r="D435" i="4" s="1"/>
  <c r="F5815" i="1"/>
  <c r="F5816" s="1"/>
  <c r="B5792" s="1"/>
  <c r="D389" i="4" s="1"/>
  <c r="F1687" i="1"/>
  <c r="F187" i="16"/>
  <c r="F188" s="1"/>
  <c r="B176" s="1"/>
  <c r="F5100" i="1"/>
  <c r="F5101" s="1"/>
  <c r="F9375"/>
  <c r="F9376" s="1"/>
  <c r="B9363" s="1"/>
  <c r="D576" i="4" s="1"/>
  <c r="F6449" i="1"/>
  <c r="F6450" s="1"/>
  <c r="B6437" s="1"/>
  <c r="D427" i="4" s="1"/>
  <c r="F8815" i="1"/>
  <c r="F8816" s="1"/>
  <c r="B8806" s="1"/>
  <c r="F3496"/>
  <c r="F3497" s="1"/>
  <c r="B3483" s="1"/>
  <c r="F7542"/>
  <c r="F7543" s="1"/>
  <c r="B7531" s="1"/>
  <c r="D499" i="4" s="1"/>
  <c r="F8480" i="1"/>
  <c r="F8481" s="1"/>
  <c r="B8460" s="1"/>
  <c r="D540" i="4" s="1"/>
  <c r="F1146" i="1"/>
  <c r="F1145"/>
  <c r="F1447"/>
  <c r="F1448" s="1"/>
  <c r="B1439" s="1"/>
  <c r="D115" i="4" s="1"/>
  <c r="F1329" i="1"/>
  <c r="F1330" s="1"/>
  <c r="B1321" s="1"/>
  <c r="D105" i="4" s="1"/>
  <c r="F1027" i="1"/>
  <c r="F1028" s="1"/>
  <c r="B1019" s="1"/>
  <c r="D79" i="4" s="1"/>
  <c r="F875" i="1"/>
  <c r="F876" s="1"/>
  <c r="B867" s="1"/>
  <c r="D66" i="4" s="1"/>
  <c r="F5887" i="1"/>
  <c r="F5888" s="1"/>
  <c r="B5864" s="1"/>
  <c r="D391" i="4" s="1"/>
  <c r="D532"/>
  <c r="E8505" i="1"/>
  <c r="F8505" s="1"/>
  <c r="F8507" s="1"/>
  <c r="F4366"/>
  <c r="F4367" s="1"/>
  <c r="B4355" s="1"/>
  <c r="D299" i="4" s="1"/>
  <c r="F3812" i="1"/>
  <c r="F3813" s="1"/>
  <c r="B3795" s="1"/>
  <c r="D256" i="4" s="1"/>
  <c r="E8138" i="1"/>
  <c r="F8138" s="1"/>
  <c r="E8422"/>
  <c r="F8422" s="1"/>
  <c r="E4691"/>
  <c r="F4691" s="1"/>
  <c r="F4694" s="1"/>
  <c r="F4695" s="1"/>
  <c r="F4697" s="1"/>
  <c r="F4698" s="1"/>
  <c r="B4687" s="1"/>
  <c r="D318" i="4" s="1"/>
  <c r="D294"/>
  <c r="E6097" i="1"/>
  <c r="F6097" s="1"/>
  <c r="F6101" s="1"/>
  <c r="F6102" s="1"/>
  <c r="E8178"/>
  <c r="F8178" s="1"/>
  <c r="E9417"/>
  <c r="F9417" s="1"/>
  <c r="E6059"/>
  <c r="F6059" s="1"/>
  <c r="F6062" s="1"/>
  <c r="F6063" s="1"/>
  <c r="E8782"/>
  <c r="F8782" s="1"/>
  <c r="E4705"/>
  <c r="F4705" s="1"/>
  <c r="E8251"/>
  <c r="F8251" s="1"/>
  <c r="E4675"/>
  <c r="F4675" s="1"/>
  <c r="E4728"/>
  <c r="F4728" s="1"/>
  <c r="E8702"/>
  <c r="F8702" s="1"/>
  <c r="E8209"/>
  <c r="F8209" s="1"/>
  <c r="E5076"/>
  <c r="F5076" s="1"/>
  <c r="F5080" s="1"/>
  <c r="F5081" s="1"/>
  <c r="F5083" s="1"/>
  <c r="F5084" s="1"/>
  <c r="B5073" s="1"/>
  <c r="D338" i="4" s="1"/>
  <c r="E329" i="1"/>
  <c r="F329" s="1"/>
  <c r="F333" s="1"/>
  <c r="F334" s="1"/>
  <c r="E8192"/>
  <c r="F8192" s="1"/>
  <c r="E8768"/>
  <c r="F8768" s="1"/>
  <c r="F7573"/>
  <c r="F7574" s="1"/>
  <c r="B7562" s="1"/>
  <c r="D501" i="4" s="1"/>
  <c r="F1482" i="1"/>
  <c r="F1483" s="1"/>
  <c r="B1474" s="1"/>
  <c r="D118" i="4" s="1"/>
  <c r="F1376" i="1"/>
  <c r="F1377" s="1"/>
  <c r="B1368" s="1"/>
  <c r="D109" i="4" s="1"/>
  <c r="F1282" i="1"/>
  <c r="F1283" s="1"/>
  <c r="B1274" s="1"/>
  <c r="D101" i="4" s="1"/>
  <c r="F945" i="1"/>
  <c r="F946" s="1"/>
  <c r="B937" s="1"/>
  <c r="D72" i="4" s="1"/>
  <c r="F496" i="1"/>
  <c r="F497" s="1"/>
  <c r="B488" s="1"/>
  <c r="D38" i="4" s="1"/>
  <c r="F2339" i="1"/>
  <c r="F2340" s="1"/>
  <c r="B2321" s="1"/>
  <c r="D167" i="4" s="1"/>
  <c r="F1185" i="1"/>
  <c r="F1186" s="1"/>
  <c r="B1177" s="1"/>
  <c r="D93" i="4" s="1"/>
  <c r="F1669" i="1"/>
  <c r="F7076"/>
  <c r="F7077" s="1"/>
  <c r="F7079" s="1"/>
  <c r="F7080" s="1"/>
  <c r="B7063" s="1"/>
  <c r="D477" i="4" s="1"/>
  <c r="F5057" i="1"/>
  <c r="F5058" s="1"/>
  <c r="B5049" s="1"/>
  <c r="D336" i="4" s="1"/>
  <c r="E9422" i="1"/>
  <c r="F9422" s="1"/>
  <c r="E8195"/>
  <c r="F8195" s="1"/>
  <c r="E8706"/>
  <c r="F8706" s="1"/>
  <c r="E8141"/>
  <c r="F8141" s="1"/>
  <c r="E8426"/>
  <c r="F8426" s="1"/>
  <c r="E8180"/>
  <c r="F8180" s="1"/>
  <c r="E9449"/>
  <c r="F9449" s="1"/>
  <c r="E8163"/>
  <c r="F8163" s="1"/>
  <c r="E8212"/>
  <c r="F8212" s="1"/>
  <c r="D429" i="4"/>
  <c r="E8193" i="1"/>
  <c r="F8193" s="1"/>
  <c r="E8276"/>
  <c r="F8276" s="1"/>
  <c r="E8324"/>
  <c r="F8324" s="1"/>
  <c r="E9231"/>
  <c r="F9231" s="1"/>
  <c r="F9232" s="1"/>
  <c r="F9233" s="1"/>
  <c r="E9448"/>
  <c r="F9448" s="1"/>
  <c r="E4677"/>
  <c r="F4677" s="1"/>
  <c r="E8703"/>
  <c r="F8703" s="1"/>
  <c r="F8708" s="1"/>
  <c r="F8709" s="1"/>
  <c r="E9499"/>
  <c r="F9499" s="1"/>
  <c r="F9500" s="1"/>
  <c r="F9501" s="1"/>
  <c r="E8210"/>
  <c r="F8210" s="1"/>
  <c r="D303" i="4"/>
  <c r="E8423" i="1"/>
  <c r="F8423" s="1"/>
  <c r="F8430" s="1"/>
  <c r="F8431" s="1"/>
  <c r="E8179"/>
  <c r="F8179" s="1"/>
  <c r="E9636"/>
  <c r="F9636" s="1"/>
  <c r="E8252"/>
  <c r="F8252" s="1"/>
  <c r="E8160"/>
  <c r="F8160" s="1"/>
  <c r="E8299"/>
  <c r="F8299" s="1"/>
  <c r="E5064"/>
  <c r="F5064" s="1"/>
  <c r="F5066" s="1"/>
  <c r="F5067" s="1"/>
  <c r="E8783"/>
  <c r="F8783" s="1"/>
  <c r="F8787" s="1"/>
  <c r="E8769"/>
  <c r="F8769" s="1"/>
  <c r="F316"/>
  <c r="F317" s="1"/>
  <c r="B269" s="1"/>
  <c r="D27" i="4" s="1"/>
  <c r="F8681" i="1"/>
  <c r="F8682" s="1"/>
  <c r="B8657" s="1"/>
  <c r="D548" i="4" s="1"/>
  <c r="F256" i="1"/>
  <c r="F257" s="1"/>
  <c r="B231" s="1"/>
  <c r="D26" i="4" s="1"/>
  <c r="F6410" i="1"/>
  <c r="F6411" s="1"/>
  <c r="B6395" s="1"/>
  <c r="D423" i="4" s="1"/>
  <c r="F8373" i="1"/>
  <c r="F8374" s="1"/>
  <c r="B8362" s="1"/>
  <c r="F8196"/>
  <c r="F8197" s="1"/>
  <c r="F4678"/>
  <c r="F4679" s="1"/>
  <c r="F8181"/>
  <c r="F8182" s="1"/>
  <c r="F336"/>
  <c r="F337" s="1"/>
  <c r="B319" s="1"/>
  <c r="D28" i="4" s="1"/>
  <c r="F1603" i="1"/>
  <c r="F1604" s="1"/>
  <c r="B1592" s="1"/>
  <c r="D126" i="4" s="1"/>
  <c r="F5565" i="1"/>
  <c r="F5566" s="1"/>
  <c r="B5551" s="1"/>
  <c r="F4802"/>
  <c r="F4803" s="1"/>
  <c r="F1572"/>
  <c r="F1573" s="1"/>
  <c r="B1561" s="1"/>
  <c r="D124" i="4" s="1"/>
  <c r="E1971" i="1"/>
  <c r="F1971" s="1"/>
  <c r="F1972" s="1"/>
  <c r="F1973" s="1"/>
  <c r="E1992"/>
  <c r="F1992" s="1"/>
  <c r="F1993" s="1"/>
  <c r="F1994" s="1"/>
  <c r="E2031"/>
  <c r="F2031" s="1"/>
  <c r="F2032" s="1"/>
  <c r="F2033" s="1"/>
  <c r="E2053"/>
  <c r="F2053" s="1"/>
  <c r="F2054" s="1"/>
  <c r="F2055" s="1"/>
  <c r="D466" i="4"/>
  <c r="E4727" i="1"/>
  <c r="F4727" s="1"/>
  <c r="F4730" s="1"/>
  <c r="F4731" s="1"/>
  <c r="E4704"/>
  <c r="F4704" s="1"/>
  <c r="F4708" s="1"/>
  <c r="F4709" s="1"/>
  <c r="D287" i="4"/>
  <c r="C24" i="27" l="1"/>
  <c r="E16"/>
  <c r="E21" s="1"/>
  <c r="E24" s="1"/>
  <c r="F8213" i="1"/>
  <c r="F8214" s="1"/>
  <c r="F8255"/>
  <c r="F8256" s="1"/>
  <c r="F1633"/>
  <c r="F1634" s="1"/>
  <c r="B1622" s="1"/>
  <c r="D128" i="4" s="1"/>
  <c r="F329" i="16"/>
  <c r="F331" s="1"/>
  <c r="F332" s="1"/>
  <c r="B320" s="1"/>
  <c r="F328"/>
  <c r="F15" i="27"/>
  <c r="F21" s="1"/>
  <c r="F24" s="1"/>
  <c r="F1525" i="1"/>
  <c r="F1524"/>
  <c r="E8137"/>
  <c r="F8137" s="1"/>
  <c r="F8145" s="1"/>
  <c r="F8146" s="1"/>
  <c r="E8158"/>
  <c r="F8158" s="1"/>
  <c r="F8164" s="1"/>
  <c r="F8165" s="1"/>
  <c r="D362" i="4"/>
  <c r="G21" i="27"/>
  <c r="G24" s="1"/>
  <c r="F6104" i="1"/>
  <c r="F6105" s="1"/>
  <c r="B6081" s="1"/>
  <c r="D401" i="4" s="1"/>
  <c r="E6914" i="1"/>
  <c r="F6914" s="1"/>
  <c r="F6918" s="1"/>
  <c r="F6919" s="1"/>
  <c r="D235" i="4"/>
  <c r="F5103" i="1"/>
  <c r="F5104" s="1"/>
  <c r="B5090" s="1"/>
  <c r="D339" i="4" s="1"/>
  <c r="F3745" i="1"/>
  <c r="F3746" s="1"/>
  <c r="B3731" s="1"/>
  <c r="D253" i="4" s="1"/>
  <c r="F3728" i="1"/>
  <c r="F3729" s="1"/>
  <c r="B3714" s="1"/>
  <c r="D252" i="4" s="1"/>
  <c r="F1731" i="1"/>
  <c r="F1730"/>
  <c r="F7037"/>
  <c r="F7038" s="1"/>
  <c r="B7022" s="1"/>
  <c r="D475" i="4" s="1"/>
  <c r="F7824" i="1"/>
  <c r="F7825" s="1"/>
  <c r="B7808" s="1"/>
  <c r="D514" i="4" s="1"/>
  <c r="F7263" i="1"/>
  <c r="F7264" s="1"/>
  <c r="B7247" s="1"/>
  <c r="D486" i="4" s="1"/>
  <c r="F1774" i="1"/>
  <c r="F1773"/>
  <c r="F1894"/>
  <c r="F1893"/>
  <c r="F7202"/>
  <c r="F7203" s="1"/>
  <c r="B7186" s="1"/>
  <c r="D483" i="4" s="1"/>
  <c r="F1708" i="1"/>
  <c r="F1709"/>
  <c r="F7016"/>
  <c r="F7017" s="1"/>
  <c r="B7001" s="1"/>
  <c r="D474" i="4" s="1"/>
  <c r="F7243" i="1"/>
  <c r="F7244" s="1"/>
  <c r="B7227" s="1"/>
  <c r="D485" i="4" s="1"/>
  <c r="F7304" i="1"/>
  <c r="F7305" s="1"/>
  <c r="B7288" s="1"/>
  <c r="D488" i="4" s="1"/>
  <c r="F1814" i="1"/>
  <c r="F1813"/>
  <c r="F1834"/>
  <c r="F1833"/>
  <c r="F7222"/>
  <c r="F7223" s="1"/>
  <c r="B7206" s="1"/>
  <c r="D484" i="4" s="1"/>
  <c r="F6782" i="1"/>
  <c r="F6784" s="1"/>
  <c r="F6785" s="1"/>
  <c r="B6773" s="1"/>
  <c r="F6781"/>
  <c r="F6817"/>
  <c r="F6819" s="1"/>
  <c r="F6820" s="1"/>
  <c r="F6816"/>
  <c r="F4922"/>
  <c r="F4923" s="1"/>
  <c r="B4902" s="1"/>
  <c r="D329" i="4" s="1"/>
  <c r="F4850" i="1"/>
  <c r="F4851" s="1"/>
  <c r="B4830" s="1"/>
  <c r="D326" i="4" s="1"/>
  <c r="F1670" i="1"/>
  <c r="F1671"/>
  <c r="F6065"/>
  <c r="F6066" s="1"/>
  <c r="B6043" s="1"/>
  <c r="D400" i="4" s="1"/>
  <c r="F1689" i="1"/>
  <c r="F1688"/>
  <c r="F1794"/>
  <c r="F1793"/>
  <c r="F7099"/>
  <c r="F7100" s="1"/>
  <c r="B7083" s="1"/>
  <c r="D478" i="4" s="1"/>
  <c r="F1874" i="1"/>
  <c r="F1873"/>
  <c r="F7181"/>
  <c r="F7182" s="1"/>
  <c r="B7165" s="1"/>
  <c r="D482" i="4" s="1"/>
  <c r="F1854" i="1"/>
  <c r="F1853"/>
  <c r="F7717"/>
  <c r="F7718" s="1"/>
  <c r="B7701" s="1"/>
  <c r="D509" i="4" s="1"/>
  <c r="F6997" i="1"/>
  <c r="F6998" s="1"/>
  <c r="B6982" s="1"/>
  <c r="D473" i="4" s="1"/>
  <c r="F7619" i="1"/>
  <c r="F7620" s="1"/>
  <c r="B7604" s="1"/>
  <c r="D504" i="4" s="1"/>
  <c r="F1651" i="1"/>
  <c r="F1652"/>
  <c r="F1750"/>
  <c r="F1751"/>
  <c r="F7140"/>
  <c r="F7141" s="1"/>
  <c r="B7124" s="1"/>
  <c r="D480" i="4" s="1"/>
  <c r="F4970" i="1"/>
  <c r="B4949" s="1"/>
  <c r="D331" i="4" s="1"/>
  <c r="F4969" i="1"/>
  <c r="F4899"/>
  <c r="F4900" s="1"/>
  <c r="B4879" s="1"/>
  <c r="D328" i="4" s="1"/>
  <c r="F1147" i="1"/>
  <c r="F1148" s="1"/>
  <c r="B1133" s="1"/>
  <c r="D90" i="4" s="1"/>
  <c r="F8512" i="1"/>
  <c r="E8086"/>
  <c r="F8086" s="1"/>
  <c r="F8089" s="1"/>
  <c r="F8094" s="1"/>
  <c r="B6809"/>
  <c r="F8167"/>
  <c r="F8168" s="1"/>
  <c r="B8152" s="1"/>
  <c r="F1975"/>
  <c r="F1976" s="1"/>
  <c r="B1961" s="1"/>
  <c r="D146" i="4" s="1"/>
  <c r="F4733" i="1"/>
  <c r="F4734" s="1"/>
  <c r="B4724" s="1"/>
  <c r="D320" i="4" s="1"/>
  <c r="F2057" i="1"/>
  <c r="F2058" s="1"/>
  <c r="B2040" s="1"/>
  <c r="D150" i="4" s="1"/>
  <c r="F1996" i="1"/>
  <c r="F1997" s="1"/>
  <c r="B1979" s="1"/>
  <c r="D147" i="4" s="1"/>
  <c r="F8184" i="1"/>
  <c r="F8185" s="1"/>
  <c r="B8174" s="1"/>
  <c r="D529" i="4" s="1"/>
  <c r="F4681" i="1"/>
  <c r="F4682" s="1"/>
  <c r="B4671" s="1"/>
  <c r="D317" i="4" s="1"/>
  <c r="F8199" i="1"/>
  <c r="F8200" s="1"/>
  <c r="B8188" s="1"/>
  <c r="D530" i="4" s="1"/>
  <c r="F8773" i="1"/>
  <c r="F8772"/>
  <c r="F5069"/>
  <c r="F5070" s="1"/>
  <c r="B5061" s="1"/>
  <c r="D337" i="4" s="1"/>
  <c r="F8711" i="1"/>
  <c r="F8712" s="1"/>
  <c r="B8689" s="1"/>
  <c r="D550" i="4" s="1"/>
  <c r="F4711" i="1"/>
  <c r="F4712" s="1"/>
  <c r="B4701" s="1"/>
  <c r="D319" i="4" s="1"/>
  <c r="F2035" i="1"/>
  <c r="F2036" s="1"/>
  <c r="B2021" s="1"/>
  <c r="D149" i="4" s="1"/>
  <c r="E9444" i="1"/>
  <c r="F9444" s="1"/>
  <c r="F9451" s="1"/>
  <c r="F9452" s="1"/>
  <c r="E9414"/>
  <c r="F9414" s="1"/>
  <c r="F9424" s="1"/>
  <c r="F9425" s="1"/>
  <c r="D370" i="4"/>
  <c r="F8433" i="1"/>
  <c r="F8434" s="1"/>
  <c r="F8148"/>
  <c r="F8149" s="1"/>
  <c r="B8134" s="1"/>
  <c r="F8216"/>
  <c r="F8217" s="1"/>
  <c r="B8205" s="1"/>
  <c r="F8789"/>
  <c r="F8790" s="1"/>
  <c r="B8779" s="1"/>
  <c r="F8258"/>
  <c r="F8259" s="1"/>
  <c r="B8244" s="1"/>
  <c r="D531" i="4" s="1"/>
  <c r="F9503" i="1"/>
  <c r="F9504" s="1"/>
  <c r="B9487" s="1"/>
  <c r="D570" i="4" s="1"/>
  <c r="F9235" i="1"/>
  <c r="F9236" s="1"/>
  <c r="B9220" s="1"/>
  <c r="F1672" l="1"/>
  <c r="F1673" s="1"/>
  <c r="B1657" s="1"/>
  <c r="D130" i="4" s="1"/>
  <c r="F1710" i="1"/>
  <c r="F1711" s="1"/>
  <c r="B1694" s="1"/>
  <c r="D132" i="4" s="1"/>
  <c r="F1526" i="1"/>
  <c r="F1527" s="1"/>
  <c r="B1515" s="1"/>
  <c r="D121" i="4" s="1"/>
  <c r="F1752" i="1"/>
  <c r="F1753" s="1"/>
  <c r="B1736" s="1"/>
  <c r="D134" i="4" s="1"/>
  <c r="F1653" i="1"/>
  <c r="F1654" s="1"/>
  <c r="B1638" s="1"/>
  <c r="D129" i="4" s="1"/>
  <c r="F6921" i="1"/>
  <c r="F6922" s="1"/>
  <c r="B6910" s="1"/>
  <c r="F8514"/>
  <c r="F8515" s="1"/>
  <c r="B8483" s="1"/>
  <c r="D541" i="4" s="1"/>
  <c r="F1855" i="1"/>
  <c r="F1856" s="1"/>
  <c r="B1839" s="1"/>
  <c r="D139" i="4" s="1"/>
  <c r="F1875" i="1"/>
  <c r="F1876" s="1"/>
  <c r="B1859" s="1"/>
  <c r="D140" i="4" s="1"/>
  <c r="F1690" i="1"/>
  <c r="F1691" s="1"/>
  <c r="B1675" s="1"/>
  <c r="D131" i="4" s="1"/>
  <c r="E22" i="27"/>
  <c r="F22"/>
  <c r="G22"/>
  <c r="F1815" i="1"/>
  <c r="F1816" s="1"/>
  <c r="B1799" s="1"/>
  <c r="D137" i="4" s="1"/>
  <c r="F1895" i="1"/>
  <c r="F1896" s="1"/>
  <c r="B1879" s="1"/>
  <c r="D141" i="4" s="1"/>
  <c r="F1775" i="1"/>
  <c r="F1776" s="1"/>
  <c r="B1759" s="1"/>
  <c r="D135" i="4" s="1"/>
  <c r="F1795" i="1"/>
  <c r="F1796" s="1"/>
  <c r="B1779" s="1"/>
  <c r="D136" i="4" s="1"/>
  <c r="F1835" i="1"/>
  <c r="F1836" s="1"/>
  <c r="B1819" s="1"/>
  <c r="D138" i="4" s="1"/>
  <c r="F1732" i="1"/>
  <c r="F1733" s="1"/>
  <c r="B1716" s="1"/>
  <c r="D133" i="4" s="1"/>
  <c r="E9638" i="1"/>
  <c r="F9638" s="1"/>
  <c r="E8326"/>
  <c r="F8326" s="1"/>
  <c r="E8301"/>
  <c r="F8301" s="1"/>
  <c r="D554" i="4"/>
  <c r="F9454" i="1"/>
  <c r="F9455" s="1"/>
  <c r="B9432" s="1"/>
  <c r="D568" i="4" s="1"/>
  <c r="F8775" i="1"/>
  <c r="F8776" s="1"/>
  <c r="F8096"/>
  <c r="F8097" s="1"/>
  <c r="B8082" s="1"/>
  <c r="F9427"/>
  <c r="F9428" s="1"/>
  <c r="B9411" s="1"/>
  <c r="D567" i="4" s="1"/>
  <c r="B8765" i="1" l="1"/>
  <c r="F8786"/>
  <c r="E8325" l="1"/>
  <c r="F8325" s="1"/>
  <c r="F8327" s="1"/>
  <c r="F8328" s="1"/>
  <c r="E9637"/>
  <c r="F9637" s="1"/>
  <c r="F9639" s="1"/>
  <c r="F9640" s="1"/>
  <c r="D553" i="4"/>
  <c r="E8277" i="1"/>
  <c r="F8277" s="1"/>
  <c r="F8278" s="1"/>
  <c r="F8279" s="1"/>
  <c r="E8300"/>
  <c r="F8300" s="1"/>
  <c r="F8302" s="1"/>
  <c r="F8303" s="1"/>
  <c r="F8305" l="1"/>
  <c r="F8306" s="1"/>
  <c r="B8284" s="1"/>
  <c r="D534" i="4" s="1"/>
  <c r="F8330" i="1"/>
  <c r="F8331" s="1"/>
  <c r="B8309" s="1"/>
  <c r="D535" i="4" s="1"/>
  <c r="F8281" i="1"/>
  <c r="F8282" s="1"/>
  <c r="B8262" s="1"/>
  <c r="D533" i="4" s="1"/>
  <c r="F9642" i="1"/>
  <c r="F9643" s="1"/>
  <c r="B9621" s="1"/>
</calcChain>
</file>

<file path=xl/sharedStrings.xml><?xml version="1.0" encoding="utf-8"?>
<sst xmlns="http://schemas.openxmlformats.org/spreadsheetml/2006/main" count="39114" uniqueCount="15123">
  <si>
    <t>TE FoFo BBB JUNTA ELÁSTICA DN 150 x 75</t>
  </si>
  <si>
    <t>I7152</t>
  </si>
  <si>
    <t>TE FoFo BBB JUNTA ELASTICA DN 150 x 80</t>
  </si>
  <si>
    <t>I3547</t>
  </si>
  <si>
    <t>TE FoFo BBB JUNTA ELÁSTICA DN 200 x 100</t>
  </si>
  <si>
    <t>I7153</t>
  </si>
  <si>
    <t>TE FoFo BBB JUNTA ELASTICA DN 200 x 150</t>
  </si>
  <si>
    <t>I3548</t>
  </si>
  <si>
    <t>TE FoFo BBB JUNTA ELÁSTICA DN 200 x 200</t>
  </si>
  <si>
    <t>I3546</t>
  </si>
  <si>
    <t>TE FoFo BBB JUNTA ELÁSTICA DN 200 x 75</t>
  </si>
  <si>
    <t>I7154</t>
  </si>
  <si>
    <t>TE FoFo BBB JUNTA ELASTICA DN 200 x 80</t>
  </si>
  <si>
    <t>I3551</t>
  </si>
  <si>
    <t>TE FoFo BBB JUNTA ELÁSTICA DN 250 x 100</t>
  </si>
  <si>
    <t>I3552</t>
  </si>
  <si>
    <t>VÁLVULA DE METAL 1 1/4"</t>
  </si>
  <si>
    <t>I2273</t>
  </si>
  <si>
    <t>VÁLVULA DE PVC 2"</t>
  </si>
  <si>
    <t>I8286</t>
  </si>
  <si>
    <t>VÁLVULA PVC P/ COZINHA</t>
  </si>
  <si>
    <t>I7981</t>
  </si>
  <si>
    <t>REPOSIÇÃO DE ARMADURA OXIDADA (REFORÇO, FORNECIMENTO, DOBRAGEM E COLOCAÇÃO) AÇO CA-60 4,2 mm</t>
  </si>
  <si>
    <t>Aço CA-60 4,2 mm</t>
  </si>
  <si>
    <t>TELA AÇO SOLDADA Q 196 10x10 CM CA60 FIO 3,0x5,0MM 3,11 KG/M²</t>
  </si>
  <si>
    <t>APLICAÇÃO DE TELA SOLDADA Q 196 10X10 CM EM REVESTIMENTO</t>
  </si>
  <si>
    <t>Unidade:M²</t>
  </si>
  <si>
    <t>MUROS E FECHAMENTOS</t>
  </si>
  <si>
    <t xml:space="preserve">MURETA C/TIJOLO MACIÇO, REBOCADA, INCL. FUNDAÇÕES </t>
  </si>
  <si>
    <t xml:space="preserve">MURO EM ALVENARIA C/FUNDAÇÃO, REBOCO 2 FACES, ALTURA ÚTIL 1.80M </t>
  </si>
  <si>
    <t xml:space="preserve">CERCA DE ARAME FARPADO 7 FIOS,MURETA C/ ALTURA DE 0,70M - FUNDAÇÃO E REBOCO NAS 2 FACES </t>
  </si>
  <si>
    <t xml:space="preserve">CERCA C/ MOURÕES PM - CONCRETO E ARAME LISO - 6 FIOS </t>
  </si>
  <si>
    <t xml:space="preserve">CERCA DE ARAME FARPADO - ESTACA PONTA VIRADA, C/11 FIOS </t>
  </si>
  <si>
    <t>URBANIZAÇÃO / PAISAGISMO</t>
  </si>
  <si>
    <t>19.0</t>
  </si>
  <si>
    <t xml:space="preserve">ÁRVORE C/ TUTOR E ADUBO </t>
  </si>
  <si>
    <t>VÁLVULA BORBOLETA FLANGEADA C/ MECANISMO C+VOLANTE DN 250 N10</t>
  </si>
  <si>
    <t>I8003</t>
  </si>
  <si>
    <t>VÁLVULA BORBOLETA FLANGEADA C/ MECANISMO C+VOLANTE DN 300 N10</t>
  </si>
  <si>
    <t>I8004</t>
  </si>
  <si>
    <t>TUBO FoFo C/ FLANGES DN 250 PN10 - L=4000</t>
  </si>
  <si>
    <t>I4498</t>
  </si>
  <si>
    <t>TUBO FoFo C/ FLANGES DN 250 PN10 - L=4500</t>
  </si>
  <si>
    <t>I4499</t>
  </si>
  <si>
    <t>TUBO FoFo C/ FLANGES DN 250 PN10 - L=5000</t>
  </si>
  <si>
    <t>I4500</t>
  </si>
  <si>
    <t>HASTE DE TERRA 5/8"x3,00m GCW 19L30 BURDY</t>
  </si>
  <si>
    <t>I6824</t>
  </si>
  <si>
    <t>HUB TIPO 24 PORTAS</t>
  </si>
  <si>
    <t>I7986</t>
  </si>
  <si>
    <t>SPLIT SYSTEM COMPLETO C/ CONTROLE REMOTO CAP. 1,50 TR (FORN. E MONTAGEM)</t>
  </si>
  <si>
    <t>I7352</t>
  </si>
  <si>
    <t>SPLIT SYSTEM COMPLETO C/ CONTROLE REMOTO CAP. 2,00 TR (FORN. E MONTAGEM)</t>
  </si>
  <si>
    <t>I7353</t>
  </si>
  <si>
    <t>SPLIT SYSTEM COMPLETO C/ CONTROLE REMOTO CAP. 2,50 TR (FORN. E MONTAGEM)</t>
  </si>
  <si>
    <t>I7354</t>
  </si>
  <si>
    <t>SPLIT SYSTEM COMPLETO C/ CONTROLE REMOTO CAP. 3,00 TR (FORN. E MONTAGEM)</t>
  </si>
  <si>
    <t>I7355</t>
  </si>
  <si>
    <t>SPLIT SYSTEM COMPLETO C/ CONTROLE REMOTO CAP. 4,00 TR (FORN. E MONTAGEM)</t>
  </si>
  <si>
    <t>I2245</t>
  </si>
  <si>
    <t>VENTILADOR DE TETO C/ ALETAS DE MADEIRA</t>
  </si>
  <si>
    <t>I2246</t>
  </si>
  <si>
    <t>VENTILADOR DE TETO METÁLICO</t>
  </si>
  <si>
    <t>4. ARTEFATOS PRÉ-MOLDADOS</t>
  </si>
  <si>
    <t>I0004</t>
  </si>
  <si>
    <t>TOTAL SERVIÇOS</t>
  </si>
  <si>
    <t>TOTAL GERAL</t>
  </si>
  <si>
    <t>INTERRUPTOR DUAS TECLAS 10A - 250V, SISTEMA "X"</t>
  </si>
  <si>
    <t>I1269</t>
  </si>
  <si>
    <t>INTERRUPTOR PULSADOR CAMPAINHA</t>
  </si>
  <si>
    <t>I1270</t>
  </si>
  <si>
    <t>INTERRUPTOR UMA TECLA 10A - 250V, SISTEMA "X"</t>
  </si>
  <si>
    <t>I1252</t>
  </si>
  <si>
    <t>INTERRUPTOR 1 TECLA BIPOLAR PARALELO</t>
  </si>
  <si>
    <t>I1253</t>
  </si>
  <si>
    <t>INTERRUPTOR 1 TECLA PARALELO</t>
  </si>
  <si>
    <t>I1254</t>
  </si>
  <si>
    <t>ARRUELA DE ALUMÍNIO PARA ELETRODUTO DN 1 1/2"</t>
  </si>
  <si>
    <t>I8070</t>
  </si>
  <si>
    <t>ARRUELA QUADRADA 50 x 3mm COM FURO DE 15mm</t>
  </si>
  <si>
    <t>I8071</t>
  </si>
  <si>
    <t>ARRUELA REDONDA 32 x 3mm COM FURO DE 18mm</t>
  </si>
  <si>
    <t>I7556</t>
  </si>
  <si>
    <t>ASFALTO OXIDADO (PESO ESPECÍFICO 1,02 g/cm3)</t>
  </si>
  <si>
    <t>I7551</t>
  </si>
  <si>
    <t>BARRA CHATA ALUM. 1" ESP. 1/4 COM 6m</t>
  </si>
  <si>
    <t>I6496</t>
  </si>
  <si>
    <t>BÓIA DE NÍVEL PÊRA C/ CONTRAPESO - 10 METROS DE CABO</t>
  </si>
  <si>
    <t>I6493</t>
  </si>
  <si>
    <t>BÓIA DE NÍVEL PÊRA C/ CONTRAPESO - 5 METROS DE CABO</t>
  </si>
  <si>
    <t>I7554</t>
  </si>
  <si>
    <t>BORRACHA LENÇOL SINTÉTICO 4,8mm (8,10/m)</t>
  </si>
  <si>
    <t>I6426</t>
  </si>
  <si>
    <t>BOX RETO DE D=1"</t>
  </si>
  <si>
    <t>I6425</t>
  </si>
  <si>
    <t>BOX RETO DE D=1 1/2"</t>
  </si>
  <si>
    <t>I6427</t>
  </si>
  <si>
    <t>BOX RETO DE D=3/4"</t>
  </si>
  <si>
    <t>I6466</t>
  </si>
  <si>
    <t>BUCHA DE ALUMÍNIO PARA ELETRODUTO DN 1 1/2"</t>
  </si>
  <si>
    <t>I6139</t>
  </si>
  <si>
    <t>CABO CLASSE 1KV 2 X 1,5MM2</t>
  </si>
  <si>
    <t>I6138</t>
  </si>
  <si>
    <t>I2086</t>
  </si>
  <si>
    <t>TINTA ALUMÍNIO DE BASE ASFÁLTICA</t>
  </si>
  <si>
    <t>I2087</t>
  </si>
  <si>
    <t>TINTA ALUMÍNIO SINTÉTICO</t>
  </si>
  <si>
    <t>I2088</t>
  </si>
  <si>
    <t>ANEL DE BORRACHA P/ TUBO DE FoFo 1MPa DN 200</t>
  </si>
  <si>
    <t>I3097</t>
  </si>
  <si>
    <t>ANEL DE BORRACHA P/ TUBO DE FoFo 1MPa DN 250</t>
  </si>
  <si>
    <t>I3098</t>
  </si>
  <si>
    <t>ANEL DE BORRACHA P/ TUBO DE FoFo 1MPa DN 300</t>
  </si>
  <si>
    <t>I3091</t>
  </si>
  <si>
    <t>ANEL DE BORRACHA P/ TUBO PBA DN 100</t>
  </si>
  <si>
    <t>I3089</t>
  </si>
  <si>
    <t>ANEL DE BORRACHA P/ TUBO PBA DN 50</t>
  </si>
  <si>
    <t>I3090</t>
  </si>
  <si>
    <t>ANEL DE BORRACHA P/ TUBO PBA DN 75</t>
  </si>
  <si>
    <t>I2964</t>
  </si>
  <si>
    <t>ANEL DE BORRACHA P/TUBO VFORT.PAREDE DUPLA DN 150</t>
  </si>
  <si>
    <t>I6847</t>
  </si>
  <si>
    <t>ANEL DE BORRACHA TIL REDE 150</t>
  </si>
  <si>
    <t>I6848</t>
  </si>
  <si>
    <t>ANEL DE BORRACHA TIL REDE 300</t>
  </si>
  <si>
    <t>I5803</t>
  </si>
  <si>
    <t>ANEL EDUTOR O-RING DN 40</t>
  </si>
  <si>
    <t>I5804</t>
  </si>
  <si>
    <t>ANEL EDUTOR O-RING DN 50</t>
  </si>
  <si>
    <t>I5805</t>
  </si>
  <si>
    <t>ANEL EDUTOR O-RING DN 65</t>
  </si>
  <si>
    <t>I6244</t>
  </si>
  <si>
    <t>ANEL PRÉ-MOLDADO DE CONCRETO, D=1,50M, H = 0.50M</t>
  </si>
  <si>
    <t>I6410</t>
  </si>
  <si>
    <t>ANEL PRÉ-MOLDADO DE CONCRETO, D=4,00M, ESP=12CM</t>
  </si>
  <si>
    <t>I6061</t>
  </si>
  <si>
    <t>ANEL PRE-MOLDADO DE CONCRETO, D = 0,60M, H = 0,50M</t>
  </si>
  <si>
    <t>I6062</t>
  </si>
  <si>
    <t>ANEL PRE-MOLDADO DE CONCRETO, D = 0,60M, H = 0,70M</t>
  </si>
  <si>
    <t>I6064</t>
  </si>
  <si>
    <t>ANEL PRE-MOLDADO DE CONCRETO, D = 0,60M, H = 1,00M</t>
  </si>
  <si>
    <t>I6063</t>
  </si>
  <si>
    <t>ANEL PRE-MOLDADO DE CONCRETO, D = 0,60M (LIGA. PREDIAL)</t>
  </si>
  <si>
    <t>I6065</t>
  </si>
  <si>
    <t>POÇO DE VISITA PRE-MOLDADO CONF. PROJETO CAGECE</t>
  </si>
  <si>
    <t>I8072</t>
  </si>
  <si>
    <t>PORCA QUADRADA PARA PARAFUSO M16 x 2</t>
  </si>
  <si>
    <t>I6518</t>
  </si>
  <si>
    <t>POSTE CONCRETO ARMADO CIRCULAR, H = 22 m</t>
  </si>
  <si>
    <t>I6424</t>
  </si>
  <si>
    <t>QUADRO DE MEDIÇÃO TRIFÁSICO PADRÃO COELCE</t>
  </si>
  <si>
    <t>I6316</t>
  </si>
  <si>
    <t>CAIXA D`ÁGUA DE FIBROCIMENTO DE 250 L, COM TAMPA</t>
  </si>
  <si>
    <t>I6071</t>
  </si>
  <si>
    <t>CAIXA D`ÁGUA DE FIBROCIMENTO DE 500 L, COM TAMPA</t>
  </si>
  <si>
    <t>I6431</t>
  </si>
  <si>
    <t>CAIXA DE EMBUTIR PVC - 3X3 OCTOGONAL</t>
  </si>
  <si>
    <t>I6432</t>
  </si>
  <si>
    <t>CAIXA DE EMBUTIR PVC - 4X2 RETANGULAR</t>
  </si>
  <si>
    <t>I6433</t>
  </si>
  <si>
    <t>CAIXA DE EMBUTIR PVC - 4X4 QUADRADA</t>
  </si>
  <si>
    <t>I6620</t>
  </si>
  <si>
    <t>CAIXA DE MEDIÇÃO E PROTEÇÃO, PADRÃO COELCE, FABRICADA EM CHAPA METÁLICA, COM DIM. 340 X 640 X 210mm</t>
  </si>
  <si>
    <t>I2942</t>
  </si>
  <si>
    <t>CAIXA EM FIBRA OU EM POLIPROPILENO - P.CAGECE-P001</t>
  </si>
  <si>
    <t>I6275</t>
  </si>
  <si>
    <t>CAIXA MOLDADA PARA 12 DISJUNTORES COM BARRRAMENTO (PADRÃO COELCE)</t>
  </si>
  <si>
    <t>I6274</t>
  </si>
  <si>
    <t>CAIXA MOLDADA PARA 16 DISJUNTORES COM BARRRAMENTO (PADRÃO COELCE)</t>
  </si>
  <si>
    <t>I2976</t>
  </si>
  <si>
    <t>CALHA PARSHALL EM FIBRA DE VIDRO P/ ÁGUA W:12"</t>
  </si>
  <si>
    <t>I2973</t>
  </si>
  <si>
    <t>CALHA PARSHALL EM FIBRA DE VIDRO P/ ÁGUA W:3"</t>
  </si>
  <si>
    <t>I2974</t>
  </si>
  <si>
    <t xml:space="preserve">C2987 - COMPLEMENTAÇÃO DE TRANSPORTE EM CAMINHÃO BASCULANTE </t>
  </si>
  <si>
    <t>I0576</t>
  </si>
  <si>
    <t>CAMINHÃO BASCULANTE 12 M3 (CHI)</t>
  </si>
  <si>
    <t>I0688</t>
  </si>
  <si>
    <t>CAMINHÃO BASCULANTE 12 M3 (CHP)</t>
  </si>
  <si>
    <t xml:space="preserve">C2531 - TRANSPORTE DE MATERIAL, EXCETO ROCHA EM CAMINHÃO ATÉ 1KM </t>
  </si>
  <si>
    <t xml:space="preserve">Unidade: M3xKM </t>
  </si>
  <si>
    <t xml:space="preserve">C3381 - RETIRADA DE TUBOS E CONEXÕES EM PVC JE DN 150MM </t>
  </si>
  <si>
    <t xml:space="preserve">C3382 - RETIRADA DE TUBOS E CONEXÕES EM PVC JE DN 200MM </t>
  </si>
  <si>
    <t>C0720</t>
  </si>
  <si>
    <t>1.6.98</t>
  </si>
  <si>
    <t xml:space="preserve">PASSADIÇOS COM CHAPAS DE AÇO </t>
  </si>
  <si>
    <t xml:space="preserve">SINALIZAÇÃO DE ADVERTÊNCIA </t>
  </si>
  <si>
    <t>1.7.3</t>
  </si>
  <si>
    <t xml:space="preserve">SINAL. TRÂNSITO COM CAVAL. MADEIRA, C/ INDIC. ADVERTÊNCIA </t>
  </si>
  <si>
    <t>1.7.4</t>
  </si>
  <si>
    <t>1.7.5</t>
  </si>
  <si>
    <t xml:space="preserve">SINALIZAÇÃO EM TAPUME COM INDICATIVO DE FLUXO </t>
  </si>
  <si>
    <t xml:space="preserve">SINALIZAÇÃO EM TAPUME DE PROTEÇÃO COM CHAPAS COMPENSADAS E= 12mm </t>
  </si>
  <si>
    <t>1.7.6</t>
  </si>
  <si>
    <t>1.7.7</t>
  </si>
  <si>
    <t>CAP FoFo JUNTA ELÁSTICA DN 300</t>
  </si>
  <si>
    <t>I4181</t>
  </si>
  <si>
    <t>CAP FoFo JUNTA ELÁSTICA DN 350</t>
  </si>
  <si>
    <t>I4182</t>
  </si>
  <si>
    <t>TUBO FoFo C/FLANGE E BOLSA JE DN 700 PN10 - L=1000</t>
  </si>
  <si>
    <t>I4383</t>
  </si>
  <si>
    <t>TUBO FoFo C/FLANGE E BOLSA JE DN 700 PN10 - L=1500</t>
  </si>
  <si>
    <t>I4384</t>
  </si>
  <si>
    <t>TUBO FoFo C/FLANGE E BOLSA JE DN 700 PN10 - L=2000</t>
  </si>
  <si>
    <t>I4385</t>
  </si>
  <si>
    <t>TUBO FoFo C/FLANGE E BOLSA JE DN 700 PN10 - L=2500</t>
  </si>
  <si>
    <t>I4386</t>
  </si>
  <si>
    <t>TUBO FoFo C/FLANGE E BOLSA JE DN 700 PN10 - L=3000</t>
  </si>
  <si>
    <t>I4387</t>
  </si>
  <si>
    <t>TUBO FoFo C/FLANGE E BOLSA JE DN 700 PN10 - L=3500</t>
  </si>
  <si>
    <t>I4388</t>
  </si>
  <si>
    <t>TUBO FoFo C/FLANGE E BOLSA JE DN 700 PN10 - L=4000</t>
  </si>
  <si>
    <t>I4389</t>
  </si>
  <si>
    <t>TUBO FoFo C/FLANGE E BOLSA JE DN 700 PN10 - L=4500</t>
  </si>
  <si>
    <t>I4390</t>
  </si>
  <si>
    <t>TUBO FoFo C/FLANGE E BOLSA JE DN 700 PN10 - L=5000</t>
  </si>
  <si>
    <t>I4391</t>
  </si>
  <si>
    <t>TUBO FoFo C/FLANGE E BOLSA JE DN 700 PN10 - L=5500</t>
  </si>
  <si>
    <t>I4392</t>
  </si>
  <si>
    <t>TUBO FoFo C/FLANGE E BOLSA JE DN 700 PN10 - L=6000</t>
  </si>
  <si>
    <t>I4393</t>
  </si>
  <si>
    <t>TUBO FoFo C/FLANGE E BOLSA JE DN 700 PN10 - L=6500</t>
  </si>
  <si>
    <t>I4394</t>
  </si>
  <si>
    <t>TUBO FoFo C/FLANGE E BOLSA JE DN 700 PN10 - L=6800</t>
  </si>
  <si>
    <t>I4261</t>
  </si>
  <si>
    <t>TUBO FoFo C/FLANGE E BOLSA JE DN 75 PN10 - L=1000</t>
  </si>
  <si>
    <t>I4262</t>
  </si>
  <si>
    <t>TUBO FoFo C/FLANGE E BOLSA JE DN 75 PN10 - L=1500</t>
  </si>
  <si>
    <t>I4263</t>
  </si>
  <si>
    <t>TUBO FoFo C/FLANGE E BOLSA JE DN 75 PN10 - L=2000</t>
  </si>
  <si>
    <t>I4264</t>
  </si>
  <si>
    <t>TUBO FoFo C/FLANGE E BOLSA JE DN 75 PN10 - L=2500</t>
  </si>
  <si>
    <t>I4265</t>
  </si>
  <si>
    <t>TUBO FoFo C/FLANGE E BOLSA JE DN 75 PN10 - L=3000</t>
  </si>
  <si>
    <t>I4266</t>
  </si>
  <si>
    <t>TUBO FoFo C/FLANGE E BOLSA JE DN 75 PN10 - L=3500</t>
  </si>
  <si>
    <t>I4267</t>
  </si>
  <si>
    <t>TUBO FoFo C/FLANGE E BOLSA JE DN 75 PN10 - L=4000</t>
  </si>
  <si>
    <t>I4268</t>
  </si>
  <si>
    <t>TUBO FoFo C/FLANGE E BOLSA JE DN 75 PN10 - L=4500</t>
  </si>
  <si>
    <t>I4269</t>
  </si>
  <si>
    <t>TUBO FoFo C/FLANGE E BOLSA JE DN 75 PN10 - L=5000</t>
  </si>
  <si>
    <t>I4270</t>
  </si>
  <si>
    <t>TUBO FoFo C/FLANGE E BOLSA JE DN 75 PN10 - L=5500</t>
  </si>
  <si>
    <t>I4271</t>
  </si>
  <si>
    <t>TUBO FoFo C/FLANGE E BOLSA JE DN 75 PN10 - L=5800</t>
  </si>
  <si>
    <t>I7194</t>
  </si>
  <si>
    <t>TUBO FoFo C/FLANGE E BOLSA JE DN 80 PN10 - L=1000m</t>
  </si>
  <si>
    <t>I7195</t>
  </si>
  <si>
    <t>TUBO FoFo C/FLANGE E BOLSA JE DN 80 PN10 - L=1500m</t>
  </si>
  <si>
    <t>I7196</t>
  </si>
  <si>
    <t>TUBO FoFo C/FLANGE E BOLSA JE DN 80 PN10 - L=2000m</t>
  </si>
  <si>
    <t>I7197</t>
  </si>
  <si>
    <t>TUBO FoFo C/FLANGE E BOLSA JE DN 80 PN10 - L=2500m</t>
  </si>
  <si>
    <t>I7198</t>
  </si>
  <si>
    <t>REGISTRO GAVETA OVAL C/F E BY-PASS DN 300 PN16</t>
  </si>
  <si>
    <t>I5396</t>
  </si>
  <si>
    <t>CALHA PARSHALL EM FIBRA DE VIDRO P/ ÁGUA W:6"</t>
  </si>
  <si>
    <t>I2975</t>
  </si>
  <si>
    <t>CALHA PARSHALL EM FIBRA DE VIDRO P/ ÁGUA W:9"</t>
  </si>
  <si>
    <t>I7446</t>
  </si>
  <si>
    <t>CALHA PARSHALL EM FIBRA DE VIDRO P/ ESGOTO W:12"</t>
  </si>
  <si>
    <t>I7441</t>
  </si>
  <si>
    <t>CALHA PARSHALL EM FIBRA DE VIDRO P/ ESGOTO W:3"</t>
  </si>
  <si>
    <t>I7444</t>
  </si>
  <si>
    <t>I0171</t>
  </si>
  <si>
    <t>BACIA LOUÇA BRANCA PARA CAIXA ACOPLADA</t>
  </si>
  <si>
    <t>I0176</t>
  </si>
  <si>
    <t>BACIA SINFONADA P/ CRIANCA</t>
  </si>
  <si>
    <t>I0177</t>
  </si>
  <si>
    <t>BACIA TURCA DE LOUÇA</t>
  </si>
  <si>
    <t>I0366</t>
  </si>
  <si>
    <t>CABO EM PVC 1000V 10MM2</t>
  </si>
  <si>
    <t>I0367</t>
  </si>
  <si>
    <t>CABO EM PVC 1000V 120MM2</t>
  </si>
  <si>
    <t>I0368</t>
  </si>
  <si>
    <t>CABO EM PVC 1000V 150MM2</t>
  </si>
  <si>
    <t>I0369</t>
  </si>
  <si>
    <t>CABO EM PVC 1000V 16MM2</t>
  </si>
  <si>
    <t>I0370</t>
  </si>
  <si>
    <t>CABO EM PVC 1000V 185MM2</t>
  </si>
  <si>
    <t>I0371</t>
  </si>
  <si>
    <t>CABO EM PVC 1000V 240MM2</t>
  </si>
  <si>
    <t>I8229</t>
  </si>
  <si>
    <t>CABO EM PVC 1000V 2,5 mm²</t>
  </si>
  <si>
    <t>I0372</t>
  </si>
  <si>
    <t>CABO EM PVC 1000V 25MM2</t>
  </si>
  <si>
    <t>I0373</t>
  </si>
  <si>
    <t>CABO EM PVC 1000V 35MM2</t>
  </si>
  <si>
    <t>I0374</t>
  </si>
  <si>
    <t>CABO EM PVC 1000V 4MM2</t>
  </si>
  <si>
    <t>I0331</t>
  </si>
  <si>
    <t>CABO EM PVC 1000V 50MM2</t>
  </si>
  <si>
    <t>I0375</t>
  </si>
  <si>
    <t>CABO EM PVC 1000V 6MM2</t>
  </si>
  <si>
    <t>I0376</t>
  </si>
  <si>
    <t>CABO EM PVC 1000V 70MM2</t>
  </si>
  <si>
    <t>I0377</t>
  </si>
  <si>
    <t>CABO EM PVC 1000V 95MM2</t>
  </si>
  <si>
    <t>I0378</t>
  </si>
  <si>
    <t>CABO ISOLADO DE 35MM2-15KV</t>
  </si>
  <si>
    <t>I0342</t>
  </si>
  <si>
    <t>I0651</t>
  </si>
  <si>
    <t>RESERVATÓRIO DE AR COMPRIMIDO (CHI)</t>
  </si>
  <si>
    <t>I0654</t>
  </si>
  <si>
    <t>ROMPEDOR PNEUMÁTICO (CHI)</t>
  </si>
  <si>
    <t>I0658</t>
  </si>
  <si>
    <t>TALHA MANUAL (CHI)</t>
  </si>
  <si>
    <t>I0683</t>
  </si>
  <si>
    <t>BOMBA COM MOTOR A DIESEL (CHP)</t>
  </si>
  <si>
    <t>I0707</t>
  </si>
  <si>
    <t>CAMPÂNULA DE AR COMPRIMIDO (CHP)</t>
  </si>
  <si>
    <t>I0742</t>
  </si>
  <si>
    <t>GRUPO GERADOR 36 KVA (CHP)</t>
  </si>
  <si>
    <t>I0759</t>
  </si>
  <si>
    <t>I0764</t>
  </si>
  <si>
    <t>RESERVATÓRIO DE AR COMPRIMIDO (CHP)</t>
  </si>
  <si>
    <t>I0771</t>
  </si>
  <si>
    <t>TALHA MANUAL (CHP)</t>
  </si>
  <si>
    <t>I0221</t>
  </si>
  <si>
    <t>BLASTER</t>
  </si>
  <si>
    <t>I2136</t>
  </si>
  <si>
    <t>TRABALHADOR AR COMPRIMIDO</t>
  </si>
  <si>
    <t>I2578</t>
  </si>
  <si>
    <t>SINALEIRO</t>
  </si>
  <si>
    <t>I0860</t>
  </si>
  <si>
    <t>CORDEL DETONANTE</t>
  </si>
  <si>
    <t>I2326</t>
  </si>
  <si>
    <t>ESPOLETA</t>
  </si>
  <si>
    <t>I2329</t>
  </si>
  <si>
    <t>ESTOPIM</t>
  </si>
  <si>
    <t>I2507</t>
  </si>
  <si>
    <t>DINAMITE 60%</t>
  </si>
  <si>
    <t>I2535</t>
  </si>
  <si>
    <t>SÉRIE DE BROCAS S.12 D=22MM</t>
  </si>
  <si>
    <t>JG</t>
  </si>
  <si>
    <t>I2579</t>
  </si>
  <si>
    <t>TORRE METALICA</t>
  </si>
  <si>
    <t>LAVA OLHOS DE EMERGÊNCIA C/ CUBA FLEXÍVEL E CHUVEIRO P/ LABORATÓRIO</t>
  </si>
  <si>
    <t>I2481</t>
  </si>
  <si>
    <t>LAVANDERIA DE MARMORITE 1,10x0,60m</t>
  </si>
  <si>
    <t>I1343</t>
  </si>
  <si>
    <t>LAVATÓRIO DE LOUÇA BRANCA COM COLUNA</t>
  </si>
  <si>
    <t>I1523</t>
  </si>
  <si>
    <t>MICTORIO COLETIVO DE AÇO INOXIDAVEL</t>
  </si>
  <si>
    <t>I1524</t>
  </si>
  <si>
    <t>MICTORIO DE LOUÇA BRANCA</t>
  </si>
  <si>
    <t>I1646</t>
  </si>
  <si>
    <t>PEÇAS DE APOIO DEFICIENTE C/TUBO INOX EM WC'S</t>
  </si>
  <si>
    <t>I2486</t>
  </si>
  <si>
    <t>PIA DE MARMORITE (1,00x0,50)m C/CUBA (0,45x0,36x0,15)m (PADRÃO POPULAR)</t>
  </si>
  <si>
    <t>I2487</t>
  </si>
  <si>
    <t>I1730</t>
  </si>
  <si>
    <t>PREGO 18X30</t>
  </si>
  <si>
    <t>I2330</t>
  </si>
  <si>
    <t>ESTRONCA EM MADEIRA ROLIÇA</t>
  </si>
  <si>
    <t>16.7 OUTROS ELEMENTOS</t>
  </si>
  <si>
    <t>13.1 ARGAMASSAS PARA PAREDES INTERNAS E EXTERNAS</t>
  </si>
  <si>
    <t>I2372</t>
  </si>
  <si>
    <t>LÂMINA DE SERRA PARA PVC</t>
  </si>
  <si>
    <t>TUBO CONCRETO ARMADO 60cm</t>
  </si>
  <si>
    <t>JUNTA DE DESMONTAGEM TRAVADA AXIALMENTE PN16 DN500</t>
  </si>
  <si>
    <t>I6448</t>
  </si>
  <si>
    <t>I2428</t>
  </si>
  <si>
    <t>SULFATO DE COBRE GRANULADO</t>
  </si>
  <si>
    <t>I7401</t>
  </si>
  <si>
    <t>TAMPA DE FERRO FUNDIDO TIPO T-33</t>
  </si>
  <si>
    <t>I2431</t>
  </si>
  <si>
    <t>TAMPA EM FoFo PARA LIGAÇÃO DE ESGOTO</t>
  </si>
  <si>
    <t>I7891</t>
  </si>
  <si>
    <t>VIAPLUS 1000 BRANCO</t>
  </si>
  <si>
    <t>29. PRODUTOS MANUFATURADOS</t>
  </si>
  <si>
    <t>I0818</t>
  </si>
  <si>
    <t>COLCHÃO ARAME GALV. REVEST. PVC TIPO RENO h=0,17M</t>
  </si>
  <si>
    <t>I0819</t>
  </si>
  <si>
    <t>COLCHÃO ARAME GALV. REVEST. PVC TIPO RENO h=0,23M</t>
  </si>
  <si>
    <t>I0820</t>
  </si>
  <si>
    <t>COLCHÃO ARAME GALV. REVEST. PVC TIPO RENO h=0,30M</t>
  </si>
  <si>
    <t>I2346</t>
  </si>
  <si>
    <t>GABIÃO ARAME GALV. REVEST. PVC TIPO CAIXA, h=0,50M</t>
  </si>
  <si>
    <t>I2347</t>
  </si>
  <si>
    <t>GABIÃO ARAME GALV. REVEST. PVC TIPO CAIXA, h=1,00M</t>
  </si>
  <si>
    <t>I0974</t>
  </si>
  <si>
    <t>LIXEIRA EM FIBRA DE VIDRO CAP.=40L E DIAM.=35cm</t>
  </si>
  <si>
    <t>I2527</t>
  </si>
  <si>
    <t>PARALELEPIPEDO (11 X 18 CM)</t>
  </si>
  <si>
    <t>I2105</t>
  </si>
  <si>
    <t>TOLDO PLÁSTICO</t>
  </si>
  <si>
    <t>30. PRODUTOS METÁLICOS</t>
  </si>
  <si>
    <t>I0050</t>
  </si>
  <si>
    <t>I4570</t>
  </si>
  <si>
    <t>TUBO FoFo C/ FLANGES DN 700 PN10 - L=2000</t>
  </si>
  <si>
    <t>I4571</t>
  </si>
  <si>
    <t>TUBO FoFo C/ FLANGES DN 700 PN10 - L=2500</t>
  </si>
  <si>
    <t>I4572</t>
  </si>
  <si>
    <t>TUBO FoFo C/ FLANGES DN 700 PN10 - L=3000</t>
  </si>
  <si>
    <t>I4573</t>
  </si>
  <si>
    <t>TUBO FoFo C/ FLANGES DN 700 PN10 - L=3500</t>
  </si>
  <si>
    <t>I4574</t>
  </si>
  <si>
    <t>TUBO FoFo C/ FLANGES DN 700 PN10 - L=4000</t>
  </si>
  <si>
    <t>I4575</t>
  </si>
  <si>
    <t>TUBO FoFo C/ FLANGES DN 700 PN10 - L=4500</t>
  </si>
  <si>
    <t>I4576</t>
  </si>
  <si>
    <t>TUBO FoFo C/ FLANGES DN 700 PN10 - L=5000</t>
  </si>
  <si>
    <t>I4577</t>
  </si>
  <si>
    <t>TUBO FoFo C/ FLANGES DN 700 PN10 - L=5500</t>
  </si>
  <si>
    <t>I4578</t>
  </si>
  <si>
    <t>TUBO FoFo C/ FLANGES DN 700 PN10 - L=6000</t>
  </si>
  <si>
    <t>I4579</t>
  </si>
  <si>
    <t>TUBO FoFo C/ FLANGES DN 700 PN10 - L=6500</t>
  </si>
  <si>
    <t>I4580</t>
  </si>
  <si>
    <t>TUBO FoFo C/ FLANGES DN 700 PN10 - L=6800</t>
  </si>
  <si>
    <t>I3958</t>
  </si>
  <si>
    <t>TUBO FoFo C/ FLANGES DN 75 PN10 - L=250</t>
  </si>
  <si>
    <t>I3959</t>
  </si>
  <si>
    <t>TUBO FoFo C/ FLANGES DN 75 PN10 - L=500</t>
  </si>
  <si>
    <t>I4447</t>
  </si>
  <si>
    <t>I5210</t>
  </si>
  <si>
    <t>REGISTRO GAVETA OVAL V/F COM BY-PASS DN 1000 PN25</t>
  </si>
  <si>
    <t>I5178</t>
  </si>
  <si>
    <t>REGISTRO GAVETA OVAL V/F COM BY-PASS DN 250 PN10</t>
  </si>
  <si>
    <t>I5189</t>
  </si>
  <si>
    <t>REGISTRO GAVETA OVAL V/F COM BY-PASS DN 250 PN16</t>
  </si>
  <si>
    <t>I5200</t>
  </si>
  <si>
    <t>I5780</t>
  </si>
  <si>
    <t>TUBO EDUTOR PVC DN 50</t>
  </si>
  <si>
    <t>JUNÇÃO 45 FoFo FFF DN 400 x 300 PN10</t>
  </si>
  <si>
    <t>I3888</t>
  </si>
  <si>
    <t>JUNÇÃO 45 FoFo FFF DN 400 x 350 PN10</t>
  </si>
  <si>
    <t>I3889</t>
  </si>
  <si>
    <t>JUNÇÃO 45 FoFo FFF DN 400 x 400 PN10</t>
  </si>
  <si>
    <t>I3873</t>
  </si>
  <si>
    <t>JUNÇÃO 45 FoFo FFF DN 75 x 75 PN10</t>
  </si>
  <si>
    <t>I7130</t>
  </si>
  <si>
    <t>JUNÇÃO 45 FoFo FFF DN 80 x 80 PN10</t>
  </si>
  <si>
    <t>I2995</t>
  </si>
  <si>
    <t>JUNÇÃO 45 OCRE BBB - JE DN 100</t>
  </si>
  <si>
    <t>I2996</t>
  </si>
  <si>
    <t>JUNÇÃO 45 OCRE BBB - JE DN 150</t>
  </si>
  <si>
    <t>I2997</t>
  </si>
  <si>
    <t>VÁLVULA DE RETENÇÃO TIPO DUO-FLOP, FLANGEADA, EM AÇO CARBONO, DN 6", PN 16"</t>
  </si>
  <si>
    <t>I6389</t>
  </si>
  <si>
    <t>VÁLVULA GLOBO BRONZE, ROSCA, DN 2 1/2, PN 16</t>
  </si>
  <si>
    <t>I6783</t>
  </si>
  <si>
    <t>VÁLVULA MOTORIZADA DE 2 VIAS ROSCÁVEL DE 1"</t>
  </si>
  <si>
    <t>I6782</t>
  </si>
  <si>
    <t>VÁLVULA MOTORIZADA DE 2 VIAS ROSCÁVEL DE 3/4"</t>
  </si>
  <si>
    <t>I7499</t>
  </si>
  <si>
    <t>VÁLVULA P/ MICTÓRIO ELETRONICA CROMADA</t>
  </si>
  <si>
    <t>I2275</t>
  </si>
  <si>
    <t>VÁLVULA RETENÇÃO HORIZONTAL - 100MM (4')</t>
  </si>
  <si>
    <t>I2276</t>
  </si>
  <si>
    <t>VÁLVULA RETENÇÃO HORIZONTAL - 15MM (1/2')</t>
  </si>
  <si>
    <t>I2277</t>
  </si>
  <si>
    <t>VÁLVULA RETENÇÃO HORIZONTAL - 20MM (3/4')</t>
  </si>
  <si>
    <t>I2278</t>
  </si>
  <si>
    <t>VÁLVULA RETENÇÃO HORIZONTAL - 25MM (1')</t>
  </si>
  <si>
    <t>I2279</t>
  </si>
  <si>
    <t>VÁLVULA RETENÇÃO HORIZONTAL - 32MM (1 1/4')</t>
  </si>
  <si>
    <t>I2280</t>
  </si>
  <si>
    <t>VÁLVULA RETENÇÃO HORIZONTAL - 40MM (1 1/2')</t>
  </si>
  <si>
    <t>I2281</t>
  </si>
  <si>
    <t>VÁLVULA RETENÇÃO HORIZONTAL - 50MM (2')</t>
  </si>
  <si>
    <t>I2282</t>
  </si>
  <si>
    <t>VÁLVULA RETENÇÃO HORIZONTAL - 65MM (2 1/2')</t>
  </si>
  <si>
    <t>I2283</t>
  </si>
  <si>
    <t>VÁLVULA RETENÇÃO HORIZONTAL - 80MM (3')</t>
  </si>
  <si>
    <t>I2285</t>
  </si>
  <si>
    <t>I0184</t>
  </si>
  <si>
    <t>BANCADA DE GRANITO C/ L=0,60m E E=0,03m</t>
  </si>
  <si>
    <t>I0185</t>
  </si>
  <si>
    <t>BANCADA DE GRANITO PRETO C/BOLEAMENTO DUPLO</t>
  </si>
  <si>
    <t>I6738</t>
  </si>
  <si>
    <t>BANHEIRA HOSPITAL C/TAMPO E CUBA DE AÇO INOX DIMENSÃO 1800 X600MM</t>
  </si>
  <si>
    <t>I0245</t>
  </si>
  <si>
    <t>BOLSA DE BORRACHA DE 1 1/2'' PARA BACIA</t>
  </si>
  <si>
    <t>I0333</t>
  </si>
  <si>
    <t>CABIDE DE LOUÇA BRANCA COM 2 GANCHOS</t>
  </si>
  <si>
    <t>I0334</t>
  </si>
  <si>
    <t>CABIDE DE LOUÇA DE 1 GANCHO</t>
  </si>
  <si>
    <t>I0406</t>
  </si>
  <si>
    <t>CAIXA ACOPLADA DE LOUÇA BRANCA PARA BACIA</t>
  </si>
  <si>
    <t>I0415</t>
  </si>
  <si>
    <t>CAIXA DE DESCARGA FIBROC. DE EMBUTIR C/REGISTRO</t>
  </si>
  <si>
    <t>I0416</t>
  </si>
  <si>
    <t>CAIXA DE DESCARGA PLASTICA DE SOBREPOR</t>
  </si>
  <si>
    <t>I6167</t>
  </si>
  <si>
    <t>CHUVEIRO COM ARTICULAÇÃO CROMADO 1/2"</t>
  </si>
  <si>
    <t>I0797</t>
  </si>
  <si>
    <t>CHUVEIRO-DUCHA CROMADO 1/2''</t>
  </si>
  <si>
    <t>I6739</t>
  </si>
  <si>
    <t>CONE PARA EXPURGO EM AÇO INOX</t>
  </si>
  <si>
    <t>I0848</t>
  </si>
  <si>
    <t>CONEXÃO 4''X48MM PARA BACIA C/SAÍDA HORIZONTAL</t>
  </si>
  <si>
    <t>I0851</t>
  </si>
  <si>
    <t>CONJUNTO FIXAÇÃO P/TANQUE</t>
  </si>
  <si>
    <t>I0915</t>
  </si>
  <si>
    <t>CUBA DE AÇO INOX</t>
  </si>
  <si>
    <t>I0916</t>
  </si>
  <si>
    <t>CUBA DE LOUÇA BRANCA DE EMBUTIR</t>
  </si>
  <si>
    <t>I1091</t>
  </si>
  <si>
    <t>ENGATE CROMADO</t>
  </si>
  <si>
    <t>I1103</t>
  </si>
  <si>
    <t>ESPARGIDOR PARA MICTORIO</t>
  </si>
  <si>
    <t>I1107</t>
  </si>
  <si>
    <t>ESPELHO TIPO CRISMETAL,MOD. P/WC (INSTALADO)</t>
  </si>
  <si>
    <t>I1315</t>
  </si>
  <si>
    <t>JOGO METAIS PARA MICTORIO</t>
  </si>
  <si>
    <t>I6737</t>
  </si>
  <si>
    <t>I6385</t>
  </si>
  <si>
    <t>VÁLVULA TIPO GAVETA, FLANGEADA EM AÇO CARBONO, DN 6", PN 6", PN 16"</t>
  </si>
  <si>
    <t>I7539</t>
  </si>
  <si>
    <t>VASO DE EQUALIZAÇÃO DE 400 L</t>
  </si>
  <si>
    <t>I2464</t>
  </si>
  <si>
    <t>JUNTA DE DESMONTAGEM TRAVADA AXIALMENTE PN16 DN150</t>
  </si>
  <si>
    <t>I4011</t>
  </si>
  <si>
    <t>JUNTA DE DESMONTAGEM TRAVADA AXIALMENTE PN16 DN200</t>
  </si>
  <si>
    <t>I7618</t>
  </si>
  <si>
    <t>JUNTA DE DESMONTAGEM TRAVADA AXIALMENTE PN16 DN250</t>
  </si>
  <si>
    <t>I4012</t>
  </si>
  <si>
    <t>JUNTA DE DESMONTAGEM TRAVADA AXIALMENTE PN16 DN300</t>
  </si>
  <si>
    <t>I4013</t>
  </si>
  <si>
    <t>JUNTA DE DESMONTAGEM TRAVADA AXIALMENTE PN16 DN400</t>
  </si>
  <si>
    <t>I4014</t>
  </si>
  <si>
    <t>TUBO FoFo C/ FLANGES DN 75 PN10 - L=1000</t>
  </si>
  <si>
    <t>I4448</t>
  </si>
  <si>
    <t>I1623</t>
  </si>
  <si>
    <t>PERFIL DE ALUMINIO ANODIZADO FOSCO (DIVISORIA)</t>
  </si>
  <si>
    <t>I1624</t>
  </si>
  <si>
    <t>PERFIL DE ALUMINIO TIPO ( L - T - U )</t>
  </si>
  <si>
    <t>I6809</t>
  </si>
  <si>
    <t>I5620</t>
  </si>
  <si>
    <t>VALVULA DE PE C/ CRIVO COM FLANGE DN 100 PN16</t>
  </si>
  <si>
    <t>I5621</t>
  </si>
  <si>
    <t>VALVULA DE PE C/ CRIVO COM FLANGE DN 150 PN16</t>
  </si>
  <si>
    <t>I5611</t>
  </si>
  <si>
    <t>VALVULA DE PE C/ CRIVO COM FLANGE DN 200 PN10</t>
  </si>
  <si>
    <t>I5622</t>
  </si>
  <si>
    <t>VALVULA DE PE C/ CRIVO COM FLANGE DN 200 PN16</t>
  </si>
  <si>
    <t>I5612</t>
  </si>
  <si>
    <t>VALVULA DE PE C/ CRIVO COM FLANGE DN 250 PN10</t>
  </si>
  <si>
    <t>I5623</t>
  </si>
  <si>
    <t>VALVULA DE PE C/ CRIVO COM FLANGE DN 250 PN16</t>
  </si>
  <si>
    <t>I5613</t>
  </si>
  <si>
    <t>VALVULA DE PE C/ CRIVO COM FLANGE DN 300 PN10</t>
  </si>
  <si>
    <t>I5624</t>
  </si>
  <si>
    <t>VALVULA DE PE C/ CRIVO COM FLANGE DN 300 PN16</t>
  </si>
  <si>
    <t>I5614</t>
  </si>
  <si>
    <t>VALVULA DE PE C/ CRIVO COM FLANGE DN 350 PN10</t>
  </si>
  <si>
    <t>I5625</t>
  </si>
  <si>
    <t>VALVULA DE PE C/ CRIVO COM FLANGE DN 350 PN16</t>
  </si>
  <si>
    <t>I5615</t>
  </si>
  <si>
    <t>VALVULA DE PE C/ CRIVO COM FLANGE DN 400 PN10</t>
  </si>
  <si>
    <t>I5626</t>
  </si>
  <si>
    <t>VALVULA DE PE C/ CRIVO COM FLANGE DN 400 PN16</t>
  </si>
  <si>
    <t>I5616</t>
  </si>
  <si>
    <t>VALVULA DE PE C/ CRIVO COM FLANGE DN 450 PN10</t>
  </si>
  <si>
    <t>I5627</t>
  </si>
  <si>
    <t>VALVULA DE PE C/ CRIVO COM FLANGE DN 450 PN16</t>
  </si>
  <si>
    <t>I5617</t>
  </si>
  <si>
    <t>VALVULA DE PE C/ CRIVO COM FLANGE DN 500 PN10</t>
  </si>
  <si>
    <t>I5628</t>
  </si>
  <si>
    <t>VALVULA DE PE C/ CRIVO COM FLANGE DN 500 PN16</t>
  </si>
  <si>
    <t>I5618</t>
  </si>
  <si>
    <t>VALVULA DE PE C/ CRIVO COM FLANGE DN 600 PN10</t>
  </si>
  <si>
    <t>I5629</t>
  </si>
  <si>
    <t>VALVULA DE PE C/ CRIVO COM FLANGE DN 600 PN16</t>
  </si>
  <si>
    <t>I5619</t>
  </si>
  <si>
    <t xml:space="preserve">PLACA MODELO IDEPI </t>
  </si>
  <si>
    <t>KIT DE DOSAGEM DE CLORO COM TANQUE DE 750L, BOMBA DOSADORA E AGITADOR, COMPLETO</t>
  </si>
  <si>
    <t>I6302</t>
  </si>
  <si>
    <t>KIT DE DOSAGEM DE SULFATO DE ALUMÍNIO OU CAL COM TANQUE DE 500L, BOMBA DOSADORA E AGITADOR, COMPLETO</t>
  </si>
  <si>
    <t>I6304</t>
  </si>
  <si>
    <t>KIT DE DOSAGEM DE SULFATO DE ALUMÍNIO OU CAL COM TANQUE DE 1000L, BOMBA DOSADORA E AGITADOR, COMPLETO</t>
  </si>
  <si>
    <t>I7991</t>
  </si>
  <si>
    <t>KIT DE DOSAGEM DE SULFATO DE ALUMÍNIO OU CAL COM TANQUE DE 150L, BOMBA DOSADORA E AGITADOR, COMPLETO</t>
  </si>
  <si>
    <t>I6305</t>
  </si>
  <si>
    <t>KIT DE DOSAGEM DE SULFATO DE ALUMÍNIO OU CAL COM TANQUE DE 1500L, BOMBA DOSADORA E AGITADOR, COMPLETO</t>
  </si>
  <si>
    <t>I6306</t>
  </si>
  <si>
    <t>KIT DE DOSAGEM DE SULFATO DE ALUMÍNIO OU CAL COM TANQUE DE 2000L, BOMBA DOSADORA E AGITADOR, COMPLETO</t>
  </si>
  <si>
    <t>I6301</t>
  </si>
  <si>
    <t>KIT DE DOSAGEM DE SULFATO DE ALUMÍNIO OU CAL COM TANQUE DE 250L, BOMBA DOSADORA E AGITADOR, COMPLETO</t>
  </si>
  <si>
    <t>I6307</t>
  </si>
  <si>
    <t>KIT DE DOSAGEM DE SULFATO DE ALUMÍNIO OU CAL COM TANQUE DE 5000L, BOMBA DOSADORA E AGITADOR, COMPLETO</t>
  </si>
  <si>
    <t>I7990</t>
  </si>
  <si>
    <t>KIT DE DOSAGEM DE SULFATO DE ALUMÍNIO OU CAL COM TANQUE DE 70L, BOMBA DOSADORA E AGITADOR, COMPLETO</t>
  </si>
  <si>
    <t>I6303</t>
  </si>
  <si>
    <t>KIT DE DOSAGEM DE SULFATO DE ALUMÍNIO OU CAL COM TANQUE DE 750L, BOMBA DOSADORA E AGITADOR, COMPLETO</t>
  </si>
  <si>
    <t>I2941</t>
  </si>
  <si>
    <t>TORNEIRA DE FOTO SENSOR, A BATERIA</t>
  </si>
  <si>
    <t>I2501</t>
  </si>
  <si>
    <t>TORNEIRA DE METAL AMARELO 3/4", CANO LONGO (PADRÃO POPULAR)</t>
  </si>
  <si>
    <t>I2502</t>
  </si>
  <si>
    <t xml:space="preserve">RETIRADA DE TUBOS DE CONCRETO D=150cm </t>
  </si>
  <si>
    <t xml:space="preserve">RETIRADA DE TUBOS E CONEXÕES EM PVC JE DN 50MM </t>
  </si>
  <si>
    <t xml:space="preserve">RETIRADA DE TUBOS E CONEXÕES EM PVC JE DN 75MM </t>
  </si>
  <si>
    <t xml:space="preserve">RETIRADA DE TUBOS E CONEXÕES EM PVC JE DN 100MM </t>
  </si>
  <si>
    <t xml:space="preserve">TAPUME DE CHAPA DE MADEIRA COMPENSADA E= 6mm C/ABERTURA E PORTÃO </t>
  </si>
  <si>
    <t xml:space="preserve">TAPUME DE TÁBUAS DE 3.ª C/ABERTURA E PORTÃO </t>
  </si>
  <si>
    <t>1.4.8</t>
  </si>
  <si>
    <t>1.4.9</t>
  </si>
  <si>
    <t>1.4.10</t>
  </si>
  <si>
    <t>1.4.11</t>
  </si>
  <si>
    <t xml:space="preserve">LOCAÇÃO DA OBRA COM AUXÍLIO TOPOGRÁFICO (ÁREA &gt;5000 M2) </t>
  </si>
  <si>
    <t xml:space="preserve">LOCAÇÃO DA OBRA C/ AUXÍLIO TOPOGRÁFICO (ÁREA ATÉ 5000 M2) </t>
  </si>
  <si>
    <t xml:space="preserve">LOCAÇÃO E NIVELAMENTO DE REDE DE ESGOTO / EMISSÁRIO / DRENAGEM </t>
  </si>
  <si>
    <t>HÁ</t>
  </si>
  <si>
    <t>1.5.4</t>
  </si>
  <si>
    <t>1.5.5</t>
  </si>
  <si>
    <t>1.5.6</t>
  </si>
  <si>
    <t>1.5.7</t>
  </si>
  <si>
    <t>EXTREMIDADE FLANGE E PONTA DN 350 PN10</t>
  </si>
  <si>
    <t>I3801</t>
  </si>
  <si>
    <t>EXTREMIDADE FLANGE E PONTA DN 400 PN10</t>
  </si>
  <si>
    <t>I3802</t>
  </si>
  <si>
    <t>EXTREMIDADE FLANGE E PONTA DN 450 PN10</t>
  </si>
  <si>
    <t>I3793</t>
  </si>
  <si>
    <t>EXTREMIDADE FLANGE E PONTA DN 50 PN10</t>
  </si>
  <si>
    <t>I3803</t>
  </si>
  <si>
    <t>EXTREMIDADE FLANGE E PONTA DN 500 PN10</t>
  </si>
  <si>
    <t>I3804</t>
  </si>
  <si>
    <t>EXTREMIDADE FLANGE E PONTA DN 600 PN10</t>
  </si>
  <si>
    <t>I3805</t>
  </si>
  <si>
    <t>EXTREMIDADE FLANGE E PONTA DN 700 PN10</t>
  </si>
  <si>
    <t>I3794</t>
  </si>
  <si>
    <t>EXTREMIDADE FLANGE E PONTA DN 75 PN10</t>
  </si>
  <si>
    <t>I7121</t>
  </si>
  <si>
    <t>EXTREMIDADE FLANGE E PONTA DN 80 PN10</t>
  </si>
  <si>
    <t>I3806</t>
  </si>
  <si>
    <t>EXTREMIDADE FLANGE E PONTA DN 800 PN10</t>
  </si>
  <si>
    <t>I3807</t>
  </si>
  <si>
    <t>EXTREMIDADE FLANGE E PONTA DN 900 PN10</t>
  </si>
  <si>
    <t>I3118</t>
  </si>
  <si>
    <t>EXTREMIDADE PBA BOLSA / FLANGE DN 100</t>
  </si>
  <si>
    <t>I3116</t>
  </si>
  <si>
    <t>EXTREMIDADE PBA BOLSA / FLANGE DN 50</t>
  </si>
  <si>
    <t>I3117</t>
  </si>
  <si>
    <t>EXTREMIDADE PBA BOLSA / FLANGE DN 75</t>
  </si>
  <si>
    <t>I3121</t>
  </si>
  <si>
    <t>EXTREMIDADE PBA PONTA / FLANGE DN 100</t>
  </si>
  <si>
    <t>I3119</t>
  </si>
  <si>
    <t>EXTREMIDADE PBA PONTA / FLANGE DN 50</t>
  </si>
  <si>
    <t>I3120</t>
  </si>
  <si>
    <t>EXTREMIDADE PBA PONTA / FLANGE DN 75</t>
  </si>
  <si>
    <t>I3812</t>
  </si>
  <si>
    <t>EXTREMIDADE PF C/ ABA DE VEDAÇÃO DN 100 PN10</t>
  </si>
  <si>
    <t>I3824</t>
  </si>
  <si>
    <t>EXTREMIDADE PF C/ ABA DE VEDAÇÃO DN 1000 PN10</t>
  </si>
  <si>
    <t>I3825</t>
  </si>
  <si>
    <t>EXTREMIDADE PF C/ ABA DE VEDAÇÃO DN 1200 PN10</t>
  </si>
  <si>
    <t>I3813</t>
  </si>
  <si>
    <t>EXTREMIDADE PF C/ ABA DE VEDAÇÃO DN 150 PN10</t>
  </si>
  <si>
    <t>TE PVC SOLDAVEL AZUL DE 20X1/2''</t>
  </si>
  <si>
    <t>I1979</t>
  </si>
  <si>
    <t>TE PVC SOLDAVEL DE 1 1/2X1 1/4'</t>
  </si>
  <si>
    <t>I1980</t>
  </si>
  <si>
    <t>TE PVC SOLDAVEL DE 1 1/4X1'</t>
  </si>
  <si>
    <t>I1981</t>
  </si>
  <si>
    <t>TE PVC SOLDAVEL DE 1X3/4'</t>
  </si>
  <si>
    <t>I1982</t>
  </si>
  <si>
    <t>TE PVC SOLDAVEL DE 2 1/2X2'</t>
  </si>
  <si>
    <t>I1984</t>
  </si>
  <si>
    <t>TE PVC SOLDAVEL DE 3X2 1/2'</t>
  </si>
  <si>
    <t>I1983</t>
  </si>
  <si>
    <t>TE PVC SOLDAVEL DE 3/4X1/2'</t>
  </si>
  <si>
    <t>I1970</t>
  </si>
  <si>
    <t>TE PVC SOLDAVEL 110MM</t>
  </si>
  <si>
    <t>I1971</t>
  </si>
  <si>
    <t>TE PVC SOLDAVEL 20MM</t>
  </si>
  <si>
    <t>I1972</t>
  </si>
  <si>
    <t>TE PVC SOLDAVEL 25MM</t>
  </si>
  <si>
    <t>I1973</t>
  </si>
  <si>
    <t>TE PVC SOLDAVEL 32MM</t>
  </si>
  <si>
    <t>I1974</t>
  </si>
  <si>
    <t>TE PVC SOLDAVEL 40MM</t>
  </si>
  <si>
    <t>I1975</t>
  </si>
  <si>
    <t>TE PVC SOLDAVEL 50MM</t>
  </si>
  <si>
    <t>I1976</t>
  </si>
  <si>
    <t>TE PVC SOLDAVEL 60MM</t>
  </si>
  <si>
    <t>I1977</t>
  </si>
  <si>
    <t>TE PVC SOLDAVEL 75MM</t>
  </si>
  <si>
    <t>I1978</t>
  </si>
  <si>
    <t>TE PVC SOLDAVEL 85MM</t>
  </si>
  <si>
    <t>I2002</t>
  </si>
  <si>
    <t>TE PVC SOLD/ROSCA BOLSA CENTRAL 20X1/2''</t>
  </si>
  <si>
    <t>I2003</t>
  </si>
  <si>
    <t>TE PVC SOLD/ROSCA BOLSA CENTRAL 25X3/4''</t>
  </si>
  <si>
    <t>I2004</t>
  </si>
  <si>
    <t>TE PVC SOLD/ROSCA BOLSA CENTRAL 32X1''</t>
  </si>
  <si>
    <t>I2030</t>
  </si>
  <si>
    <t>TE REDUÇÃO AÇO GALVANIZADO 1 1/4X1/2'</t>
  </si>
  <si>
    <t>I2031</t>
  </si>
  <si>
    <t>TE REDUÇÃO AÇO GALVANIZADO 2 1/2X1'</t>
  </si>
  <si>
    <t>I2032</t>
  </si>
  <si>
    <t>TE REDUÇÃO AÇO GALVANIZADO 4X2'</t>
  </si>
  <si>
    <t>CABO DE ALUMÍNIO COM ALMA DE AÇO, BITOLA 556,5 MCM, FORMAÇÃO 26/7 FIOS - DOVE</t>
  </si>
  <si>
    <t>I8175</t>
  </si>
  <si>
    <t>CABO DE ALUMÍNIO LIGA 6201, FORMAÇÃO 19 FIOS, SEÇÃO 160 mm² - BUTTE</t>
  </si>
  <si>
    <t>I8170</t>
  </si>
  <si>
    <t>CABO DE ALUMÍNIO SIMPLES, TIPO CA, BITOLA 1/0 AWG, FORMAÇÃO 7/3,12</t>
  </si>
  <si>
    <t>I8169</t>
  </si>
  <si>
    <t>CABO DE ALUMÍNIO SIMPLES, TIPO CA, BITOLA 2 AWG, FORMAÇÃO 7/2,47</t>
  </si>
  <si>
    <t>I8171</t>
  </si>
  <si>
    <t>CABO DE ALUMÍNIO SIMPLES, TIPO CA, BITOLA 2/0 AWG, FORMAÇÃO 7/3,50</t>
  </si>
  <si>
    <t>I8174</t>
  </si>
  <si>
    <t>CABO DE ALUMÍNIO SIMPLES, TIPO CA, BITOLA 266,8 MCM, FORMAÇÃO 7/4,96</t>
  </si>
  <si>
    <t>I8172</t>
  </si>
  <si>
    <t>CABO DE ALUMÍNIO SIMPLES, TIPO CA, BITOLA 3/0 AWG, FORMAÇÃO 7/3,93</t>
  </si>
  <si>
    <t>I8168</t>
  </si>
  <si>
    <t>CABO DE ALUMÍNIO SIMPLES, TIPO CA, BITOLA 4 AWG, FORMAÇÃO 7/1,96</t>
  </si>
  <si>
    <t>I8173</t>
  </si>
  <si>
    <t>CABO DE ALUMÍNIO SIMPLES, TIPO CA, BITOLA 4/0 AWG, FORMAÇÃO 7/4,42</t>
  </si>
  <si>
    <t>I8181</t>
  </si>
  <si>
    <t>CABO DE COBRE NÚ, TÊMPERA MEIO DURA, SEÇÃO 120mm², FORMAÇÃO 19 FIOS</t>
  </si>
  <si>
    <t>I8182</t>
  </si>
  <si>
    <t>CABO DE COBRE NÚ, TÊMPERA MEIO DURA, SEÇÃO 150mm², FORMAÇÃO 19 FIOS</t>
  </si>
  <si>
    <t>I8183</t>
  </si>
  <si>
    <t>CABO DE COBRE NÚ, TÊMPERA MEIO DURA, SEÇÃO 185mm², FORMAÇÃO 19 FIOS</t>
  </si>
  <si>
    <t>I8184</t>
  </si>
  <si>
    <t>TOMADA COMPLETA P/ COMPUTADOR</t>
  </si>
  <si>
    <t>I2108</t>
  </si>
  <si>
    <t>I6684</t>
  </si>
  <si>
    <t>BLOCO DE CONCRETO COLORIDO (14X19X49)cm TIPO STONE</t>
  </si>
  <si>
    <t>I0230</t>
  </si>
  <si>
    <t>BLOCO DE CONCRETO 14x19x39cm - ESTRUTURAL</t>
  </si>
  <si>
    <t>I0231</t>
  </si>
  <si>
    <t>BLOCO DE CONCRETO 14x19x39cm - VEDAÇÃO</t>
  </si>
  <si>
    <t>I0232</t>
  </si>
  <si>
    <t>BLOCO DE CONCRETO 19x19x39cm - ESTRUTURAL</t>
  </si>
  <si>
    <t>FECHADURA COMPLETA PARA PORTA INTERNA</t>
  </si>
  <si>
    <t>I1706</t>
  </si>
  <si>
    <t>PORTA LISA DE CEDRO 0.60X2.10M</t>
  </si>
  <si>
    <t xml:space="preserve">C1986 - PORTA INTERNA DE CEDRO LISA COMPLETA UMA FOLHA (0.70X 2.10)m </t>
  </si>
  <si>
    <t>I1707</t>
  </si>
  <si>
    <t>PORTA LISA DE CEDRO 0.70X2.10M</t>
  </si>
  <si>
    <t xml:space="preserve">C0320 - ASSENTAMENTO DE TUBOS, PEÇAS E CONEXÕES EM FoFo, JE DN 600mm </t>
  </si>
  <si>
    <t>I0445</t>
  </si>
  <si>
    <t>CALCETEIRO</t>
  </si>
  <si>
    <t>I1662</t>
  </si>
  <si>
    <t>PISO PRÉ-MOLDADO ARTICULADO E INTERTRAVADO DE 16 FACES - e = 4,5 cm P/ PASSEIO</t>
  </si>
  <si>
    <t xml:space="preserve">C1616 - LATEX TRÊS DEMÃOS EM PAREDES EXTERNAS S/MASSA </t>
  </si>
  <si>
    <t xml:space="preserve">C1617 - LATEX TRÊS DEMÃOS EM PAREDES INTERNAS S/MASSA </t>
  </si>
  <si>
    <t xml:space="preserve">C3022 - PINTURA ESMALTE SINTÉTICO EM PAREDES </t>
  </si>
  <si>
    <t>I2425</t>
  </si>
  <si>
    <t>SOLVENTE</t>
  </si>
  <si>
    <t>I2500</t>
  </si>
  <si>
    <t>TINTA ESMALTE SINTETICO</t>
  </si>
  <si>
    <t>6.3 ARMADURAS</t>
  </si>
  <si>
    <t>AJUDANTE DE FERREIRO</t>
  </si>
  <si>
    <t xml:space="preserve">C3390 - RETIRADA DE TUBOS, PEÇAS E CONEXÕES EM FoFo JE DN 150MM </t>
  </si>
  <si>
    <t>I0772</t>
  </si>
  <si>
    <t>SERVIÇOS DE ABERTURA</t>
  </si>
  <si>
    <t>I7534</t>
  </si>
  <si>
    <t>SERVIÇOS DE IMPLANTAÇÃO DA CAPTURA DE IMAGENS E IMPRESSORAS</t>
  </si>
  <si>
    <t>I7533</t>
  </si>
  <si>
    <t>SERVIÇOS DE IMPLANTAÇÃO DAS CATRACAS</t>
  </si>
  <si>
    <t>I7532</t>
  </si>
  <si>
    <t>SERVIÇOS DE IMPLANTAÇÃO DO SISTEMA - PORTARIA</t>
  </si>
  <si>
    <t>I1867</t>
  </si>
  <si>
    <t>SINALIZADOR AUDIO-VISUAL, SIRENE BITONAL E STROBO</t>
  </si>
  <si>
    <t>I7407</t>
  </si>
  <si>
    <t>SINALIZADOR DE COMANDO VERMELHO 220V</t>
  </si>
  <si>
    <t>I1868</t>
  </si>
  <si>
    <t>SINALIZADOR ROTATIVO PISCA-PISCA PARA VEICULOS</t>
  </si>
  <si>
    <t>I7931</t>
  </si>
  <si>
    <t>SUPORTE METÁLICO PARA TELEVISÃO</t>
  </si>
  <si>
    <t>I1902</t>
  </si>
  <si>
    <t>SUPORTE P/APAR. C/1 TOMADA TELEF.</t>
  </si>
  <si>
    <t>I1901</t>
  </si>
  <si>
    <t>SUPORTE P/APAR. C/1 TOMADA 2POLOS E TERRA</t>
  </si>
  <si>
    <t>I1903</t>
  </si>
  <si>
    <t>SUPORTE P/APAR. C/2 TOMADAS UNIV. E 2 TELEF.</t>
  </si>
  <si>
    <t>I1904</t>
  </si>
  <si>
    <t>SUPORTE P/TUBO PROTEÇÃO</t>
  </si>
  <si>
    <t>I1910</t>
  </si>
  <si>
    <t>SUPORTE SIMPLES C/ROLDANA</t>
  </si>
  <si>
    <t>I6370</t>
  </si>
  <si>
    <t>SUPORTES PARA SENSORES ATIVOS C/ DUPLO FEIXE</t>
  </si>
  <si>
    <t>I1921</t>
  </si>
  <si>
    <t>TAMPA CEGA PLASTICA, SISTEMA "X"</t>
  </si>
  <si>
    <t>I1922</t>
  </si>
  <si>
    <t>TAMPA NORMAL P/ DUTO PERFURADO, ATE (100X200)MM</t>
  </si>
  <si>
    <t>I1923</t>
  </si>
  <si>
    <t>TAMPA NORMAL P/DUTO PERFURADO,ATE (100X100)MM</t>
  </si>
  <si>
    <t>I1924</t>
  </si>
  <si>
    <t>TAMPA PADRÃO COELCE</t>
  </si>
  <si>
    <t>I7449</t>
  </si>
  <si>
    <t>TERMINAL BLOCK FOR PLC, 16 CHANNEL, MOD. 1746-NRC AB</t>
  </si>
  <si>
    <t>I2071</t>
  </si>
  <si>
    <t>TERMINAL DE PRESSÃO P/CABOS ATÉ 500 MM2</t>
  </si>
  <si>
    <t>I6160</t>
  </si>
  <si>
    <t>TERMINAL OLHAL PARA CABO DE 1,50mm2 A 2,50mm2</t>
  </si>
  <si>
    <t>I6161</t>
  </si>
  <si>
    <t>TERMINAL OLHAL PARA CABO DE 4,00mm2 A 6,00mm2</t>
  </si>
  <si>
    <t>I2072</t>
  </si>
  <si>
    <t>TERMINAL PARA VERGALHÃO DE COBRE 3/8'</t>
  </si>
  <si>
    <t>I2073</t>
  </si>
  <si>
    <t>TERMINAL PRESSÃO P/CABO 120MM2</t>
  </si>
  <si>
    <t>I2074</t>
  </si>
  <si>
    <t>TERMINAL PRESSÃO P/CABO 16MM2</t>
  </si>
  <si>
    <t>I2075</t>
  </si>
  <si>
    <t>TERMINAL PRESSÃO P/CABO 240MM2</t>
  </si>
  <si>
    <t>I2076</t>
  </si>
  <si>
    <t>TERMINAL PRESSÃO P/CABO 35MM2</t>
  </si>
  <si>
    <t>I2110</t>
  </si>
  <si>
    <t>CRUZETA FoFo JUNTA ELÁSTICA DN 200 x 100</t>
  </si>
  <si>
    <t>I7105</t>
  </si>
  <si>
    <t>CRUZETA FoFo JUNTA ELASTICA DN 200 x 150</t>
  </si>
  <si>
    <t>I3499</t>
  </si>
  <si>
    <t>CRUZETA FoFo JUNTA ELÁSTICA DN 200 x 200</t>
  </si>
  <si>
    <t>I3497</t>
  </si>
  <si>
    <t>CRUZETA FoFo JUNTA ELÁSTICA DN 200 x 75</t>
  </si>
  <si>
    <t>I7106</t>
  </si>
  <si>
    <t>CRUZETA FoFo JUNTA ELASTICA DN 200 x 80</t>
  </si>
  <si>
    <t>I3502</t>
  </si>
  <si>
    <t>CRUZETA FoFo JUNTA ELÁSTICA DN 250 x 100</t>
  </si>
  <si>
    <t>I3503</t>
  </si>
  <si>
    <t>CRUZETA FoFo JUNTA ELÁSTICA DN 250 x 250</t>
  </si>
  <si>
    <t>I3501</t>
  </si>
  <si>
    <t>Unidade:UM</t>
  </si>
  <si>
    <t>I0977</t>
  </si>
  <si>
    <t>I0982</t>
  </si>
  <si>
    <t>TALHA MANUAL 0,5T C/ CORRENTE 5,0M</t>
  </si>
  <si>
    <t>CARRO TROLLEY P/ 0,5T</t>
  </si>
  <si>
    <t>PERFIL 'I' 10" 1A. ALMA</t>
  </si>
  <si>
    <t>MONTAGEM DE TUBOS, CONEXÕES E PEÇAS ELEVATÓRIA C/ VAZÃO DE 10,01 A 20,00 l/s</t>
  </si>
  <si>
    <t>CAMINHONETE SAVEIRO(CHORARIO)</t>
  </si>
  <si>
    <t>I0737</t>
  </si>
  <si>
    <t>TALHA MANUAL(CHP)</t>
  </si>
  <si>
    <t>ESMERILHADEIRA INDUSTRIAL(CHP)</t>
  </si>
  <si>
    <t>TUBO FoFo C/ FLANGES DN 300 PN10 - L=250</t>
  </si>
  <si>
    <t>I3969</t>
  </si>
  <si>
    <t>ANEL BORRACHA P/ FoFo JUNTA ELÁSTICA DN 400 P/ ESGOTO</t>
  </si>
  <si>
    <t>I6402</t>
  </si>
  <si>
    <t>ANEL BORRACHA P/ FoFo JUNTA ELÁSTICA DN 450 P/ ÁGUA</t>
  </si>
  <si>
    <t>I4166</t>
  </si>
  <si>
    <t>ANEL BORRACHA P/ FoFo JUNTA ELÁSTICA DN 450 P/ ESGOTO</t>
  </si>
  <si>
    <t>I4157</t>
  </si>
  <si>
    <t>ANEL BORRACHA P/ FoFo JUNTA ELÁSTICA DN 50 P/ ESGOTO</t>
  </si>
  <si>
    <t>I6403</t>
  </si>
  <si>
    <t>ANEL BORRACHA P/ FoFo JUNTA ELÁSTICA DN 500 P/ ÁGUA</t>
  </si>
  <si>
    <t>I4167</t>
  </si>
  <si>
    <t>ANEL BORRACHA P/ FoFo JUNTA ELÁSTICA DN 500 P/ ESGOTO</t>
  </si>
  <si>
    <t>I6404</t>
  </si>
  <si>
    <t>ANEL BORRACHA P/ FoFo JUNTA ELÁSTICA DN 600 P/ ÁGUA</t>
  </si>
  <si>
    <t>I4168</t>
  </si>
  <si>
    <t>ANEL BORRACHA P/ FoFo JUNTA ELÁSTICA DN 600 P/ ESGOTO</t>
  </si>
  <si>
    <t>I6405</t>
  </si>
  <si>
    <t>ANEL BORRACHA P/ FoFo JUNTA ELÁSTICA DN 700 P/ ÁGUA</t>
  </si>
  <si>
    <t>I4169</t>
  </si>
  <si>
    <t>ANEL BORRACHA P/ FoFo JUNTA ELÁSTICA DN 700 P/ ESGOTO</t>
  </si>
  <si>
    <t>I8214</t>
  </si>
  <si>
    <t>ANEL BORRACHA P/ FoFo JUNTA ELÁSTICA DN 75 P/ ÁGUA</t>
  </si>
  <si>
    <t>I4158</t>
  </si>
  <si>
    <t>ANEL BORRACHA P/ FoFo JUNTA ELÁSTICA DN 75 P/ ESGOTO</t>
  </si>
  <si>
    <t>I8215</t>
  </si>
  <si>
    <t>PEDESTAL SUSPENSÃO C/ENGRENAGEM E INDICADOR DN 40x97</t>
  </si>
  <si>
    <t>I4973</t>
  </si>
  <si>
    <t>PEDESTAL SUSPENSÃO C/ENGRENAGEM E INDICADOR DN 41x98</t>
  </si>
  <si>
    <t>I5045</t>
  </si>
  <si>
    <t>PEDESTAL SUSPENSÃO SIMPLES C/INDIC. ABERTURA DN 54x10</t>
  </si>
  <si>
    <t>I5046</t>
  </si>
  <si>
    <t>PEDESTAL SUSPENSÃO SIMPLES C/INDIC. ABERTURA DN 55x11</t>
  </si>
  <si>
    <t>I5047</t>
  </si>
  <si>
    <t>PEDESTAL SUSPENSÃO SIMPLES C/INDIC. ABERTURA DN 56x12</t>
  </si>
  <si>
    <t>I5026</t>
  </si>
  <si>
    <t>BICO DE JATO 5/16' P/JATEAMENTO DE AREIA</t>
  </si>
  <si>
    <t>I8193</t>
  </si>
  <si>
    <t>BITS P/ PERFURATRIZ</t>
  </si>
  <si>
    <t>I1006</t>
  </si>
  <si>
    <t>BROCA DE WIDEA DE 1"</t>
  </si>
  <si>
    <t>I0453</t>
  </si>
  <si>
    <t>CALÇO PLASTICO</t>
  </si>
  <si>
    <t>I0495</t>
  </si>
  <si>
    <t>CARGA DE BATERIA A GASOLINA TIPO GOL</t>
  </si>
  <si>
    <t>I7377</t>
  </si>
  <si>
    <t>CARTUCHO DE SOLDA EXOTÉRMICA N.º 90</t>
  </si>
  <si>
    <t>I6220</t>
  </si>
  <si>
    <t>CORDA DE NYLON DE 4mm</t>
  </si>
  <si>
    <t>I6751</t>
  </si>
  <si>
    <t>CORDA DE SISAL DE 1 1/4"</t>
  </si>
  <si>
    <t>I0858</t>
  </si>
  <si>
    <t>CORDA DE SISAL 1"</t>
  </si>
  <si>
    <t>I0859</t>
  </si>
  <si>
    <t>CORDA DE SISAL 1/2"</t>
  </si>
  <si>
    <t>I7373</t>
  </si>
  <si>
    <t>DETERGENTE</t>
  </si>
  <si>
    <t>I6036</t>
  </si>
  <si>
    <t>DIGITALIZAÇÃO PLANILHA FORMATO AO</t>
  </si>
  <si>
    <t>I2301</t>
  </si>
  <si>
    <t>DISCO DE CORTE 1/8" DE 7"</t>
  </si>
  <si>
    <t>I6038</t>
  </si>
  <si>
    <t>DISQUETE 1.44 Mb</t>
  </si>
  <si>
    <t>I8191</t>
  </si>
  <si>
    <t>HASTE P/ PERFURATRIZ</t>
  </si>
  <si>
    <t>I7378</t>
  </si>
  <si>
    <t>IGNEX</t>
  </si>
  <si>
    <t>I2354</t>
  </si>
  <si>
    <t>INDENIZAÇÃO DE JAZIDA</t>
  </si>
  <si>
    <t>I2356</t>
  </si>
  <si>
    <t>ESCAVADEIRA HIDRÁULICA (CHP)</t>
  </si>
  <si>
    <t xml:space="preserve">C2792 - ESCAVAÇÃO MECÂNICA SOLO DE 1A CAT. PROF. DE 6.01 a 8.00m </t>
  </si>
  <si>
    <t>REGISTRO GAVETA OVAL C/F E BY-PASS DN 600 PN10</t>
  </si>
  <si>
    <t>I5390</t>
  </si>
  <si>
    <t>REGISTRO GAVETA OVAL C/F E MEC/REDUTOR DN 450 PN16</t>
  </si>
  <si>
    <t>I5429</t>
  </si>
  <si>
    <t>REGISTRO GAVETA OVAL C/F E MEC/REDUTOR DN 450 PN25</t>
  </si>
  <si>
    <t>I5410</t>
  </si>
  <si>
    <t>REGISTRO GAVETA OVAL C/F E MEC/REDUTOR DN 500 PN10</t>
  </si>
  <si>
    <t>I5420</t>
  </si>
  <si>
    <t>CURVA FoFo 11 15 JTE DN 500</t>
  </si>
  <si>
    <t>I7632</t>
  </si>
  <si>
    <t>CURVA FoFo 11 15 JTE DN 600</t>
  </si>
  <si>
    <t>I7633</t>
  </si>
  <si>
    <t>CURVA FoFo 11 15 JTE DN 700</t>
  </si>
  <si>
    <t>I7634</t>
  </si>
  <si>
    <t>CURVA DE PÉ 90 FF DN 250 PN10</t>
  </si>
  <si>
    <t>I3480</t>
  </si>
  <si>
    <t>CURVA DE PÉ 90 FF DN 300 PN10</t>
  </si>
  <si>
    <t>I3481</t>
  </si>
  <si>
    <t>CURVA DE PÉ 90 FF DN 350 PN10</t>
  </si>
  <si>
    <t>I3482</t>
  </si>
  <si>
    <t>CURVA DE PÉ 90 FF DN 400 PN10</t>
  </si>
  <si>
    <t>I3483</t>
  </si>
  <si>
    <t>CURVA DE PÉ 90 FF DN 450 PN10</t>
  </si>
  <si>
    <t>I3484</t>
  </si>
  <si>
    <t>CURVA DE PÉ 90 FF DN 500 PN10</t>
  </si>
  <si>
    <t>I3485</t>
  </si>
  <si>
    <t>CURVA DE PÉ 90 FF DN 600 PN10</t>
  </si>
  <si>
    <t>I3475</t>
  </si>
  <si>
    <t>CURVA DE PÉ 90 FF DN 75 PN10</t>
  </si>
  <si>
    <t>I7548</t>
  </si>
  <si>
    <t>CURVA DE PÉ 90 FF DN 80 PN10</t>
  </si>
  <si>
    <t>I3473</t>
  </si>
  <si>
    <t>CURVA DISSIMÉTRICA 90 COM FLANGES DN 100 PN10</t>
  </si>
  <si>
    <t>I7602</t>
  </si>
  <si>
    <t>CURVA DISSIMÉTRICA 90 COM FLANGES DN 100 PN25</t>
  </si>
  <si>
    <t>I7601</t>
  </si>
  <si>
    <t>CURVA DISSIMÉTRICA 90 COM FLANGES DN 80 PN10</t>
  </si>
  <si>
    <t>I6471</t>
  </si>
  <si>
    <t>CURVA EM AÇO GALV. D= 15 A 25mm (1/2") A (1")</t>
  </si>
  <si>
    <t>I7636</t>
  </si>
  <si>
    <t>CURVA FoFo 11 15 JTE DN 1000</t>
  </si>
  <si>
    <t>I7637</t>
  </si>
  <si>
    <t>CURVA FoFo 11 15 JTE DN 1200</t>
  </si>
  <si>
    <t>I7628</t>
  </si>
  <si>
    <t>CURVA FoFo 11 15 JTE DN 300</t>
  </si>
  <si>
    <t>I7629</t>
  </si>
  <si>
    <t>CURVA FoFo 11 15 JTE DN 350</t>
  </si>
  <si>
    <t>I7630</t>
  </si>
  <si>
    <t>CURVA FoFo 11 15 JTE DN 400</t>
  </si>
  <si>
    <t>I7631</t>
  </si>
  <si>
    <t>VOLTÍMETRO (72 X 72)MM - ESC. 0 - 500V</t>
  </si>
  <si>
    <t>I2263</t>
  </si>
  <si>
    <t>VOLTÍMETRO (96 X 96)MM - ESC. 0 A 500V</t>
  </si>
  <si>
    <t>I7501</t>
  </si>
  <si>
    <t>10 SLOTS CHASSIS MODULAR HARDWARE STYLE , MOD. 1746-A10AB</t>
  </si>
  <si>
    <t>I7447</t>
  </si>
  <si>
    <t>5/03 RS-232 ROGRAMMER CABLE 3m, MOD. 1747-CP3 AB</t>
  </si>
  <si>
    <t>16. INSTALAÇÕES HIDRÁULICAS</t>
  </si>
  <si>
    <t>I0003</t>
  </si>
  <si>
    <t>ABRIGO P/ HIDRANTE 60 X 90 X 17CM</t>
  </si>
  <si>
    <t>I0005</t>
  </si>
  <si>
    <t>ACIONAD.MANUAL, TIPO QUEBRE O VIDRO, MOD. EUROTRON</t>
  </si>
  <si>
    <t>I0006</t>
  </si>
  <si>
    <t>ADAPTADOR - 65X65MM (2 1/2X2 1/2'')</t>
  </si>
  <si>
    <t>I0007</t>
  </si>
  <si>
    <t>ADAPTADOR PVC P/SIFÃO 1 1/4''X40MM</t>
  </si>
  <si>
    <t>I6722</t>
  </si>
  <si>
    <t>CURVA FoFo 22 30 JTE DN 700</t>
  </si>
  <si>
    <t>I7644</t>
  </si>
  <si>
    <t>CURVA FoFo 22 30 JTE DN 800</t>
  </si>
  <si>
    <t>I7645</t>
  </si>
  <si>
    <t>CURVA FoFo 22 30 JTE DN 900</t>
  </si>
  <si>
    <t>I7656</t>
  </si>
  <si>
    <t>CURVA FoFo 45 JTE DN 1000</t>
  </si>
  <si>
    <t>I7657</t>
  </si>
  <si>
    <t>CURVA FoFo 45 JTE DN 1200</t>
  </si>
  <si>
    <t>I7648</t>
  </si>
  <si>
    <t>CURVA FoFo 45 JTE DN 300</t>
  </si>
  <si>
    <t>I7649</t>
  </si>
  <si>
    <t>CURVA FoFo 45 JTE DN 350</t>
  </si>
  <si>
    <t>I7650</t>
  </si>
  <si>
    <t>CURVA FoFo 45 JTE DN 400</t>
  </si>
  <si>
    <t>I7651</t>
  </si>
  <si>
    <t>CURVA FoFo 45 JTE DN 500</t>
  </si>
  <si>
    <t>I7652</t>
  </si>
  <si>
    <t>CURVA FoFo 45 JTE DN 600</t>
  </si>
  <si>
    <t>I7653</t>
  </si>
  <si>
    <t>CURVA FoFo 45 JTE DN 700</t>
  </si>
  <si>
    <t>I7654</t>
  </si>
  <si>
    <t>CURVA FoFo 45 JTE DN 800</t>
  </si>
  <si>
    <t>I7655</t>
  </si>
  <si>
    <t>CURVA FoFo 45 JTE DN 900</t>
  </si>
  <si>
    <t>I7658</t>
  </si>
  <si>
    <t>CURVA FoFo 90 JTE DN 300</t>
  </si>
  <si>
    <t>I7659</t>
  </si>
  <si>
    <t>CURVA FoFo 90 JTE DN 350</t>
  </si>
  <si>
    <t>I7660</t>
  </si>
  <si>
    <t>CURVA FoFo 90 JTE DN 400</t>
  </si>
  <si>
    <t>I7661</t>
  </si>
  <si>
    <t>REDUÇÃO PB JE FoFo/PVC DN 100 x 75</t>
  </si>
  <si>
    <t>I4062</t>
  </si>
  <si>
    <t>REDUÇÃO PB JE FoFo/PVC DN 150 x 100</t>
  </si>
  <si>
    <t>I7141</t>
  </si>
  <si>
    <t>TIRANTE COMPLETO (KALHETAO)</t>
  </si>
  <si>
    <t>I2103</t>
  </si>
  <si>
    <t>TIRANTE DE CONTRA VENTAMENTO P/TELHAS ESTRUT.</t>
  </si>
  <si>
    <t>34. TINTAS</t>
  </si>
  <si>
    <t>I0154</t>
  </si>
  <si>
    <t>ÁCIDO MURIÁTICO</t>
  </si>
  <si>
    <t>I0052</t>
  </si>
  <si>
    <t>AMONIA</t>
  </si>
  <si>
    <t>I0440</t>
  </si>
  <si>
    <t>CAL EM PO PARA PINTURA</t>
  </si>
  <si>
    <t>I0817</t>
  </si>
  <si>
    <t>REGISTRO GAVETA OVAL C/F E BY-PASS DN 600 PN16</t>
  </si>
  <si>
    <t>I5401</t>
  </si>
  <si>
    <t>REGISTRO GAVETA OVAL C/F E BY-PASS DN 600 PN25</t>
  </si>
  <si>
    <t>I5380</t>
  </si>
  <si>
    <t>REGISTRO GAVETA OVAL C/F E BY-PASS DN 700 PN10</t>
  </si>
  <si>
    <t>I5391</t>
  </si>
  <si>
    <t>REGISTRO GAVETA OVAL C/F E BY-PASS DN 700 PN16</t>
  </si>
  <si>
    <t>I5402</t>
  </si>
  <si>
    <t>REGISTRO GAVETA OVAL C/F E BY-PASS DN 700 PN25</t>
  </si>
  <si>
    <t>I5381</t>
  </si>
  <si>
    <t>REGISTRO GAVETA OVAL C/F E BY-PASS DN 800 PN10</t>
  </si>
  <si>
    <t>I5392</t>
  </si>
  <si>
    <t>REGISTRO GAVETA OVAL C/F E BY-PASS DN 800 PN16</t>
  </si>
  <si>
    <t>I5403</t>
  </si>
  <si>
    <t>REGISTRO GAVETA OVAL C/F E BY-PASS DN 800 PN25</t>
  </si>
  <si>
    <t>I5382</t>
  </si>
  <si>
    <t>REGISTRO GAVETA OVAL C/F E BY-PASS DN 900 PN10</t>
  </si>
  <si>
    <t>I5393</t>
  </si>
  <si>
    <t>REGISTRO GAVETA OVAL C/F E BY-PASS DN 900 PN16</t>
  </si>
  <si>
    <t>I5404</t>
  </si>
  <si>
    <t>REGISTRO GAVETA OVAL C/F E BY-PASS DN 900 PN25</t>
  </si>
  <si>
    <t>I5415</t>
  </si>
  <si>
    <t>REGISTRO GAVETA OVAL C/F E MEC/REDUTOR DN 1000 PN10</t>
  </si>
  <si>
    <t>I5425</t>
  </si>
  <si>
    <t>REGISTRO GAVETA OVAL C/F E MEC/REDUTOR DN 1000 PN16</t>
  </si>
  <si>
    <t>I5435</t>
  </si>
  <si>
    <t>REGISTRO GAVETA OVAL C/F E MEC/REDUTOR DN 1000 PN25</t>
  </si>
  <si>
    <t>I5407</t>
  </si>
  <si>
    <t>REGISTRO GAVETA OVAL C/F E MEC/REDUTOR DN 350 PN10</t>
  </si>
  <si>
    <t>I5417</t>
  </si>
  <si>
    <t>REGISTRO GAVETA OVAL C/F E MEC/REDUTOR DN 350 PN16</t>
  </si>
  <si>
    <t>I5427</t>
  </si>
  <si>
    <t>I3476</t>
  </si>
  <si>
    <t>CURVA DE PÉ 90 FF DN 100 PN10</t>
  </si>
  <si>
    <t>I3477</t>
  </si>
  <si>
    <t>CURVA DE PÉ 90 FF DN 150 PN10</t>
  </si>
  <si>
    <t>I3478</t>
  </si>
  <si>
    <t>CURVA DE PÉ 90 FF DN 200 PN10</t>
  </si>
  <si>
    <t>I3479</t>
  </si>
  <si>
    <t>TOMADA C/TRAVA MECÂNICA E PLUG, SOBREPOR 30A/250V</t>
  </si>
  <si>
    <t>I6164</t>
  </si>
  <si>
    <t>TOMADA DE PISO FÊMEA PARA RJ-11(TELEFÔNICA)</t>
  </si>
  <si>
    <t>I6163</t>
  </si>
  <si>
    <t>TOMADA DE PISO FÊMEA PARA RJ-45 (LÓGICA)</t>
  </si>
  <si>
    <t>I7938</t>
  </si>
  <si>
    <t>TOMADA ENERGIZADA TIPO PLUG DE GUITARRA PARA SPOT ORIENTÁVEL DE 50W. EMBUTIDA NO FORRO DE GESSO. DEMANDA TOTAL 60%</t>
  </si>
  <si>
    <t>I7982</t>
  </si>
  <si>
    <t>TOMADA P/ CONEXÃO DE REDE C/ CONECTOR RJ 45 C/ ESPELHO EM CAIXA 4 x 4</t>
  </si>
  <si>
    <t>I2112</t>
  </si>
  <si>
    <t>TOMADA PARA COMPUTADOR, SISTEMA "X"</t>
  </si>
  <si>
    <t>I2111</t>
  </si>
  <si>
    <t>TOMADA P/TELEFONE 4 POLOS, SISTEMA "X"</t>
  </si>
  <si>
    <t>I6012</t>
  </si>
  <si>
    <t>TELHA DE MADEIRA COMPENSADA - ONDULADA</t>
  </si>
  <si>
    <t>I2053</t>
  </si>
  <si>
    <t>TELHA DE POLIESTER ONDULADA</t>
  </si>
  <si>
    <t>I2054</t>
  </si>
  <si>
    <t>TELHA FIBROCIMENTO CANALETE 49</t>
  </si>
  <si>
    <t>I2055</t>
  </si>
  <si>
    <t>TELHA FIBROCIMENTO CANALETE 90</t>
  </si>
  <si>
    <t>I2056</t>
  </si>
  <si>
    <t>TELHA FIBROCIMENTO KALHETA DELTA</t>
  </si>
  <si>
    <t>I2058</t>
  </si>
  <si>
    <t>TELHA FIBROCIMENTO MODULADA</t>
  </si>
  <si>
    <t>I6814</t>
  </si>
  <si>
    <t>TELHA FIBROCIMENTO ONDULADA - 8MM</t>
  </si>
  <si>
    <t>I2061</t>
  </si>
  <si>
    <t>TELHA ONDULADA DE PVC RIGIDO</t>
  </si>
  <si>
    <t>I2062</t>
  </si>
  <si>
    <t>TELHA TERMOACUSTICA</t>
  </si>
  <si>
    <t>I2063</t>
  </si>
  <si>
    <t>TELHA TIPO ONDULINE</t>
  </si>
  <si>
    <t>I2064</t>
  </si>
  <si>
    <t>TELHA TRANSPARENTE ONDULADA</t>
  </si>
  <si>
    <t>I2067</t>
  </si>
  <si>
    <t>TELHA ZINCADA PRE-PINTADA C/ MONTAGEM KP-120</t>
  </si>
  <si>
    <t>I2068</t>
  </si>
  <si>
    <t>TELHA ZINCADA PRE-PINTADA C/ MONTAGEM KP-135</t>
  </si>
  <si>
    <t>I2069</t>
  </si>
  <si>
    <t>TELHA ZINCADA PRE-PINTADA C/ MONTAGEM KP-150</t>
  </si>
  <si>
    <t>I2065</t>
  </si>
  <si>
    <t>TELHA ZINCADA PRE-PINTADA C/ MONTAGEM KP-90</t>
  </si>
  <si>
    <t>I2066</t>
  </si>
  <si>
    <t>TELHA ZINCADA PRE-PINTADA C/ MONTAGEM MK-90</t>
  </si>
  <si>
    <t>I2102</t>
  </si>
  <si>
    <t>BASE PARA RESERVATÓRIO EM CONCRETO PRÉ-MOLDADO COM 5,0 M DE ALTURA, COMPOSTA DE 03(TRÊS) PILARES, SENDO UM COM ESCADA,.</t>
  </si>
  <si>
    <t>8.2.9</t>
  </si>
  <si>
    <t>8.3</t>
  </si>
  <si>
    <t>ASSENTAMENTO DE TUBOS E CONEXÕES EM PVC JE DN 250</t>
  </si>
  <si>
    <t>16.2.7</t>
  </si>
  <si>
    <t>ASSENTAMENTO DE TUBOS E CONEXÕES EM PVC JE DN 300</t>
  </si>
  <si>
    <t>16.2.8</t>
  </si>
  <si>
    <t>ASSENTAMENTO DE TUBOS E CONEXÕES EM PVC JE DN 350</t>
  </si>
  <si>
    <t>16.2.9</t>
  </si>
  <si>
    <t>ASSENTAMENTO DE TUBOS E CONEXÕES EM PVC JE DN 400</t>
  </si>
  <si>
    <t>16.2.10</t>
  </si>
  <si>
    <t>ASSENTAMENTO DE TUBOS E CONEXÕES EM PVC JE DN 450</t>
  </si>
  <si>
    <t>16.2.11</t>
  </si>
  <si>
    <t>I4755</t>
  </si>
  <si>
    <t>TUBO FoFo C/FLANGE E PONTA DN 700 PN10 - L=1500</t>
  </si>
  <si>
    <t>I4756</t>
  </si>
  <si>
    <t>TUBO FoFo C/FLANGE E PONTA DN 700 PN10 - L=2000</t>
  </si>
  <si>
    <t>I4757</t>
  </si>
  <si>
    <t>TUBO FoFo C/FLANGE E PONTA DN 700 PN10 - L=2500</t>
  </si>
  <si>
    <t>I4758</t>
  </si>
  <si>
    <t>TUBO FoFo C/FLANGE E PONTA DN 700 PN10 - L=3000</t>
  </si>
  <si>
    <t>I4759</t>
  </si>
  <si>
    <t>TUBO FoFo C/FLANGE E PONTA DN 700 PN10 - L=3500</t>
  </si>
  <si>
    <t>I4760</t>
  </si>
  <si>
    <t>TUBO FoFo C/FLANGE E PONTA DN 700 PN10 - L=4000</t>
  </si>
  <si>
    <t>I4761</t>
  </si>
  <si>
    <t>TUBO FoFo C/FLANGE E PONTA DN 700 PN10 - L=4500</t>
  </si>
  <si>
    <t>I4762</t>
  </si>
  <si>
    <t>TUBO FoFo C/FLANGE E PONTA DN 700 PN10 - L=5000</t>
  </si>
  <si>
    <t>I4763</t>
  </si>
  <si>
    <t>TUBO FoFo C/FLANGE E PONTA DN 700 PN10 - L=5500</t>
  </si>
  <si>
    <t>I4764</t>
  </si>
  <si>
    <t>TUBO FoFo C/FLANGE E PONTA DN 700 PN10 - L=6000</t>
  </si>
  <si>
    <t>LUBRIFICANTE PARA TUBO DE FERRO FUNDIDO</t>
  </si>
  <si>
    <t>I1351</t>
  </si>
  <si>
    <t>MATERIAIS E ACESSÓRIOS PARA SUBESTAÇÃO AO TEMPO AO NÍVEL DO SOLO DE 750 KVA/13.800-380/220 V, COM CONJUNTO DE MEDIÇÃO PRIMÁRIA EM POSTE DE CONCRETO, POSTO DE DISJUNÇÃO EM CUBÍCULO METÁLICO, FORNECIDA COM QUADRO GERAL DE PROTEÇÃO DE BAIXA TENSÃO</t>
  </si>
  <si>
    <t>I8136</t>
  </si>
  <si>
    <t>LUVA PVC ROSCAVEL DE 1 1/2''</t>
  </si>
  <si>
    <t>I1438</t>
  </si>
  <si>
    <t>LUVA PVC ROSCAVEL DE 1 1/4''</t>
  </si>
  <si>
    <t>I1440</t>
  </si>
  <si>
    <t>LUVA PVC ROSCAVEL DE 1/2''</t>
  </si>
  <si>
    <t>TAMPÃO AÇO GALVANIZADO (32MM) 1 1/4'</t>
  </si>
  <si>
    <t>I1930</t>
  </si>
  <si>
    <t>TAMPÃO AÇO GALVANIZADO 65MM (2 1/2')</t>
  </si>
  <si>
    <t>I2432</t>
  </si>
  <si>
    <t>TAMPÃO FoFo/CONCRETO PARA LIGAÇÃO ESGOTO</t>
  </si>
  <si>
    <t>I6765</t>
  </si>
  <si>
    <t>TE AÇO ASTM A-120 ROSCÁVEL DE 100mm (4")</t>
  </si>
  <si>
    <t>I6760</t>
  </si>
  <si>
    <t>TE AÇO ASTM A-120 ROSCÁVEL DE 25mm (1")</t>
  </si>
  <si>
    <t>I6761</t>
  </si>
  <si>
    <t>TE AÇO ASTM A-120 ROSCÁVEL DE 32mm (1 1/4")</t>
  </si>
  <si>
    <t>I6762</t>
  </si>
  <si>
    <t>TE AÇO ASTM A-120 ROSCÁVEL DE 40mm (1 1/2")</t>
  </si>
  <si>
    <t>I6763</t>
  </si>
  <si>
    <t>TE AÇO ASTM A-120 ROSCÁVEL DE 50mm (2")</t>
  </si>
  <si>
    <t>I6764</t>
  </si>
  <si>
    <t>TE AÇO ASTM A-120 ROSCÁVEL DE 80mm (3")</t>
  </si>
  <si>
    <t>I6759</t>
  </si>
  <si>
    <t>TE AÇO ASTM A-120 ROSCÁVEL DE 20mm (3/4")</t>
  </si>
  <si>
    <t>I6390</t>
  </si>
  <si>
    <t>TÊ AÇO CARBONO DN 6", PN 16 SOLDA</t>
  </si>
  <si>
    <t>I1947</t>
  </si>
  <si>
    <t>TE AÇO GALVANIZADO DE 1'</t>
  </si>
  <si>
    <t>I1945</t>
  </si>
  <si>
    <t>TE AÇO GALVANIZADO DE 1 1/2'</t>
  </si>
  <si>
    <t>I1946</t>
  </si>
  <si>
    <t>TE AÇO GALVANIZADO DE 1 1/4'</t>
  </si>
  <si>
    <t>I1948</t>
  </si>
  <si>
    <t>TE AÇO GALVANIZADO DE 1/2'</t>
  </si>
  <si>
    <t>I1950</t>
  </si>
  <si>
    <t>TE AÇO GALVANIZADO DE 2'</t>
  </si>
  <si>
    <t>I1949</t>
  </si>
  <si>
    <t>TE AÇO GALVANIZADO DE 2 1/2'</t>
  </si>
  <si>
    <t>I1951</t>
  </si>
  <si>
    <t>TE AÇO GALVANIZADO DE 3'</t>
  </si>
  <si>
    <t>I1952</t>
  </si>
  <si>
    <t>TE AÇO GALVANIZADO DE 3/4'</t>
  </si>
  <si>
    <t>I1953</t>
  </si>
  <si>
    <t>TE AÇO GALVANIZADO DE 3/4X1/2'</t>
  </si>
  <si>
    <t>I1954</t>
  </si>
  <si>
    <t>LUVA AÇO GALVANIZADO DE 2 1/2''</t>
  </si>
  <si>
    <t>I1390</t>
  </si>
  <si>
    <t>LUVA AÇO GALVANIZADO DE 4''</t>
  </si>
  <si>
    <t>I1385</t>
  </si>
  <si>
    <t>LUVA AÇO GALVANIZADO 3 X 2 1/2''</t>
  </si>
  <si>
    <t>I1386</t>
  </si>
  <si>
    <t>LUVA AÇO GALVANIZADO 3/4 X 1/2''</t>
  </si>
  <si>
    <t>I1391</t>
  </si>
  <si>
    <t>LUVA BIPARTIDA FERRO FUNDIDO 100MM (4'')</t>
  </si>
  <si>
    <t>I1392</t>
  </si>
  <si>
    <t>LUVA BIPARTIDA FERRO FUNDIDO 150MM (6'')</t>
  </si>
  <si>
    <t>I1393</t>
  </si>
  <si>
    <t>LUVA BIPARTIDA FERRO FUNDIDO 50MM (2'')</t>
  </si>
  <si>
    <t>TAMPA PRE-MOLDADA DE CONCRETO, D = 1,00X0,05M</t>
  </si>
  <si>
    <t>I6413</t>
  </si>
  <si>
    <t>TAMPA PRÉ-MOLDADA D=4,24m h=12cm</t>
  </si>
  <si>
    <t>I6412</t>
  </si>
  <si>
    <t>TAMPA PRÉ-MOLDADA D=5,30m h=12cm</t>
  </si>
  <si>
    <t>I6093</t>
  </si>
  <si>
    <t>TAMPA PRE-MOLDADE DE CONCRETO, D = 0,50X0,05M</t>
  </si>
  <si>
    <t>I3071</t>
  </si>
  <si>
    <t>TAMPÃO COMPLETO P/ TIL DN 100</t>
  </si>
  <si>
    <t>I3072</t>
  </si>
  <si>
    <t>TAMPÃO COMPLETO P/ TIL DN 125</t>
  </si>
  <si>
    <t>I3073</t>
  </si>
  <si>
    <t>TAMPÃO COMPLETO P/ TIL DN 150</t>
  </si>
  <si>
    <t>I3074</t>
  </si>
  <si>
    <t>EXTREMIDADE FLANGE E JUNTA MECÂNICA DN 350 PN10</t>
  </si>
  <si>
    <t>I3828</t>
  </si>
  <si>
    <t>EXTREMIDADE FLANGE E JUNTA MECÂNICA DN 400 PN10</t>
  </si>
  <si>
    <t>I3829</t>
  </si>
  <si>
    <t>EXTREMIDADE FLANGE E JUNTA MECÂNICA DN 450 PN10</t>
  </si>
  <si>
    <t>I3830</t>
  </si>
  <si>
    <t>EXTREMIDADE FLANGE E JUNTA MECÂNICA DN 500 PN10</t>
  </si>
  <si>
    <t>I3831</t>
  </si>
  <si>
    <t>EXTREMIDADE FLANGE E JUNTA MECÂNICA DN 600 PN10</t>
  </si>
  <si>
    <t>I3832</t>
  </si>
  <si>
    <t>EXTREMIDADE FLANGE E JUNTA MECÂNICA DN 700 PN10</t>
  </si>
  <si>
    <t>I3833</t>
  </si>
  <si>
    <t>EXTREMIDADE FLANGE E JUNTA MECÂNICA DN 800 PN10</t>
  </si>
  <si>
    <t>I3834</t>
  </si>
  <si>
    <t>EXTREMIDADE FLANGE E JUNTA MECÂNICA DN 900 PN10</t>
  </si>
  <si>
    <t>I3795</t>
  </si>
  <si>
    <t>EXTREMIDADE FLANGE E PONTA DN 100 PN10</t>
  </si>
  <si>
    <t>I3808</t>
  </si>
  <si>
    <t>EXTREMIDADE FLANGE E PONTA DN 1000 PN10</t>
  </si>
  <si>
    <t>I3809</t>
  </si>
  <si>
    <t>EXTREMIDADE FLANGE E PONTA DN 1200 PN10</t>
  </si>
  <si>
    <t>I3796</t>
  </si>
  <si>
    <t>EXTREMIDADE FLANGE E PONTA DN 150 PN10</t>
  </si>
  <si>
    <t>TE PVC CINZA P/ESG. DIAM 150MM (6')</t>
  </si>
  <si>
    <t>I1969</t>
  </si>
  <si>
    <t>TE PVC PARA ESGOTO 6'</t>
  </si>
  <si>
    <t>I2008</t>
  </si>
  <si>
    <t>TE PVC REDUÇÃO ESGOTO DE 100X50MM</t>
  </si>
  <si>
    <t>I2009</t>
  </si>
  <si>
    <t>TE PVC REDUÇÃO ESGOTO DE 100X75MM</t>
  </si>
  <si>
    <t>I2010</t>
  </si>
  <si>
    <t>TE PVC REDUÇÃO ESGOTO DE 150X100MM</t>
  </si>
  <si>
    <t>I2011</t>
  </si>
  <si>
    <t>TE PVC REDUÇÃO ESGOTO DE 75X50MM</t>
  </si>
  <si>
    <t>I2012</t>
  </si>
  <si>
    <t>TE PVC RIGIDO. PARA ESGOTO - 100MM (4')</t>
  </si>
  <si>
    <t>I2013</t>
  </si>
  <si>
    <t>TE PVC RIGIDO. PARA ESGOTO - 40MM (1 1/2')</t>
  </si>
  <si>
    <t>I2014</t>
  </si>
  <si>
    <t>TE PVC RIGIDO. PARA ESGOTO - 50MM (2')</t>
  </si>
  <si>
    <t>I2015</t>
  </si>
  <si>
    <t>TE PVC RIGIDO. PARA ESGOTO - 75MM (3')</t>
  </si>
  <si>
    <t>I1997</t>
  </si>
  <si>
    <t>TE PVC ROSCAVEL DE 1'</t>
  </si>
  <si>
    <t>I1995</t>
  </si>
  <si>
    <t>TE PVC ROSCAVEL DE 1 1/2'</t>
  </si>
  <si>
    <t>I1996</t>
  </si>
  <si>
    <t>TE PVC ROSCAVEL DE 1 1/4'</t>
  </si>
  <si>
    <t>I1998</t>
  </si>
  <si>
    <t>TE PVC ROSCAVEL DE 1/2'</t>
  </si>
  <si>
    <t>I1999</t>
  </si>
  <si>
    <t>TE PVC ROSCAVEL DE 2 1/2'</t>
  </si>
  <si>
    <t>I2000</t>
  </si>
  <si>
    <t>TE PVC ROSCAVEL DE 3'</t>
  </si>
  <si>
    <t>I2001</t>
  </si>
  <si>
    <t>TE PVC ROSCAVEL DE 3/4'</t>
  </si>
  <si>
    <t>I1993</t>
  </si>
  <si>
    <t>TE PVC ROSCAVEL 2'</t>
  </si>
  <si>
    <t>I1994</t>
  </si>
  <si>
    <t>TE PVC ROSCAVEL 4'</t>
  </si>
  <si>
    <t>I2005</t>
  </si>
  <si>
    <t>9. EXPLOSIVOS</t>
  </si>
  <si>
    <t>I0966</t>
  </si>
  <si>
    <t>DINAMITE 40%</t>
  </si>
  <si>
    <t>10. FERRAGENS</t>
  </si>
  <si>
    <t>I6222</t>
  </si>
  <si>
    <t>ARMADOR DE EMBUTIR</t>
  </si>
  <si>
    <t>I6223</t>
  </si>
  <si>
    <t>ARMADOR TIPO RABO DE ANDORINHA</t>
  </si>
  <si>
    <t>I0207</t>
  </si>
  <si>
    <t>BATENTE ALUMINIO L 1.1/2X1X1/8 ANOD 60X210</t>
  </si>
  <si>
    <t>I0269</t>
  </si>
  <si>
    <t>BOTÃO DE CORREÇÃO (1002)</t>
  </si>
  <si>
    <t>I0299</t>
  </si>
  <si>
    <t>BUCHA PARA PIVOTANTE DE DOBRADICA (1201)</t>
  </si>
  <si>
    <t>I0301</t>
  </si>
  <si>
    <t>BUCHA PLASTICA 8MM</t>
  </si>
  <si>
    <t>I0399</t>
  </si>
  <si>
    <t>CADEADO GRANDE P/ CELAS</t>
  </si>
  <si>
    <t>I0401</t>
  </si>
  <si>
    <t>CADEADO PEQUENO</t>
  </si>
  <si>
    <t>I0494</t>
  </si>
  <si>
    <t>CAPUCHINHO (1037)</t>
  </si>
  <si>
    <t>I0813</t>
  </si>
  <si>
    <t>COFRE-TRANCA PARA GRADES DE FERRO</t>
  </si>
  <si>
    <t>I0856</t>
  </si>
  <si>
    <t>TRANSFORMADOR DE POTENCIAL 115 VAC 400 VA</t>
  </si>
  <si>
    <t>I2147</t>
  </si>
  <si>
    <t>TRANSFORMADOR MONOFÁSICO 2KVA, 220/110</t>
  </si>
  <si>
    <t>I7937</t>
  </si>
  <si>
    <t>TRANSFORMADOR PARA LEDS</t>
  </si>
  <si>
    <t>I7536</t>
  </si>
  <si>
    <t xml:space="preserve">C2938 - RETIRADA DE PAVIMENTAÇÃO ASFÁLTICA SOBRE BASE DE PEDRA </t>
  </si>
  <si>
    <t xml:space="preserve">RETIRADA DE PAVIMENTAÇÃO ASFÁLTICA SOBRE BASE DE PEDRA </t>
  </si>
  <si>
    <t xml:space="preserve">RETIRADA DE PAVIMENTAÇÃO EM PEDRA PORTUGUESA </t>
  </si>
  <si>
    <t xml:space="preserve">RETIRADA DE PISO PAVIFLEX </t>
  </si>
  <si>
    <t xml:space="preserve">RETIRADA DE PORTAS E JANELAS, INCLUSIVE BATENTES </t>
  </si>
  <si>
    <t xml:space="preserve">RETIRADA DE TUBO PVC ENTERRADO DN=50mm </t>
  </si>
  <si>
    <t>KIT DE DOSAGEM DE CLORO COM TANQUE DE 70L, BOMBA DOSADORA E AGITADOR, COMPLETO</t>
  </si>
  <si>
    <t>I7996</t>
  </si>
  <si>
    <t>TE JUNTA MECÂNICA E FLANGE DN 300 x 200 PN10</t>
  </si>
  <si>
    <t>I3710</t>
  </si>
  <si>
    <t>TE JUNTA MECÂNICA E FLANGE DN 300 x 300 PN10</t>
  </si>
  <si>
    <t>I3711</t>
  </si>
  <si>
    <t>TE JUNTA MECÂNICA E FLANGE DN 350 x 100 PN10</t>
  </si>
  <si>
    <t>I3712</t>
  </si>
  <si>
    <t>TE JUNTA MECÂNICA E FLANGE DN 350 x 200 PN10</t>
  </si>
  <si>
    <t>I3713</t>
  </si>
  <si>
    <t>TE JUNTA MECÂNICA E FLANGE DN 350 x 250 PN10</t>
  </si>
  <si>
    <t>I3714</t>
  </si>
  <si>
    <t>TE JUNTA MECÂNICA E FLANGE DN 350 x 300 PN10</t>
  </si>
  <si>
    <t>I3715</t>
  </si>
  <si>
    <t>JUNTA GIBAULT DN 250</t>
  </si>
  <si>
    <t>I3896</t>
  </si>
  <si>
    <t>JUNTA GIBAULT DN 300</t>
  </si>
  <si>
    <t>I3897</t>
  </si>
  <si>
    <t>JUNTA GIBAULT DN 350</t>
  </si>
  <si>
    <t>I3898</t>
  </si>
  <si>
    <t>JUNTA GIBAULT DN 400</t>
  </si>
  <si>
    <t>I3899</t>
  </si>
  <si>
    <t>JUNTA GIBAULT DN 450</t>
  </si>
  <si>
    <t>I3890</t>
  </si>
  <si>
    <t>JUNTA GIBAULT DN 50</t>
  </si>
  <si>
    <t>I3900</t>
  </si>
  <si>
    <t>JUNTA GIBAULT DN 500</t>
  </si>
  <si>
    <t>I3901</t>
  </si>
  <si>
    <t>JUNTA GIBAULT DN 600</t>
  </si>
  <si>
    <t>I3891</t>
  </si>
  <si>
    <t>JUNTA GIBAULT DN 75</t>
  </si>
  <si>
    <t>I7131</t>
  </si>
  <si>
    <t>JUNTA GIBAULT DN 80</t>
  </si>
  <si>
    <t>I2938</t>
  </si>
  <si>
    <t>KIT CAVALETE PVC 3/4"-P002(CONEXÕES C/REFORÇO BLIN)</t>
  </si>
  <si>
    <t>I2939</t>
  </si>
  <si>
    <t>KIT CAVALETE PVC 3/4"-P003(CONEXÕES C/REFORÇO BLIN)</t>
  </si>
  <si>
    <t>I2940</t>
  </si>
  <si>
    <t>KIT CAVALETE PVC 3/4"-P005(CONEXÕES C/REFORÇO BLIN)</t>
  </si>
  <si>
    <t>I7995</t>
  </si>
  <si>
    <t>I1648</t>
  </si>
  <si>
    <t>PIA EM INOX 2.00x0.58 C/ 2 CUBAS</t>
  </si>
  <si>
    <t>I2490</t>
  </si>
  <si>
    <t>PIA EM INOX 2,20x0,60 C/ 1 CUBA - C18/A304</t>
  </si>
  <si>
    <t>I2491</t>
  </si>
  <si>
    <t>PIA EM INOX 3,00x0,60 C/ 1 CUBA - C18/A304</t>
  </si>
  <si>
    <t>I2492</t>
  </si>
  <si>
    <t>PIA EM INOX 4,20x0,60m C/ 2 CUBAS</t>
  </si>
  <si>
    <t>I1711</t>
  </si>
  <si>
    <t>PORTA PAPEL DE LOUÇA BRANCA 15X15CM</t>
  </si>
  <si>
    <t>I1712</t>
  </si>
  <si>
    <t>PORTA SABÃO LÍQUIDO DE VIDRO</t>
  </si>
  <si>
    <t>I1716</t>
  </si>
  <si>
    <t>PORTA TOALHA DE LOUÇA BRANCA</t>
  </si>
  <si>
    <t>I1717</t>
  </si>
  <si>
    <t>PORTA TOALHA DE PAPEL - METÁLICO</t>
  </si>
  <si>
    <t>I8255</t>
  </si>
  <si>
    <t>REGISTRO GLOBO (FECHO RÁPIDO) DE 2 1/2"</t>
  </si>
  <si>
    <t>I1840</t>
  </si>
  <si>
    <t>SABONETEIRA DE LOUÇA BRANCA SEM ALÇA 15X15CM</t>
  </si>
  <si>
    <t>I1839</t>
  </si>
  <si>
    <t>SABONETEIRA DE LOUÇA BRANCA 7.5X15CM</t>
  </si>
  <si>
    <t>I1861</t>
  </si>
  <si>
    <t>SIFÃO CROMADO 1 1/4"X1 1/2"</t>
  </si>
  <si>
    <t>I1862</t>
  </si>
  <si>
    <t>SIFÃO CROMADO 1 1/4"X2"</t>
  </si>
  <si>
    <t>I1863</t>
  </si>
  <si>
    <t>SIFÃO CROMADO 2"</t>
  </si>
  <si>
    <t>I1864</t>
  </si>
  <si>
    <t>SIFÃO METALICO TIPO COPO DN 1"X1 1/2"</t>
  </si>
  <si>
    <t>I7603</t>
  </si>
  <si>
    <t>SIFÃO PVC MULTI-USO (PIAS/TANQUES/LAVATÓRIO)</t>
  </si>
  <si>
    <t>I1865</t>
  </si>
  <si>
    <t>SIFÃO PVC RIGIDO TIPO COPO DN 2"X2"</t>
  </si>
  <si>
    <t>I2420</t>
  </si>
  <si>
    <t>SIFÃO PVC 1.1/2" PARA LAVATORIO</t>
  </si>
  <si>
    <t>I1925</t>
  </si>
  <si>
    <t>TAMPA PLASTICA PARA BACIA</t>
  </si>
  <si>
    <t>I7336</t>
  </si>
  <si>
    <t>TAMPA PLÁSTICA PARA BACIA - CRIANÇA</t>
  </si>
  <si>
    <t>I1926</t>
  </si>
  <si>
    <t>TAMPO DE AÇO INOX P/ BANCADAS</t>
  </si>
  <si>
    <t>I1935</t>
  </si>
  <si>
    <t>TANQUE DE AÇO INOXIDÁVEL</t>
  </si>
  <si>
    <t>I1936</t>
  </si>
  <si>
    <t>TANQUE DE CONCRETO 80X70CM</t>
  </si>
  <si>
    <t>I2497</t>
  </si>
  <si>
    <t>TANQUE DE LAVAR CIMENTO (1,00x0,50)m C/TANQUE (0,45x0,45x0,25)m (PADRÃO POPULAR)</t>
  </si>
  <si>
    <t>I1937</t>
  </si>
  <si>
    <t>FILTRO DE FLUXO ASCENDENTE EM FIBRA COMPLETO COM TAMPA, BARRILETE, ESCADA E MATERIAL FILTRANTE, CAPACIDADE 23,56 m³/h A 36,83 m³/h</t>
  </si>
  <si>
    <t>I7069</t>
  </si>
  <si>
    <t>FILTRO DE FLUXO ASCENDENTE EM FIBRA COMPLETO COM TAMPA, BARRILETE, ESCADA E MATERIAL FILTRANTE, CAPACIDADE 5,94 m³/h A 13,28 m³/h</t>
  </si>
  <si>
    <t>I7074</t>
  </si>
  <si>
    <t>FILTRO DE FLUXO ASCENDENTE EM FIBRA COMPLETO COM TAMPA, BARRILETE, ESCADA E MATERIAL FILTRANTE, CAPACIDADE 72,16 m³/h A 94,28 m³/h</t>
  </si>
  <si>
    <t>I7076</t>
  </si>
  <si>
    <t>TE FoFo BBF DN 100 x 50 PN10</t>
  </si>
  <si>
    <t>I7609</t>
  </si>
  <si>
    <t>TÊ FoFo BBF DN 100 x 80 PN10</t>
  </si>
  <si>
    <t>I3622</t>
  </si>
  <si>
    <t>TE FoFo BBF DN 1000 x 1000 PN 10</t>
  </si>
  <si>
    <t>I3618</t>
  </si>
  <si>
    <t>TE FoFo BBF DN 1000 x 200 PN 10</t>
  </si>
  <si>
    <t>I3619</t>
  </si>
  <si>
    <t>TE FoFo BBF DN 1000 x 400 PN 10</t>
  </si>
  <si>
    <t>I3620</t>
  </si>
  <si>
    <t>TE FoFo BBB JUNTA ELÁSTICA DN 250 x 250</t>
  </si>
  <si>
    <t>I3550</t>
  </si>
  <si>
    <t>TE FoFo BBB JUNTA ELÁSTICA DN 250 x 75</t>
  </si>
  <si>
    <t>I7155</t>
  </si>
  <si>
    <t>TE FoFo BBB JUNTA ELASTICA DN 250 x 80</t>
  </si>
  <si>
    <t>I3554</t>
  </si>
  <si>
    <t>TE FoFo BBB JUNTA ELÁSTICA DN 300 x 100</t>
  </si>
  <si>
    <t>I3555</t>
  </si>
  <si>
    <t>TE FoFo BBB JUNTA ELÁSTICA DN 300 x 150</t>
  </si>
  <si>
    <t>I3556</t>
  </si>
  <si>
    <t>VÁLVULA PVC P/ TANQUE</t>
  </si>
  <si>
    <t>LUVA BIPARTIDA P/BOLSAS DN 450</t>
  </si>
  <si>
    <t>I7626</t>
  </si>
  <si>
    <t>LUVA BIPARTIDA P/BOLSAS DN 500</t>
  </si>
  <si>
    <t>CURVA FoFo 11 15' FF DN 800 PN10</t>
  </si>
  <si>
    <t>I3386</t>
  </si>
  <si>
    <t>CURVA FoFo 11 15' FF DN 900 PN10</t>
  </si>
  <si>
    <t>I7116</t>
  </si>
  <si>
    <t>CURVA FoFo 11 15'FF DN 80 PN10</t>
  </si>
  <si>
    <t>I3374</t>
  </si>
  <si>
    <t>CURVA FoFo 11º15' FF DN 100 PN10</t>
  </si>
  <si>
    <t>I3395</t>
  </si>
  <si>
    <t>CURVA FoFo 22 30' FF DN 300 PN10</t>
  </si>
  <si>
    <t>I3391</t>
  </si>
  <si>
    <t>CURVA FoFo 22 30' FF DN 100 PN10</t>
  </si>
  <si>
    <t>I3404</t>
  </si>
  <si>
    <t>CURVA FoFo 22 30' FF DN 1000 PN10</t>
  </si>
  <si>
    <t>I3405</t>
  </si>
  <si>
    <t>MASSA DE VEDAÇÃO</t>
  </si>
  <si>
    <t>I2398</t>
  </si>
  <si>
    <t>I2029</t>
  </si>
  <si>
    <t>TE REDUCAO PVC ROSCAVEL DE 3/4X1/2'</t>
  </si>
  <si>
    <t>I2027</t>
  </si>
  <si>
    <t>TE REDUCAO PVC ROSCAVEL 1 1/2X3/4'</t>
  </si>
  <si>
    <t>I2028</t>
  </si>
  <si>
    <t>TE REDUCAO PVC ROSCAVEL 1X3/4'</t>
  </si>
  <si>
    <t>I2018</t>
  </si>
  <si>
    <t>I1546</t>
  </si>
  <si>
    <t>NIPLE DUPLO REDUCÃO GALV 3X2''</t>
  </si>
  <si>
    <t>I1545</t>
  </si>
  <si>
    <t>LUVA UNIÃO AÇO GALVANIZADO (F.G) (4'')</t>
  </si>
  <si>
    <t>I1499</t>
  </si>
  <si>
    <t>MANGUEIRA COM UNIÃO ENGATE RÁPIDO 2 1/2''X30M</t>
  </si>
  <si>
    <t>NIPLE DUPLO REDUCÃO GALV 3/4X1/2''</t>
  </si>
  <si>
    <t>I1547</t>
  </si>
  <si>
    <t>NIPLE PVC COM ROSCA DE 1 1/4''</t>
  </si>
  <si>
    <t>I1548</t>
  </si>
  <si>
    <t>NIPLE PVC COM ROSCA DE 2 1/2''</t>
  </si>
  <si>
    <t>I2381</t>
  </si>
  <si>
    <t>NIPLE PVC COM ROSCA DE 3/4"</t>
  </si>
  <si>
    <t>I1676</t>
  </si>
  <si>
    <t>PLUG FERRO FUNDIDO 100MM (4')</t>
  </si>
  <si>
    <t>I3823</t>
  </si>
  <si>
    <t>EXTREMIDADE PF C/ ABA DE VEDAÇÃO DN 900 PN10</t>
  </si>
  <si>
    <t>I6392</t>
  </si>
  <si>
    <t>NIPLE DUPLO REDUCÃO GALV 1 1/4X1/2''</t>
  </si>
  <si>
    <t>I1544</t>
  </si>
  <si>
    <t>NIPLE DUPLO REDUCÃO GALV 2 1/2X1 1/4''</t>
  </si>
  <si>
    <t>I1231</t>
  </si>
  <si>
    <t>GRANITO POLIDO PRETO E=2cm</t>
  </si>
  <si>
    <t>I1332</t>
  </si>
  <si>
    <t>TORNEIRA DE METAL BRANCO 1/2", CANO CURTO (PADRÃO POPULAR)</t>
  </si>
  <si>
    <t>I2503</t>
  </si>
  <si>
    <t>TORNEIRA DE METAL BRANCO 3/4", CANO LONGO (PADRÃO POPULAR)</t>
  </si>
  <si>
    <t>I2130</t>
  </si>
  <si>
    <t>TORNEIRA DE PRESSÃO CROMADA DE USO GERAL 1/2'</t>
  </si>
  <si>
    <t>I2131</t>
  </si>
  <si>
    <t>TORNEIRA DE PRESSÃO CROMADA LONGA P/PIA 3/4'</t>
  </si>
  <si>
    <t>I2132</t>
  </si>
  <si>
    <t>TORNEIRA DE PRESSÃO CROMADA P/LAVATORIO 1/2'</t>
  </si>
  <si>
    <t>I2133</t>
  </si>
  <si>
    <t>TORNEIRA DE PRESSÃO P/ JARDIM DE 3/4"</t>
  </si>
  <si>
    <t>I2134</t>
  </si>
  <si>
    <t>TAMPÃO FoFo D=200 x 200mm PARA LIGAÇÃO ESGOTO</t>
  </si>
  <si>
    <t>I6266</t>
  </si>
  <si>
    <t>TE AÇO GALVANIZADO C/ ROSCA DN 2"X1"</t>
  </si>
  <si>
    <t>I3540</t>
  </si>
  <si>
    <t>TE FoFo BBB JUNTA ELÁSTICA DN 100 x 100</t>
  </si>
  <si>
    <t>I3539</t>
  </si>
  <si>
    <t>TE FoFo BBB JUNTA ELÁSTICA DN 100 x 75</t>
  </si>
  <si>
    <t>I7151</t>
  </si>
  <si>
    <t>TE FoFo BBB JUNTA ELASTICA DN 100 x 80</t>
  </si>
  <si>
    <t>I3543</t>
  </si>
  <si>
    <t>TE FoFo BBB JUNTA ELÁSTICA DN 150 x 100</t>
  </si>
  <si>
    <t>I3544</t>
  </si>
  <si>
    <t>TE FoFo BBB JUNTA ELÁSTICA DN 150 x 150</t>
  </si>
  <si>
    <t>I3542</t>
  </si>
  <si>
    <t>TUBO FoFo C/FLANGE E PONTA DN 900 PN10 - L=1500</t>
  </si>
  <si>
    <t>I4782</t>
  </si>
  <si>
    <t>TUBO FoFo C/FLANGE E PONTA DN 900 PN10 - L=2000</t>
  </si>
  <si>
    <t>I4783</t>
  </si>
  <si>
    <t>TUBO FoFo C/FLANGE E PONTA DN 900 PN10 - L=2500</t>
  </si>
  <si>
    <t>I4784</t>
  </si>
  <si>
    <t>TUBO FoFo C/FLANGE E PONTA DN 900 PN10 - L=3000</t>
  </si>
  <si>
    <t>I4785</t>
  </si>
  <si>
    <t>TUBO FoFo C/FLANGE E PONTA DN 900 PN10 - L=3500</t>
  </si>
  <si>
    <t>I4786</t>
  </si>
  <si>
    <t>TUBO FoFo C/FLANGE E PONTA DN 900 PN10 - L=4000</t>
  </si>
  <si>
    <t>I4787</t>
  </si>
  <si>
    <t>CHAPA POLICARBONATO 6MM,COMPACTO CRISTAL</t>
  </si>
  <si>
    <t>I0917</t>
  </si>
  <si>
    <t>CUMEEIRA FIBROCIMENTO ARTICULADA (MODULADA)</t>
  </si>
  <si>
    <t>I0919</t>
  </si>
  <si>
    <t>CUMEEIRA FIBROCIMENTO NORMAL (CANALETE 49)</t>
  </si>
  <si>
    <t>I0920</t>
  </si>
  <si>
    <t>CUMEEIRA FIBROCIMENTO NORMAL (CANALETE 90)</t>
  </si>
  <si>
    <t>I0921</t>
  </si>
  <si>
    <t>CUMEEIRA FIBROCIMENTO NORMAL (KALHETA)</t>
  </si>
  <si>
    <t>I0922</t>
  </si>
  <si>
    <t>CUMEEIRA FIBROCIMENTO NORMAL (KALHETAO)</t>
  </si>
  <si>
    <t>I0923</t>
  </si>
  <si>
    <t>CUMEEIRA FIBROCIMENTO NORMAL (MAXIPLAC)</t>
  </si>
  <si>
    <t>I0924</t>
  </si>
  <si>
    <t>CUMEEIRA FIBROCIMENTO NORMAL (ONDULADA)</t>
  </si>
  <si>
    <t>I0925</t>
  </si>
  <si>
    <t>CUMEEIRA FIBROCIMENTO UNIVERSAL (ONDULADA)</t>
  </si>
  <si>
    <t>I2296</t>
  </si>
  <si>
    <t>CUMEEIRA NORMAL P/TELHA DE 6MM, LARGURA 1.10M</t>
  </si>
  <si>
    <t>I0926</t>
  </si>
  <si>
    <t>CUMEEIRA PARA TELHA CERAMICA</t>
  </si>
  <si>
    <t>I0927</t>
  </si>
  <si>
    <t>CUMEEIRA PARA TELHA DE CONCRETO</t>
  </si>
  <si>
    <t>I0928</t>
  </si>
  <si>
    <t>CUMEEIRA PARA TELHA DE MADEIRA - NORMAL</t>
  </si>
  <si>
    <t>I0929</t>
  </si>
  <si>
    <t>CUMEEIRA TERMOACUSTICA</t>
  </si>
  <si>
    <t>TUBO FoFo CILÍNDRICO P/ ÁGUA DN 1000, L = 6800mm</t>
  </si>
  <si>
    <t>I8053</t>
  </si>
  <si>
    <t>TUBO FoFo CILÍNDRICO P/ ÁGUA DN 1200, L = 6800mm</t>
  </si>
  <si>
    <t>I8040</t>
  </si>
  <si>
    <t>TUBO FoFo CILÍNDRICO P/ ÁGUA DN 150, L = 5800mm</t>
  </si>
  <si>
    <t>I8041</t>
  </si>
  <si>
    <t>TUBO FoFo CILÍNDRICO P/ ÁGUA DN 200, L = 5800mm</t>
  </si>
  <si>
    <t>I8042</t>
  </si>
  <si>
    <t>TUBO FoFo CILÍNDRICO P/ ÁGUA DN 250, L = 5800mm</t>
  </si>
  <si>
    <t>I8043</t>
  </si>
  <si>
    <t>TUBO FoFo CILÍNDRICO P/ ÁGUA DN 300, L = 5800mm</t>
  </si>
  <si>
    <t>I8044</t>
  </si>
  <si>
    <t>I8067</t>
  </si>
  <si>
    <t>TUBO FoFo CILÍNDRICO P/ ESGOTO DN 900, L = 6800mm</t>
  </si>
  <si>
    <t>I6530</t>
  </si>
  <si>
    <t>TUBO FoFo DÚCTIL 2GS JE INTEGRAL P/ ESGOTO DN 100</t>
  </si>
  <si>
    <t>I6605</t>
  </si>
  <si>
    <t>TUBO FoFo DÚCTIL 2GS JE INTEGRAL P/ ESGOTO DN 1000</t>
  </si>
  <si>
    <t>I6606</t>
  </si>
  <si>
    <t>TUBO FoFo DÚCTIL 2GS JE INTEGRAL P/ ESGOTO DN 1200</t>
  </si>
  <si>
    <t>I6531</t>
  </si>
  <si>
    <t>TUBO FoFo DÚCTIL 2GS JE INTEGRAL P/ ESGOTO DN 150</t>
  </si>
  <si>
    <t>I6532</t>
  </si>
  <si>
    <t>TELHA ALUMÍNIO, MIOLO POLIURETANO, T+T</t>
  </si>
  <si>
    <t>I2437</t>
  </si>
  <si>
    <t>TELHA CANALETE 49 EM FIBROCIMENTO DE 4.00M</t>
  </si>
  <si>
    <t>I2438</t>
  </si>
  <si>
    <t>TELHA CANALETE 90 EM FIBROCIMENTO DE 6.00M</t>
  </si>
  <si>
    <t>I2045</t>
  </si>
  <si>
    <t>TELHA CERÂMICA COLONIAL</t>
  </si>
  <si>
    <t>I2044</t>
  </si>
  <si>
    <t>TUBO FoFo C/FLANGE E PONTA DN 350 PN10 - L=4500</t>
  </si>
  <si>
    <t>I4707</t>
  </si>
  <si>
    <t>TUBO FoFo C/FLANGE E PONTA DN 350 PN10 - L=5000</t>
  </si>
  <si>
    <t>I4708</t>
  </si>
  <si>
    <t>TUBO FoFo C/FLANGE E PONTA DN 350 PN10 - L=5500</t>
  </si>
  <si>
    <t>I4709</t>
  </si>
  <si>
    <t>TUBO FoFo C/FLANGE E PONTA DN 350 PN10 - L=5800</t>
  </si>
  <si>
    <t>I6671</t>
  </si>
  <si>
    <t>TUBO FoFo C/FLANGE E PONTA DN 350 PN10 L=500</t>
  </si>
  <si>
    <t>I4710</t>
  </si>
  <si>
    <t>TUBO FoFo C/FLANGE E PONTA DN 400 PN10 - L=1000</t>
  </si>
  <si>
    <t xml:space="preserve">ATERRO C/COMPACTAÇÃO MECÂNICA E CONTROLE, MAT. DE AQUISIÇÃO </t>
  </si>
  <si>
    <t xml:space="preserve">ATERRO C/COMPACTAÇÃO MECÂNICA E CONTROLE, MAT. PRODUZIDO (S/TRANSP.) </t>
  </si>
  <si>
    <t xml:space="preserve">ATERRO C/COMPACTAÇÃO MANUAL S/CONTROLE MAT. C/AQUISIÇÃO </t>
  </si>
  <si>
    <t xml:space="preserve">ATERRO C/COMPACTAÇÃO MANUAL S/CONTROLE, MAT. PRODUZIDO (S/TRANSP.) </t>
  </si>
  <si>
    <t xml:space="preserve">COMPACTAÇÃO DE ATERROS 95% P.N </t>
  </si>
  <si>
    <t>2.3.3</t>
  </si>
  <si>
    <t>2.3.4</t>
  </si>
  <si>
    <t>2.3.5</t>
  </si>
  <si>
    <t>2.3.6</t>
  </si>
  <si>
    <t xml:space="preserve">COMPACTAÇÃO DE ATERROS 100% P.N </t>
  </si>
  <si>
    <t xml:space="preserve">COMPACTAÇÃO MECÂNICA DE CALÇAMENTO C/COMPACTADOR TIPO SAPO </t>
  </si>
  <si>
    <t xml:space="preserve">COMPACTAÇÃO MECÂNICA DO CALÇAMENTO C/ ROLO LISO </t>
  </si>
  <si>
    <t xml:space="preserve">CORTE E ATERRO COMPENSADO S/CONTROLE DO GRAU DE COMPACTAÇÃO </t>
  </si>
  <si>
    <t>2.3.7</t>
  </si>
  <si>
    <t>2.3.8</t>
  </si>
  <si>
    <t>2.3.9</t>
  </si>
  <si>
    <t>2.3.10</t>
  </si>
  <si>
    <t>2.3.11</t>
  </si>
  <si>
    <t>2.3.12</t>
  </si>
  <si>
    <t>2.3.13</t>
  </si>
  <si>
    <t>2.3.14</t>
  </si>
  <si>
    <t>2.3.15</t>
  </si>
  <si>
    <t>2.3.16</t>
  </si>
  <si>
    <t xml:space="preserve">CORTE MANUAL EM TERRA </t>
  </si>
  <si>
    <t xml:space="preserve">ESPALHAMENTO E ADENSAMENTO DE AREIA </t>
  </si>
  <si>
    <t xml:space="preserve">ESPALHAMENTO MECÂNICO DE SOLO EM BOTA FORA </t>
  </si>
  <si>
    <t xml:space="preserve">MUTIRÃO MISTO - ATERRO COM COMPACTAÇÃO MANUAL S/CONTROLE, MAT. C/AQUISIÇÃO </t>
  </si>
  <si>
    <t xml:space="preserve">REATERRO C/COMPACTAÇÃO MANUAL S/CONTROLE, MATERIAL DA VALA </t>
  </si>
  <si>
    <t xml:space="preserve">REATERRO C/COMPACTAÇÃO MANUAL C/CONTROLE, MATERIAL EMPRÉSTIMO </t>
  </si>
  <si>
    <t>SERVIÇOS PREPARATÓRIOS</t>
  </si>
  <si>
    <t>3.1</t>
  </si>
  <si>
    <t>3.1.1</t>
  </si>
  <si>
    <t xml:space="preserve">DESMATAMENTO DE JAZIDA </t>
  </si>
  <si>
    <t xml:space="preserve">DESMATAMENTO DESTOCAMENTO DE ÁRVORE E LIMPEZA </t>
  </si>
  <si>
    <t xml:space="preserve">NIVELAMENTO DE FUNDO DE VALAS </t>
  </si>
  <si>
    <t xml:space="preserve">REGULARIZAÇÃO DE TALUDES </t>
  </si>
  <si>
    <t>3.1.2</t>
  </si>
  <si>
    <t>3.1.3</t>
  </si>
  <si>
    <t>3.1.4</t>
  </si>
  <si>
    <t>REATOR ANAERÓBIO EM FIBRA CAPACIDADE 100 m3/DIA</t>
  </si>
  <si>
    <t>I6317</t>
  </si>
  <si>
    <t>REATOR ANAERÓBIO EM FIBRA CAPACIDADE 145 m3/DIA</t>
  </si>
  <si>
    <t>I6318</t>
  </si>
  <si>
    <t>REATOR ANAERÓBIO EM FIBRA CAPACIDADE 180 m3/DIA</t>
  </si>
  <si>
    <t>I6319</t>
  </si>
  <si>
    <t>PLACA REDUÇÃO DN 400 x 300 PN10</t>
  </si>
  <si>
    <t>I4025</t>
  </si>
  <si>
    <t>PLACA REDUÇÃO DN 450 x 350 PN10</t>
  </si>
  <si>
    <t>I4026</t>
  </si>
  <si>
    <t>PLACA REDUÇÃO DN 500 x 350 PN10</t>
  </si>
  <si>
    <t>I4027</t>
  </si>
  <si>
    <t>PLACA REDUÇÃO DN 500 x 400 PN10</t>
  </si>
  <si>
    <t>I4029</t>
  </si>
  <si>
    <t>PLACA REDUÇÃO DN 600 x 450 PN10</t>
  </si>
  <si>
    <t>I4030</t>
  </si>
  <si>
    <t>PLACA REDUÇÃO DN 700 x 500 PN10</t>
  </si>
  <si>
    <t>I4031</t>
  </si>
  <si>
    <t>PLACA REDUÇÃO DN 900 x 700 PN10</t>
  </si>
  <si>
    <t>I4028</t>
  </si>
  <si>
    <t>PLACA REDUÇÃO DN 600 x 150 PN10</t>
  </si>
  <si>
    <t>I6577</t>
  </si>
  <si>
    <t>PLUG AÇO GALVANIZADO 2"</t>
  </si>
  <si>
    <t>I3010</t>
  </si>
  <si>
    <t>PLUG OCRE DN 100</t>
  </si>
  <si>
    <t>I3011</t>
  </si>
  <si>
    <t>PLUG OCRE DN 125</t>
  </si>
  <si>
    <t>I3012</t>
  </si>
  <si>
    <t>PLUG OCRE DN 150</t>
  </si>
  <si>
    <t>I3013</t>
  </si>
  <si>
    <t>PLUG OCRE DN 200</t>
  </si>
  <si>
    <t>I3014</t>
  </si>
  <si>
    <t>PLUG OCRE DN 250</t>
  </si>
  <si>
    <t>I3015</t>
  </si>
  <si>
    <t>PLUG OCRE DN 300</t>
  </si>
  <si>
    <t>I3016</t>
  </si>
  <si>
    <t>PLUG OCRE DN 350</t>
  </si>
  <si>
    <t>I3017</t>
  </si>
  <si>
    <t>PLUG OCRE DN 400</t>
  </si>
  <si>
    <t>I6097</t>
  </si>
  <si>
    <t>TUBO FoFo C/ FLANGES DN 450 PN10 - L=5000</t>
  </si>
  <si>
    <t>I4544</t>
  </si>
  <si>
    <t>TUBO FoFo C/ FLANGES DN 450 PN10 - L=5500</t>
  </si>
  <si>
    <t>I4545</t>
  </si>
  <si>
    <t>TUBO FoFo C/ FLANGES DN 450 PN10 - L=5800</t>
  </si>
  <si>
    <t>I3956</t>
  </si>
  <si>
    <t>TUBO FoFo C/ FLANGES DN 50 PN10 - L=250</t>
  </si>
  <si>
    <t>I3957</t>
  </si>
  <si>
    <t>TUBO FoFo C/ FLANGES DN 50 PN10 - L=500</t>
  </si>
  <si>
    <t>I3976</t>
  </si>
  <si>
    <t>TUBO FoFo C/ FLANGES DN 500 PN10 - L=250</t>
  </si>
  <si>
    <t>I3977</t>
  </si>
  <si>
    <t>TUBO FoFo C/ FLANGES DN 500 PN10 - L=500</t>
  </si>
  <si>
    <t>I4546</t>
  </si>
  <si>
    <t>TUBO FoFo C/ FLANGES DN 500 PN10 - L=1000</t>
  </si>
  <si>
    <t>I4547</t>
  </si>
  <si>
    <t>I6315</t>
  </si>
  <si>
    <t>REATOR ANAERÓBIO EM FIBRA CAPACIDADE 80 m3/DIA</t>
  </si>
  <si>
    <t>I4066</t>
  </si>
  <si>
    <t>REDUÇÃO EXCÊNTRICA C/ FLANGES DN 100 x 75 PN10</t>
  </si>
  <si>
    <t>I7136</t>
  </si>
  <si>
    <t>REDUÇÃO EXCENTRICA C/ FLANGES DN 100 x 80 PN10</t>
  </si>
  <si>
    <t>I4068</t>
  </si>
  <si>
    <t>REDUÇÃO EXCÊNTRICA C/ FLANGES DN 150 x 100 PN10</t>
  </si>
  <si>
    <t>I4067</t>
  </si>
  <si>
    <t>REDUÇÃO EXCÊNTRICA C/ FLANGES DN 150 x 75 PN10</t>
  </si>
  <si>
    <t>I7605</t>
  </si>
  <si>
    <t>REDUÇÃO EXCÊNTRICA C/ FLANGES DN 150 x 80 PN10</t>
  </si>
  <si>
    <t>I4070</t>
  </si>
  <si>
    <t>REDUÇÃO EXCÊNTRICA C/ FLANGES DN 200 x 100 PN10</t>
  </si>
  <si>
    <t>I4071</t>
  </si>
  <si>
    <t>REDUÇÃO EXCÊNTRICA C/ FLANGES DN 200 x 150 PN10</t>
  </si>
  <si>
    <t>I4072</t>
  </si>
  <si>
    <t>REDUÇÃO EXCÊNTRICA C/ FLANGES DN 250 x 150 PN10</t>
  </si>
  <si>
    <t>I4073</t>
  </si>
  <si>
    <t>REDUÇÃO EXCÊNTRICA C/ FLANGES DN 250 x 200 PN10</t>
  </si>
  <si>
    <t>I4074</t>
  </si>
  <si>
    <t>REDUÇÃO EXCÊNTRICA C/ FLANGES DN 300 x 150 PN10</t>
  </si>
  <si>
    <t>I4075</t>
  </si>
  <si>
    <t>REDUÇÃO EXCÊNTRICA C/ FLANGES DN 300 x 200 PN10</t>
  </si>
  <si>
    <t>I4076</t>
  </si>
  <si>
    <t>C1916</t>
  </si>
  <si>
    <t>I8500</t>
  </si>
  <si>
    <t>I8501</t>
  </si>
  <si>
    <t>CAIXA D'ÁGUA EM FIBRA DE VIDRO CAP. 20.000 L, MONTADA EM ESTRUTURA DE CONCRETO PRE-FABRICADA COMPOSTA DE SAPATA, PILAR CIRCULAR D=0,40m, COM PÉ DIREITO DE 6,00m, LAJE DE APOIO (FORNECIMENTO E MONTAGEM)</t>
  </si>
  <si>
    <t>I0787</t>
  </si>
  <si>
    <t>SI1415</t>
  </si>
  <si>
    <t>SI0055</t>
  </si>
  <si>
    <t>SI9813</t>
  </si>
  <si>
    <t>SI3521</t>
  </si>
  <si>
    <t>SI9867</t>
  </si>
  <si>
    <t>SI3542</t>
  </si>
  <si>
    <t>SI6036</t>
  </si>
  <si>
    <t>SI3889</t>
  </si>
  <si>
    <t>SI12773</t>
  </si>
  <si>
    <t>SI11822</t>
  </si>
  <si>
    <t>SI0119</t>
  </si>
  <si>
    <t>SI3143</t>
  </si>
  <si>
    <t>SI1794</t>
  </si>
  <si>
    <t>SI1413</t>
  </si>
  <si>
    <t>SI1411</t>
  </si>
  <si>
    <t>CAMINHONETE SAVEIRO</t>
  </si>
  <si>
    <t>PRIMER P/ MANTA FK</t>
  </si>
  <si>
    <t>I1737</t>
  </si>
  <si>
    <t>PRIMER SINTÉTICO</t>
  </si>
  <si>
    <t>I1818</t>
  </si>
  <si>
    <t>RESINA ACRÍLICA</t>
  </si>
  <si>
    <t>I1819</t>
  </si>
  <si>
    <t>RESINA DE EPÓXI</t>
  </si>
  <si>
    <t>I1856</t>
  </si>
  <si>
    <t>SELADOR ACRÍLICO</t>
  </si>
  <si>
    <t>I1857</t>
  </si>
  <si>
    <t>SELADOR ACRÍLICO P/CONCRETO</t>
  </si>
  <si>
    <t>TUBO FoFo C/FLANGE E BOLSA JE DN 900 PN10 - L=2500</t>
  </si>
  <si>
    <t>I4412</t>
  </si>
  <si>
    <t>TUBO FoFo C/FLANGE E BOLSA JE DN 900 PN10 - L=3000</t>
  </si>
  <si>
    <t>TE FoFo JTEF DN 600 x 200 PN16</t>
  </si>
  <si>
    <t>I7841</t>
  </si>
  <si>
    <t>TE FoFo JTEF DN 600 x 200 PN25</t>
  </si>
  <si>
    <t>I7758</t>
  </si>
  <si>
    <t>TE FoFo JTEF DN 600 x 300 PN10</t>
  </si>
  <si>
    <t>I7800</t>
  </si>
  <si>
    <t>TE FoFo JTEF DN 600 x 300 PN16</t>
  </si>
  <si>
    <t>I7842</t>
  </si>
  <si>
    <t>TE FoFo JTEF DN 600 x 300 PN25</t>
  </si>
  <si>
    <t>I7759</t>
  </si>
  <si>
    <t>TE FoFo JTEF DN 600 x 400 PN10</t>
  </si>
  <si>
    <t>I7801</t>
  </si>
  <si>
    <t>TE FoFo JTEF DN 600 x 400 PN16</t>
  </si>
  <si>
    <t>I7843</t>
  </si>
  <si>
    <t>TE FoFo JTEF DN 600 x 400 PN25</t>
  </si>
  <si>
    <t>I7760</t>
  </si>
  <si>
    <t>TE FoFo JTEF DN 600 x 600 PN10</t>
  </si>
  <si>
    <t>I7802</t>
  </si>
  <si>
    <t>TE FoFo JTEF DN 600 x 600 PN16</t>
  </si>
  <si>
    <t>I7844</t>
  </si>
  <si>
    <t>TE FoFo JTEF DN 600 x 600 PN25</t>
  </si>
  <si>
    <t>I7761</t>
  </si>
  <si>
    <t>TE FoFo JTEF DN 700 x 200 PN10</t>
  </si>
  <si>
    <t>I7803</t>
  </si>
  <si>
    <t>TE FoFo JTEF DN 700 x 200 PN16</t>
  </si>
  <si>
    <t>I7845</t>
  </si>
  <si>
    <t>REGISTRO GAVETA OVAL C/F E BY-PASS DN 500 PN25</t>
  </si>
  <si>
    <t>I5379</t>
  </si>
  <si>
    <t>I6212</t>
  </si>
  <si>
    <t>TUBO PVC RIGIDO LEVES DN 400</t>
  </si>
  <si>
    <t>I6213</t>
  </si>
  <si>
    <t>TUBO PVC RIGIDO LEVES DN 450</t>
  </si>
  <si>
    <t>I3062</t>
  </si>
  <si>
    <t>TUBO PVC RIGIDO OCRE JE DN 100 (NBR-7362)</t>
  </si>
  <si>
    <t>I3063</t>
  </si>
  <si>
    <t>BASE FUSIVEL NH 00 - 125A</t>
  </si>
  <si>
    <t>I0202</t>
  </si>
  <si>
    <t>BASE FUSIVEL NH 1 - 250A</t>
  </si>
  <si>
    <t>I0203</t>
  </si>
  <si>
    <t>CURVA FoFo 11 15 JTE DN 800</t>
  </si>
  <si>
    <t>I7635</t>
  </si>
  <si>
    <t>CURVA FoFo 11 15 JTE DN 900</t>
  </si>
  <si>
    <t>I7646</t>
  </si>
  <si>
    <t>CURVA FoFo 22 30 JTE DN 1000</t>
  </si>
  <si>
    <t>I7647</t>
  </si>
  <si>
    <t>CURVA FoFo 22 30 JTE DN 1200</t>
  </si>
  <si>
    <t>I7638</t>
  </si>
  <si>
    <t>CURVA FoFo 22 30 JTE DN 300</t>
  </si>
  <si>
    <t>I7639</t>
  </si>
  <si>
    <t>CURVA FoFo 22 30 JTE DN 350</t>
  </si>
  <si>
    <t>I7640</t>
  </si>
  <si>
    <t>CURVA FoFo 22 30 JTE DN 400</t>
  </si>
  <si>
    <t>I7641</t>
  </si>
  <si>
    <t>CURVA FoFo 22 30 JTE DN 500</t>
  </si>
  <si>
    <t>I7642</t>
  </si>
  <si>
    <t>CURVA FoFo 22 30 JTE DN 600</t>
  </si>
  <si>
    <t>I7643</t>
  </si>
  <si>
    <t>TUBO FoFo C/FLANGE E BOLSA JE DN 800 PN10 - L=1500</t>
  </si>
  <si>
    <t>I4397</t>
  </si>
  <si>
    <t>TUBO FoFo C/FLANGE E BOLSA JE DN 800 PN10 - L=2000</t>
  </si>
  <si>
    <t>I4398</t>
  </si>
  <si>
    <t>TUBO FoFo C/FLANGE E BOLSA JE DN 800 PN10 - L=2500</t>
  </si>
  <si>
    <t>I4399</t>
  </si>
  <si>
    <t>TUBO FoFo C/FLANGE E BOLSA JE DN 800 PN10 - L=3000</t>
  </si>
  <si>
    <t>I4400</t>
  </si>
  <si>
    <t>TUBO FoFo C/FLANGE E BOLSA JE DN 800 PN10 - L=3500</t>
  </si>
  <si>
    <t>I4401</t>
  </si>
  <si>
    <t>TUBO FoFo C/FLANGE E BOLSA JE DN 800 PN10 - L=4000</t>
  </si>
  <si>
    <t>I4402</t>
  </si>
  <si>
    <t>TUBO FoFo C/FLANGE E BOLSA JE DN 800 PN10 - L=4500</t>
  </si>
  <si>
    <t>I4403</t>
  </si>
  <si>
    <t>TUBO FoFo C/FLANGE E BOLSA JE DN 800 PN10 - L=5000</t>
  </si>
  <si>
    <t>I4404</t>
  </si>
  <si>
    <t>CURVA FoFo 90 JTE DN 500</t>
  </si>
  <si>
    <t>I7662</t>
  </si>
  <si>
    <t>CURVA FoFo 90 JTE DN 600</t>
  </si>
  <si>
    <t>I3387</t>
  </si>
  <si>
    <t>CURVA FoFo 11 15' FF DN 1000 PN10</t>
  </si>
  <si>
    <t>I3375</t>
  </si>
  <si>
    <t>CURVA FoFo 11 15' FF DN 150 PN10</t>
  </si>
  <si>
    <t>I3376</t>
  </si>
  <si>
    <t>CURVA FoFo 11 15' FF DN 200 PN10</t>
  </si>
  <si>
    <t>REGISTRO GAVETA OVAL C/F E MEC/REDUTOR DN 900 PN16</t>
  </si>
  <si>
    <t>I5434</t>
  </si>
  <si>
    <t>REGISTRO GAVETA OVAL C/F E MEC/REDUTOR DN 900 PN25</t>
  </si>
  <si>
    <t>I5229</t>
  </si>
  <si>
    <t>REGISTRO GAVETA OVAL F/V COM REDUTOR DN 900 PN16</t>
  </si>
  <si>
    <t>I5188</t>
  </si>
  <si>
    <t>REGISTRO GAVETA OVAL V/F COM BY-PASS DN 1000 PN10</t>
  </si>
  <si>
    <t>I5199</t>
  </si>
  <si>
    <t>REGISTRO GAVETA OVAL V/F COM BY-PASS DN 1000 PN16</t>
  </si>
  <si>
    <t>BUCHA DE FERRO GALVANIZADO 1 1/4''</t>
  </si>
  <si>
    <t>I0288</t>
  </si>
  <si>
    <t>BUCHA DE FERRO GALVANIZADO 1/2''</t>
  </si>
  <si>
    <t>I0290</t>
  </si>
  <si>
    <t>BUCHA DE FERRO GALVANIZADO 2''</t>
  </si>
  <si>
    <t>I0289</t>
  </si>
  <si>
    <t>BUCHA DE FERRO GALVANIZADO 2 1/2''</t>
  </si>
  <si>
    <t>I0292</t>
  </si>
  <si>
    <t>BUCHA DE FERRO GALVANIZADO 3''</t>
  </si>
  <si>
    <t>I0291</t>
  </si>
  <si>
    <t>BUCHA DE FERRO GALVANIZADO 3 1/2''</t>
  </si>
  <si>
    <t>I0293</t>
  </si>
  <si>
    <t>BUCHA DE FERRO GALVANIZADO 3/4''</t>
  </si>
  <si>
    <t>I0294</t>
  </si>
  <si>
    <t>BUCHA DE FERRO GALVANIZADO 4''</t>
  </si>
  <si>
    <t>I0300</t>
  </si>
  <si>
    <t>BUCHA PASSAGEM INTERNA/EXTERNA PORCEL. 15KV</t>
  </si>
  <si>
    <t>I0330</t>
  </si>
  <si>
    <t>BUQUE NIQUELADO 4 PONTAS</t>
  </si>
  <si>
    <t>I0332</t>
  </si>
  <si>
    <t>VERTEDOURO TRIANGULAR EM FIBRA 45 X 26 cm, C.PROJ.</t>
  </si>
  <si>
    <t>17. LOUÇAS, METAIS E ACESSÓRIOS</t>
  </si>
  <si>
    <t>I0087</t>
  </si>
  <si>
    <t>APARELHO MISTURADOR DE MESA PARA PIA</t>
  </si>
  <si>
    <t>I0088</t>
  </si>
  <si>
    <t>APARELHO MISTURADOR DE PAREDE PARA PIA</t>
  </si>
  <si>
    <t>I0089</t>
  </si>
  <si>
    <t>APARELHO MISTURADOR PARA LAVATORIO</t>
  </si>
  <si>
    <t>I0124</t>
  </si>
  <si>
    <t>ARMARIO PLASTICO DE EMBUTIR 45X60CM</t>
  </si>
  <si>
    <t>I0170</t>
  </si>
  <si>
    <t>BACIA LOUÇA BRANCA COM SAÍDA HORIZONTAL</t>
  </si>
  <si>
    <t>BUCHA DE FERRO GALVANIZADO 1''</t>
  </si>
  <si>
    <t>I0285</t>
  </si>
  <si>
    <t>BUCHA DE FERRO GALVANIZADO 1 1/2''</t>
  </si>
  <si>
    <t>I0286</t>
  </si>
  <si>
    <t>CABO COBRE NU 25MM2</t>
  </si>
  <si>
    <t>I0339</t>
  </si>
  <si>
    <t>CABO COBRE NU 35MM2</t>
  </si>
  <si>
    <t>I0340</t>
  </si>
  <si>
    <t>CABO COBRE NU 6MM2</t>
  </si>
  <si>
    <t>I0341</t>
  </si>
  <si>
    <t>CABO COBRE NU 70MM2</t>
  </si>
  <si>
    <t>I7375</t>
  </si>
  <si>
    <t>CABO DE COBRE NU, FORMAÇÃO 7 FIOS, 10mm²</t>
  </si>
  <si>
    <t>I6816</t>
  </si>
  <si>
    <t>CABO DE FIBRA ÓTICA, 01 PAR</t>
  </si>
  <si>
    <t>I6817</t>
  </si>
  <si>
    <t>CABO DE FIBRA ÓTICA, 02 PARES</t>
  </si>
  <si>
    <t>I6818</t>
  </si>
  <si>
    <t>CABO DE FIBRA ÓTICA, 03 PARES</t>
  </si>
  <si>
    <t>I6819</t>
  </si>
  <si>
    <t>CABO DE FIBRA ÓTICA, 04 PARES</t>
  </si>
  <si>
    <t>FERRO CHATO 2.1/2" x 1/2"</t>
  </si>
  <si>
    <t>I2336</t>
  </si>
  <si>
    <t>FERRO CHATO 2.1/2"x 3/8"</t>
  </si>
  <si>
    <t>I2337</t>
  </si>
  <si>
    <t>FERRO CHATO 3/4" x 3/16"</t>
  </si>
  <si>
    <t>I6221</t>
  </si>
  <si>
    <t>GANCHOS GALVANIZADOS P/FIXAÇÃO DAS REDES NOS TUBOS</t>
  </si>
  <si>
    <t>I1224</t>
  </si>
  <si>
    <t>GRADIL DE FERRO COM BARRA CHATA</t>
  </si>
  <si>
    <t>I2516</t>
  </si>
  <si>
    <t>BACIA SIFONADA LOUÇA BCA</t>
  </si>
  <si>
    <t>PONTALETE3"x3" - APARELHADO</t>
  </si>
  <si>
    <t xml:space="preserve">CAIXA DESCARGA DE SOBREPOR </t>
  </si>
  <si>
    <t>CAIXA SIFONADA 150x150x50</t>
  </si>
  <si>
    <t xml:space="preserve">LAVATÓRIO LOUÇA BRANCA </t>
  </si>
  <si>
    <t>REGISTRO GAVETA 20MM (3/4')</t>
  </si>
  <si>
    <t>TUBO PVC SOLDÁVEL DE 25MM</t>
  </si>
  <si>
    <t>DOBRADIÇA DE FERRO 3 x 2 1/2"</t>
  </si>
  <si>
    <t>FIO DE COBRE ANTICHAMA 2.5mm²</t>
  </si>
  <si>
    <t>I2201</t>
  </si>
  <si>
    <t>TUBO PVC SOLDÁVEL DE 32MM (1')</t>
  </si>
  <si>
    <t>I2367</t>
  </si>
  <si>
    <t>LINHA DE MADEIRA DE LEI DE 6"x3"</t>
  </si>
  <si>
    <t>I2369</t>
  </si>
  <si>
    <t>LINHA EM MADEIRA DE LEI DE 4"x2"</t>
  </si>
  <si>
    <t>I2410</t>
  </si>
  <si>
    <t>PREGO 2 1/2" x 10</t>
  </si>
  <si>
    <t>CARGA, TRANSPORTE E DESCARGA DE TUBOS E PEÇAS EM PVC DN 200mm ATÉ 15km</t>
  </si>
  <si>
    <t xml:space="preserve">C3383 - RETIRADA DE TUBOS E CONEXÕES EM PVC JE DN 250MM </t>
  </si>
  <si>
    <t xml:space="preserve">C3384 - RETIRADA DE TUBOS E CONEXÕES EM PVC JE DN 300MM </t>
  </si>
  <si>
    <t>C0722</t>
  </si>
  <si>
    <t>CARGA, TRANSPORTE E DESCARGA DE TUBOS E PEÇAS EM PVC DN 300mm ATÉ 15km</t>
  </si>
  <si>
    <t xml:space="preserve">C3385 - RETIRADA DE TUBOS E CONEXÕES EM PVC JE DN 350MM </t>
  </si>
  <si>
    <t>C0723</t>
  </si>
  <si>
    <t>CARGA, TRANSPORTE E DESCARGA DE TUBOS E PEÇAS EM PVC DN 350mm ATÉ 15km</t>
  </si>
  <si>
    <t>MANTA ASFALT.C/ ARMADURA FILME POLIETILENO E= 3MM</t>
  </si>
  <si>
    <t xml:space="preserve">C3282 - ESCAVAÇÃO DE BASE DE TUBULÃO A CEU ABERTO </t>
  </si>
  <si>
    <t>I1685</t>
  </si>
  <si>
    <t>POCEIRO</t>
  </si>
  <si>
    <t xml:space="preserve">C2777 - ESCAVAÇÃO DE MATERIAL DE 3A. CAT A FOGO </t>
  </si>
  <si>
    <t>I2417</t>
  </si>
  <si>
    <t>RETARDO 10 SEGUNDOS</t>
  </si>
  <si>
    <t xml:space="preserve">C2778 - ESCAVAÇÃO DE MATERIAL DE 3A. CAT A FRIO </t>
  </si>
  <si>
    <t>FUSIVEL DIAZED 25A</t>
  </si>
  <si>
    <t>I1205</t>
  </si>
  <si>
    <t>FUSIVEL DIAZED 63A</t>
  </si>
  <si>
    <t>I1206</t>
  </si>
  <si>
    <t>FUSIVEL NH 00 - 125A</t>
  </si>
  <si>
    <t>I1207</t>
  </si>
  <si>
    <t>FUSIVEL NH 1 - 250A</t>
  </si>
  <si>
    <t>I7435</t>
  </si>
  <si>
    <t>FUSÍVEL NH 100A</t>
  </si>
  <si>
    <t>I1208</t>
  </si>
  <si>
    <t>JUNTA DRESSERCOM HARNESS, FABRICADA EM AÇO CARBONO ASTM A 36, DN 100mm, DIMENSÕES CONFORME AWWA M 11, REVESTIMENTO INTERNO CONFORME AWWA C - 210 E EXTERNO CONFORME AWWA C - 204</t>
  </si>
  <si>
    <t>I6449</t>
  </si>
  <si>
    <t>JUNTA DRESSERCOM HARNESS, FABRICADA EM AÇO CARBONO ASTM A 36, DN 150mm, DIMENSÕES CONFORME AWWA M 11, REVESTIMENTO INTERNO CONFORME AWWA C - 210 E EXTERNO CONFORME AWWA C - 204</t>
  </si>
  <si>
    <t>I6463</t>
  </si>
  <si>
    <t>JUNTA DRESSERCOM HARNESS, FABRICADA EM AÇO CARBONO ASTM A 36, DN 200mm, DIMENSÕES CONFORME AWWA M 11, REVESTIMENTO INTERNO CONFORME AWWA C - 210 E EXTERNO CONFORME AWWA C - 204</t>
  </si>
  <si>
    <t>I6484</t>
  </si>
  <si>
    <t>JUNTA DRESSERCOM HARNESS, FABRICADA EM AÇO CARBONO ASTM A 36, DN 250mm, DIMENSÕES CONFORME AWWA M 11, REVESTIMENTO INTERNO CONFORME AWWA C - 210 E EXTERNO CONFORME AWWA C - 204</t>
  </si>
  <si>
    <t>I6485</t>
  </si>
  <si>
    <t>JUNTA DRESSERCOM HARNESS, FABRICADA EM AÇO CARBONO ASTM A 36, DN 300mm, DIMENSÕES CONFORME AWWA M 11, REVESTIMENTO INTERNO CONFORME AWWA C - 210 E EXTERNO CONFORME AWWA C - 204</t>
  </si>
  <si>
    <t>I6486</t>
  </si>
  <si>
    <t>JUNTA DRESSERCOM HARNESS, FABRICADA EM AÇO CARBONO ASTM A 36, DN 400mm, DIMENSÕES CONFORME AWWA M 11, REVESTIMENTO INTERNO CONFORME AWWA C - 210 E EXTERNO CONFORME AWWA C - 204</t>
  </si>
  <si>
    <t>I6487</t>
  </si>
  <si>
    <t>JUNTA DRESSERCOM HARNESS, FABRICADA EM AÇO CARBONO ASTM A 36, DN 500mm, DIMENSÕES CONFORME AWWA M 11, REVESTIMENTO INTERNO CONFORME AWWA C - 210 E EXTERNO CONFORME AWWA C - 204</t>
  </si>
  <si>
    <t>I6488</t>
  </si>
  <si>
    <t>JUNTA DRESSERCOM HARNESS, FABRICADA EM AÇO CARBONO ASTM A 36, DN 600mm, DIMENSÕES CONFORME AWWA M 11, REVESTIMENTO INTERNO CONFORME AWWA C - 210 E EXTERNO CONFORME AWWA C - 204</t>
  </si>
  <si>
    <t>I3892</t>
  </si>
  <si>
    <t>JUNTA GIBAULT DN 100</t>
  </si>
  <si>
    <t>I3893</t>
  </si>
  <si>
    <t>JUNTA GIBAULT DN 150</t>
  </si>
  <si>
    <t>I3894</t>
  </si>
  <si>
    <t>JUNTA GIBAULT DN 200</t>
  </si>
  <si>
    <t>I3895</t>
  </si>
  <si>
    <t>PIA EM INOX 1,20x0,60 C/ 1 CUBA - C18/A304</t>
  </si>
  <si>
    <t>I1649</t>
  </si>
  <si>
    <t>PIA EM INOX 1.50x0.58 C/ 1 CUBA</t>
  </si>
  <si>
    <t>CABO ISOLADO EM PVC 16MM2 - 750V</t>
  </si>
  <si>
    <t>I0343</t>
  </si>
  <si>
    <t>CABO ISOLADO EM PVC 120MM2 - 750V</t>
  </si>
  <si>
    <t>I0344</t>
  </si>
  <si>
    <t>CABO ISOLADO EM PVC 150MM2 - 750V</t>
  </si>
  <si>
    <t>I0345</t>
  </si>
  <si>
    <t>CABO ISOLADO EM PVC 185MM2 - 750V</t>
  </si>
  <si>
    <t>I0346</t>
  </si>
  <si>
    <t>CABO ISOLADO EM PVC 240MM2 - 750V</t>
  </si>
  <si>
    <t>I0347</t>
  </si>
  <si>
    <t>CABO ISOLADO EM PVC 25MM2 - 750V</t>
  </si>
  <si>
    <t>I0348</t>
  </si>
  <si>
    <t>CONECTOR DE ATERRAMENTO TIPO K2C17-10mm BURDY</t>
  </si>
  <si>
    <t>I7414</t>
  </si>
  <si>
    <t>CONECTOR DE COMPRESSÃO P/25mm²</t>
  </si>
  <si>
    <t>I0841</t>
  </si>
  <si>
    <t>CONECTOR PARA HASTE TERRA</t>
  </si>
  <si>
    <t>I0844</t>
  </si>
  <si>
    <t>CONECTOR SPLIT - BOLT P/ CABOS ATE 12OMM2</t>
  </si>
  <si>
    <t>I0845</t>
  </si>
  <si>
    <t>VALVULA DE PE C/ CRIVO COM FLANGE DN 75 PN16</t>
  </si>
  <si>
    <t>I5639</t>
  </si>
  <si>
    <t>VALVULA DE PE C/CRIVO PORT. DUPLA FLANGE DN 100 PN16</t>
  </si>
  <si>
    <t>I5640</t>
  </si>
  <si>
    <t>VALVULA DE PE C/CRIVO PORT. DUPLA FLANGE DN 150 PN16</t>
  </si>
  <si>
    <t>I5630</t>
  </si>
  <si>
    <t xml:space="preserve">COBOGÓ DE CIMENTO TIPO VENEZIANO (50X50X6)cm C/ARG. CIMENTO E AREIA TRAÇO 1:3 </t>
  </si>
  <si>
    <t xml:space="preserve">ALVENARIA DE BLOCOS DE VIDRO (20x20x10)cm </t>
  </si>
  <si>
    <t>8.4.2</t>
  </si>
  <si>
    <t>ESQUADRIAS E FERRAGENS</t>
  </si>
  <si>
    <t>ESQUADRIAS DE MADEIRA</t>
  </si>
  <si>
    <t>9.0</t>
  </si>
  <si>
    <t>9.1</t>
  </si>
  <si>
    <t>9.1.1</t>
  </si>
  <si>
    <t xml:space="preserve">ESQUADRIAS DE MADEIRA E VIDRO </t>
  </si>
  <si>
    <t xml:space="preserve">JANELA VENEZIANA MÓVEL (S/ACESSÓRIOS) </t>
  </si>
  <si>
    <t xml:space="preserve">PORTA INTERNA DE CEDRO LISA COMPLETA UMA FOLHA (0.60X 2.10)m </t>
  </si>
  <si>
    <t xml:space="preserve">PORTA INTERNA DE CEDRO LISA COMPLETA UMA FOLHA (1.20X 2.10)m </t>
  </si>
  <si>
    <t xml:space="preserve">PORTA INTERNA DE CEDRO LISA COMPLETA UMA FOLHA (0.70X 2.10)m </t>
  </si>
  <si>
    <t>9.1.2</t>
  </si>
  <si>
    <t>9.1.3</t>
  </si>
  <si>
    <t>9.1.4</t>
  </si>
  <si>
    <t>9.1.5</t>
  </si>
  <si>
    <t>9.1.6</t>
  </si>
  <si>
    <t>9.2</t>
  </si>
  <si>
    <t>ESQUADRIAS METÁLICAS</t>
  </si>
  <si>
    <t xml:space="preserve">GRADE DE FERRO DE PROTEÇÃO </t>
  </si>
  <si>
    <t xml:space="preserve">GRELHA DE FERRO P/CANALETAS </t>
  </si>
  <si>
    <t xml:space="preserve">JANELA DE FERRO TIPO CAIXILHO BASCULANTE OU FIXO </t>
  </si>
  <si>
    <t xml:space="preserve">PORTA DE FERRO EM CHAPA </t>
  </si>
  <si>
    <t xml:space="preserve">PORTÃO DE METALON E BARRA CHATA DE FERRO C/FECHADURA E DOBRADIÇA, INCLUS. PINTURA ESMALTE SINTÉTICO </t>
  </si>
  <si>
    <t xml:space="preserve">PORTÃO DE TUBO DE AÇO GALVANIZADO DE 2" (1X2)m, INCL. PILARES DE SUSTENTAÇÃO </t>
  </si>
  <si>
    <t xml:space="preserve">PORTÃO DE TUBO DE AÇO GALVANIZADO DE 2" (4X2)m, INCL.. PILARES DE SUSTENTAÇÃO </t>
  </si>
  <si>
    <t>ASSENTAMENTO DE TUBOS E CONEXÕES EM PVC JE DN 500</t>
  </si>
  <si>
    <t>POÇOS E CAIXAS</t>
  </si>
  <si>
    <t>16.5.1</t>
  </si>
  <si>
    <t>16.6</t>
  </si>
  <si>
    <t>LIGAÇÕES PREDIAIS</t>
  </si>
  <si>
    <t>16.6.1</t>
  </si>
  <si>
    <t>16.6.2</t>
  </si>
  <si>
    <t>16.7</t>
  </si>
  <si>
    <t>INTERLIGAÇÕES</t>
  </si>
  <si>
    <t>16.7.1</t>
  </si>
  <si>
    <t>INTERLIGAÇÃO COM A REDE EXISTENTE DN 50</t>
  </si>
  <si>
    <t>16.7.2</t>
  </si>
  <si>
    <t>INTERLIGAÇÃO COM A REDE EXISTENTE DN 75</t>
  </si>
  <si>
    <t>16.7.3</t>
  </si>
  <si>
    <t>INTERLIGAÇÃO COM A REDE EXISTENTE DN 100</t>
  </si>
  <si>
    <t>16.7.4</t>
  </si>
  <si>
    <t>INTERLIGAÇÃO COM A REDE EXISTENTE DN 150</t>
  </si>
  <si>
    <t>16.7.5</t>
  </si>
  <si>
    <t>INTERLIGAÇÃO COM A REDE EXISTENTE DN 200</t>
  </si>
  <si>
    <t>PAVIMENTAÇÃO</t>
  </si>
  <si>
    <t>17.1</t>
  </si>
  <si>
    <t>FIXADOR DE ABAS (MAXIPLAC)</t>
  </si>
  <si>
    <t>I1185</t>
  </si>
  <si>
    <t>FIXADOR DE ABAS (MODULADA)</t>
  </si>
  <si>
    <t>I1187</t>
  </si>
  <si>
    <t>FIXADOR DE ABAS SIMPLES (CANALETE 90)</t>
  </si>
  <si>
    <t>I1214</t>
  </si>
  <si>
    <t>GANCHO CHATO DE 110MM</t>
  </si>
  <si>
    <t>I1215</t>
  </si>
  <si>
    <t>GANCHO COM PORCA E ARRUELA</t>
  </si>
  <si>
    <t>I1216</t>
  </si>
  <si>
    <t>GANCHO DE ALUMINIO</t>
  </si>
  <si>
    <t>I2348</t>
  </si>
  <si>
    <t>GANCHO DE 450MM</t>
  </si>
  <si>
    <t>I2349</t>
  </si>
  <si>
    <t>REGISTRO GLOBO ANGULAR 65MM (2 1/2")</t>
  </si>
  <si>
    <t>I6781</t>
  </si>
  <si>
    <t>REGISTRO GLOBO EM BRONZE ROSCÁVEL DE 1"</t>
  </si>
  <si>
    <t>I6780</t>
  </si>
  <si>
    <t>REGISTRO GLOBO EM BRONZE ROSCÁVEL DE 3/4"</t>
  </si>
  <si>
    <t>I1812</t>
  </si>
  <si>
    <t>REGISTRO GLOBO (FECHO RAPIDO) DE 1"</t>
  </si>
  <si>
    <t>I1813</t>
  </si>
  <si>
    <t>REGISTRO GLOBO (FECHO RAPIDO) DE 1 1/4"</t>
  </si>
  <si>
    <t>I1814</t>
  </si>
  <si>
    <t>REGISTRO GLOBO (FECHO RAPIDO) DE 2"</t>
  </si>
  <si>
    <t>I1815</t>
  </si>
  <si>
    <t>REGISTRO GLOBO (FECHO RAPIDO) DE 3/4"</t>
  </si>
  <si>
    <t>I1817</t>
  </si>
  <si>
    <t>REGISTRO GLOBO(FECHO RAPIDO) DE 1 1/2'</t>
  </si>
  <si>
    <t>I1888</t>
  </si>
  <si>
    <t>SOLUÇÃO LIMPADORA PARA PVC RIGIDO</t>
  </si>
  <si>
    <t>I1891</t>
  </si>
  <si>
    <t>SPRINKLERS CROMADO</t>
  </si>
  <si>
    <t>I1892</t>
  </si>
  <si>
    <t>SPRINKLERS EM BRONZE</t>
  </si>
  <si>
    <t>I1929</t>
  </si>
  <si>
    <t>TAMPÃO AÇO GALVANIZADO 100MM (4')</t>
  </si>
  <si>
    <t>I1927</t>
  </si>
  <si>
    <t>TAMPÃO AÇO GALVANIZADO (25MM) 1'</t>
  </si>
  <si>
    <t>I1928</t>
  </si>
  <si>
    <t>11.2.1</t>
  </si>
  <si>
    <t>11.2.2</t>
  </si>
  <si>
    <t>TELHAS</t>
  </si>
  <si>
    <t xml:space="preserve">TELHA CERÂMICA TIPO CANAL C/ ESBARRO "TIMON" </t>
  </si>
  <si>
    <t>ADITIVO PARA CONCRETO PLASTIMENT VZ</t>
  </si>
  <si>
    <t>BRITA (Nº 0,1,2,3,4,5)</t>
  </si>
  <si>
    <t>CAL HIDRATADA PARA ARGAMASSA</t>
  </si>
  <si>
    <t>CAL HIDRATADA PARA PINTURA</t>
  </si>
  <si>
    <t>CIMENTO PORTLAND CP-320</t>
  </si>
  <si>
    <t>M2xMÊS</t>
  </si>
  <si>
    <t>ANDAIME METÁLICO TUBULAR DE ENCAIXE TIPO TORRE</t>
  </si>
  <si>
    <t>MxMÊS</t>
  </si>
  <si>
    <t>TE JUNTA MECÂNICA E FLANGE DN 600 x 300 PN10</t>
  </si>
  <si>
    <t>I3733</t>
  </si>
  <si>
    <t>TE JUNTA MECÂNICA E FLANGE DN 600 x 400 PN10</t>
  </si>
  <si>
    <t>I3734</t>
  </si>
  <si>
    <t>TE JUNTA MECÂNICA E FLANGE DN 600 x 600 PN10</t>
  </si>
  <si>
    <t>I3735</t>
  </si>
  <si>
    <t>GANCHO DE 500MM</t>
  </si>
  <si>
    <t>I1514</t>
  </si>
  <si>
    <t>LUBRIFICANTE PARA TUBO DE PVC</t>
  </si>
  <si>
    <t>I1387</t>
  </si>
  <si>
    <t>LUVA AÇO GALVANIZADO DE 1 1/4''</t>
  </si>
  <si>
    <t>I1389</t>
  </si>
  <si>
    <t>LUVA AÇO GALVANIZADO DE 2''</t>
  </si>
  <si>
    <t>I1388</t>
  </si>
  <si>
    <t>CANTONEIRA DE AJUSTE</t>
  </si>
  <si>
    <t>I0463</t>
  </si>
  <si>
    <t>CANTONEIRA DE ALUMINIO PARA AZULEJO</t>
  </si>
  <si>
    <t>I0497</t>
  </si>
  <si>
    <t>CARPETE. ESPESSURA 4MM</t>
  </si>
  <si>
    <t>I6500</t>
  </si>
  <si>
    <t>CERÂMICA ESMALTADA DIMENSÕES ACIMA DE 30x30cm (900 cm²) - PEI-5/PEI-4</t>
  </si>
  <si>
    <t>I0519</t>
  </si>
  <si>
    <t>CERÂMICA VERMELHA 7.5X15CM</t>
  </si>
  <si>
    <t>I0540</t>
  </si>
  <si>
    <t>CHAPA LISA DE FIBROCIMENTO DE 6MM</t>
  </si>
  <si>
    <t>I6619</t>
  </si>
  <si>
    <t>CHAPIM DE GRANITO VERDE MERUOCA</t>
  </si>
  <si>
    <t>I0870</t>
  </si>
  <si>
    <t>CORTICA ESPESSURA 12MM</t>
  </si>
  <si>
    <t>I0962</t>
  </si>
  <si>
    <t>DEGRAU DE MARMORE COLOCADO</t>
  </si>
  <si>
    <t>I0963</t>
  </si>
  <si>
    <t>DEGRAU PRE-MOLDADO DE GRANILITE DE 30X100CM</t>
  </si>
  <si>
    <t>I7895</t>
  </si>
  <si>
    <t>DIVISÓRIA DE GRANITO CINZA E=2cm</t>
  </si>
  <si>
    <t>I7917</t>
  </si>
  <si>
    <t>DIVISÓRIA DE GRANITO CINZA E=3CM</t>
  </si>
  <si>
    <t>I1165</t>
  </si>
  <si>
    <t>FILETE DE GRANITO L = 4CM</t>
  </si>
  <si>
    <t>I1195</t>
  </si>
  <si>
    <t>FORRO ALUM.SIST.VERT.EM ESTR.ATIR.-COLOCADO</t>
  </si>
  <si>
    <t>I2351</t>
  </si>
  <si>
    <t>GRANITO PARA PISO INDUSTRIAL</t>
  </si>
  <si>
    <t>I7892</t>
  </si>
  <si>
    <t>GRANITO POLIDO BRANCO E=2cm</t>
  </si>
  <si>
    <t>I1659</t>
  </si>
  <si>
    <t>GRANITO POLIDO CINZA E=2cm</t>
  </si>
  <si>
    <t>I1229</t>
  </si>
  <si>
    <t>GRANITO POLIDO OUTRAS CORES E=2cm</t>
  </si>
  <si>
    <t>I3797</t>
  </si>
  <si>
    <t>EXTREMIDADE FLANGE E PONTA DN 200 PN10</t>
  </si>
  <si>
    <t>I3798</t>
  </si>
  <si>
    <t>EXTREMIDADE FLANGE E PONTA DN 250 PN10</t>
  </si>
  <si>
    <t>I3799</t>
  </si>
  <si>
    <t>EXTREMIDADE FLANGE E PONTA DN 300 PN10</t>
  </si>
  <si>
    <t>I3800</t>
  </si>
  <si>
    <t>TUBO FoFo C/ FLANGES DN 600 PN10 - L=1500</t>
  </si>
  <si>
    <t>I4559</t>
  </si>
  <si>
    <t>TUBO FoFo C/ FLANGES DN 600 PN10 - L=2000</t>
  </si>
  <si>
    <t>I4560</t>
  </si>
  <si>
    <t>TUBO FoFo C/ FLANGES DN 600 PN10 - L=2500</t>
  </si>
  <si>
    <t>I4561</t>
  </si>
  <si>
    <t>TUBO FoFo C/ FLANGES DN 600 PN10 - L=3000</t>
  </si>
  <si>
    <t>I4562</t>
  </si>
  <si>
    <t>TUBO FoFo C/ FLANGES DN 600 PN10 - L=3500</t>
  </si>
  <si>
    <t>I4563</t>
  </si>
  <si>
    <t>TUBO FoFo C/ FLANGES DN 600 PN10 - L=4000</t>
  </si>
  <si>
    <t>I4564</t>
  </si>
  <si>
    <t>TUBO FoFo C/ FLANGES DN 600 PN10 - L=4500</t>
  </si>
  <si>
    <t>I4565</t>
  </si>
  <si>
    <t>TUBO FoFo C/ FLANGES DN 600 PN10 - L=5000</t>
  </si>
  <si>
    <t>I4566</t>
  </si>
  <si>
    <t>TUBO FoFo C/ FLANGES DN 600 PN10 - L=5500</t>
  </si>
  <si>
    <t>I4567</t>
  </si>
  <si>
    <t>TUBO FoFo C/ FLANGES DN 600 PN10 - L=5800</t>
  </si>
  <si>
    <t>I3980</t>
  </si>
  <si>
    <t>TUBO FoFo C/ FLANGES DN 700 PN10 - L=250</t>
  </si>
  <si>
    <t>I3981</t>
  </si>
  <si>
    <t>TUBO FoFo C/ FLANGES DN 700 PN10 - L=500</t>
  </si>
  <si>
    <t>I4568</t>
  </si>
  <si>
    <t xml:space="preserve">C0291 - AQUISIÇÃO E ASSENTAMENTO DE TUBOS E CONEXÕES EM PVC PBA CLASSE 12  JE DN 50mm </t>
  </si>
  <si>
    <t xml:space="preserve">TELA METÁLICA AÇO GALVANIZADO, MALHA (13 X 13)MM2 </t>
  </si>
  <si>
    <t>9.2.1</t>
  </si>
  <si>
    <t>9.2.2</t>
  </si>
  <si>
    <t>9.2.3</t>
  </si>
  <si>
    <t>9.2.4</t>
  </si>
  <si>
    <t>9.2.5</t>
  </si>
  <si>
    <t>9.2.6</t>
  </si>
  <si>
    <t>9.2.7</t>
  </si>
  <si>
    <t>9.2.8</t>
  </si>
  <si>
    <t>9.2.9</t>
  </si>
  <si>
    <t>9.2.10</t>
  </si>
  <si>
    <t xml:space="preserve">JANELA ALUMÍNIO ANODIZADO NATURAL/FOSCO, CORRER,C/BANDEIROLA E/OU PEITORIL,S/ VIDRO-FORNEC.MONTAGEM </t>
  </si>
  <si>
    <t xml:space="preserve">JANELA ALUMÍNIO ANODIZADO NATURAL/FOSCO,CORRER,S/BANDEIROLA E/OU PEITORIL,S/ VIDRO - FORNEC.MONTAGEM </t>
  </si>
  <si>
    <t>VIDROS</t>
  </si>
  <si>
    <t>10.0</t>
  </si>
  <si>
    <t xml:space="preserve">VIDRO COMUM EM CAIXILHOS C/MASSA ESP.= 4mm, COLOCADO </t>
  </si>
  <si>
    <t>10.1</t>
  </si>
  <si>
    <t>11.0</t>
  </si>
  <si>
    <t xml:space="preserve">ESTRUTURA DE MADEIRA P/ TELHA ONDULADA DE FIBROCIMENTO, ALUMÍNIO OU PLÁSTICAS, VÃO 10m </t>
  </si>
  <si>
    <t>ESTRUTURA METÁLICA</t>
  </si>
  <si>
    <t>11.2</t>
  </si>
  <si>
    <t xml:space="preserve">PERFIL METÁLICO ' I ', PRÉ-PINTADO C/ H=200mm </t>
  </si>
  <si>
    <t xml:space="preserve">PERFIL METÁLICO ' I ', PRÉ-PINTADO C/ H=300mm </t>
  </si>
  <si>
    <t>TUBO FoFo C/ FLANGES DN 75 PN10 - L=3500</t>
  </si>
  <si>
    <t>I4453</t>
  </si>
  <si>
    <t>TUBO FoFo C/ FLANGES DN 75 PN10 - L=4000</t>
  </si>
  <si>
    <t>I4454</t>
  </si>
  <si>
    <t>TUBO FoFo C/ FLANGES DN 75 PN10 - L=4500</t>
  </si>
  <si>
    <t>I4455</t>
  </si>
  <si>
    <t>TUBO FoFo C/ FLANGES DN 75 PN10 - L=5000</t>
  </si>
  <si>
    <t>I4456</t>
  </si>
  <si>
    <t>TUBO FoFo C/ FLANGES DN 75 PN10 - L=5500</t>
  </si>
  <si>
    <t>I4457</t>
  </si>
  <si>
    <t>TUBO FoFo C/ FLANGES DN 75 PN10 - L=5800</t>
  </si>
  <si>
    <t>I7183</t>
  </si>
  <si>
    <t>TUBO FoFo C/ FLANGES DN 80 PN10 - L=1000</t>
  </si>
  <si>
    <t>I7184</t>
  </si>
  <si>
    <t>PERFIL DE ALUMINIO (5X5)CM</t>
  </si>
  <si>
    <t>I1135</t>
  </si>
  <si>
    <t>PERFIL 'U' DE AÇO ENRIJECIDO, C/PRIMER CHAPA 10 (DIVISÓRIA)</t>
  </si>
  <si>
    <t>I1614</t>
  </si>
  <si>
    <t>PERFIL "U" EM ALUMÍNIO (1X1) CM P/ FACHADAS</t>
  </si>
  <si>
    <t>I8247</t>
  </si>
  <si>
    <t>PERFIL "U" EM ALUMÍNIO 3/4" x 3/4"</t>
  </si>
  <si>
    <t>I1687</t>
  </si>
  <si>
    <t>PONTA DE LANÇA METÁLICA EM EXTREMIDADES</t>
  </si>
  <si>
    <t>I8252</t>
  </si>
  <si>
    <t>TELA DE AÇO ELETROSOLDADA COM FIOS DE 3,4mm C/ 15 cm</t>
  </si>
  <si>
    <t>I8253</t>
  </si>
  <si>
    <t>TELA DE AÇO ELETROSOLDADA COM FIOS DE 5,0mm C/ 15 cm</t>
  </si>
  <si>
    <t>I2039</t>
  </si>
  <si>
    <t>TANQUE DE LOUÇA BRANCA COM COLUNA</t>
  </si>
  <si>
    <t>I6749</t>
  </si>
  <si>
    <t>TANQUE LAVANDERIA DE AÇO INOX C/ CUBA E ESFREGADOR DIMENSÃO 1200X600X200MM</t>
  </si>
  <si>
    <t>I2446</t>
  </si>
  <si>
    <t>TORNEIRA BOIA EM PVC Ø 3/4"</t>
  </si>
  <si>
    <t>I2125</t>
  </si>
  <si>
    <t>TORNEIRA CIRÚRGICA, MOD. " DOCOL "</t>
  </si>
  <si>
    <t>I2126</t>
  </si>
  <si>
    <t>TORNEIRA DE BOIA EM LATÃO (BOIA PLAST) DN 2'</t>
  </si>
  <si>
    <t>I2127</t>
  </si>
  <si>
    <t>TORNEIRA DE BOIA EM LATÃO (BOIA PLAST) DN 20MM (3/4)</t>
  </si>
  <si>
    <t>I2122</t>
  </si>
  <si>
    <t>REATOR AFP P/ LÂMP. FLORESC.</t>
  </si>
  <si>
    <t>I1773</t>
  </si>
  <si>
    <t>REATOR AFP P/ LÂMP. FLUORESC. COMPACTA</t>
  </si>
  <si>
    <t>I1781</t>
  </si>
  <si>
    <t>REATOR AFP P/ LÂMP. V. MERCÚRIO 250 W</t>
  </si>
  <si>
    <t>I1775</t>
  </si>
  <si>
    <t>REATOR AFP P/ LÂMP. V. MERCÚRIO 400W</t>
  </si>
  <si>
    <t>I1777</t>
  </si>
  <si>
    <t>REATOR AFP P/ LÂMP. V. METÁLICO 1000W</t>
  </si>
  <si>
    <t>I1778</t>
  </si>
  <si>
    <t>REATOR AFP P/ LÂMP. V. METÁLICO 400W</t>
  </si>
  <si>
    <t>I1782</t>
  </si>
  <si>
    <t>REATOR AFP P/ LÂMP. V. SÓDIO 360W</t>
  </si>
  <si>
    <t>I1779</t>
  </si>
  <si>
    <t>REATOR DUPLO AFP P/ LÂMP. FLUORESC.</t>
  </si>
  <si>
    <t>I7417</t>
  </si>
  <si>
    <t>RELÉ BIMETÁLICO SOBRECARGA 3UA52 P/ 3TF42/43</t>
  </si>
  <si>
    <t>I7427</t>
  </si>
  <si>
    <t>RELÉ DIGITAL MULTIFUNÇÃO, TRIFÁSICO, 115V, TENSÃO AUXILIAR 120Vcc</t>
  </si>
  <si>
    <t>I2419</t>
  </si>
  <si>
    <t>SAL GROSSO PARA ATERRAMENTO</t>
  </si>
  <si>
    <t>I1848</t>
  </si>
  <si>
    <t>SECCIONADOR FUSÍVEL DIAZED 1X25A</t>
  </si>
  <si>
    <t>I1849</t>
  </si>
  <si>
    <t>SECCIONADOR FUSÍVEL DIAZED 1X63A</t>
  </si>
  <si>
    <t>I1850</t>
  </si>
  <si>
    <t>SECCIONADOR FUSÍVEL NH 3X125A</t>
  </si>
  <si>
    <t>I1851</t>
  </si>
  <si>
    <t>SECCIONADOR FUSÍVEL NH 3X250A</t>
  </si>
  <si>
    <t>I1852</t>
  </si>
  <si>
    <t>SECCIONADOR FUSÍVEL NH 3X400A</t>
  </si>
  <si>
    <t>I1853</t>
  </si>
  <si>
    <t>SECCIONADOR FUSÍVEL NH 3X630A</t>
  </si>
  <si>
    <t>I7454</t>
  </si>
  <si>
    <t>SENSOR DE INTRUSÃO MICRO-PROCESSADOR, TIPO MULTIFEIXES, MONTAGEM DE PAREDE, ALIMENTAÇÃO 220 VAC, UMA</t>
  </si>
  <si>
    <t>I7535</t>
  </si>
  <si>
    <t>SENSOR INFRA-VERMELHO ATIVO/PASSIVO FEIXE DUPLO DISTÂNCIA MÁXIMA 100m</t>
  </si>
  <si>
    <t>I7531</t>
  </si>
  <si>
    <t>I1540</t>
  </si>
  <si>
    <t>NIPLE DUPLO AÇO GALVANIZADO 1/2''</t>
  </si>
  <si>
    <t>I1541</t>
  </si>
  <si>
    <t>NIPLE DUPLO AÇO GALVANIZADO 2 1/2''</t>
  </si>
  <si>
    <t>I1542</t>
  </si>
  <si>
    <t>NIPLE DUPLO AÇO GALVANIZADO 4''</t>
  </si>
  <si>
    <t>I1543</t>
  </si>
  <si>
    <t>CONEXÕES=5%</t>
  </si>
  <si>
    <t>TORNEIRA ELETRICA AUOM. 220V-2500W</t>
  </si>
  <si>
    <t>I2190</t>
  </si>
  <si>
    <t>TUBO DE LIGAÇÃO CROMADO COM CANOPLA</t>
  </si>
  <si>
    <t>I2191</t>
  </si>
  <si>
    <t>TUBO DE LIGAÇÃO CROMADO COM CANOPLA 1/2' P/CHUV</t>
  </si>
  <si>
    <t>I2192</t>
  </si>
  <si>
    <t>TUBO DE PVC DE 1 1/2' PARA DESCARGA</t>
  </si>
  <si>
    <t>I2265</t>
  </si>
  <si>
    <t>VÁLVULA AMERICANA P/ PIA 1 1/2"X 3/4"</t>
  </si>
  <si>
    <t>I2264</t>
  </si>
  <si>
    <t>VÁLVULA AMERICANA P/PIA 3 1/2"</t>
  </si>
  <si>
    <t>I2469</t>
  </si>
  <si>
    <t>VÁLVULA DE DERIVAÇÃO DE 1"</t>
  </si>
  <si>
    <t>I2266</t>
  </si>
  <si>
    <t>VÁLVULA DE DESCARGA COM REGISTRO 1 1/2"</t>
  </si>
  <si>
    <t>I2267</t>
  </si>
  <si>
    <t>VÁLVULA DE DESCARGA COMUM 1 1/2"</t>
  </si>
  <si>
    <t>I2268</t>
  </si>
  <si>
    <t>VÁLVULA DE DESCARGA DE PVC S/REG. 1 1/2"</t>
  </si>
  <si>
    <t>I2272</t>
  </si>
  <si>
    <t>VÁLVULA DE METAL 1"</t>
  </si>
  <si>
    <t>I2270</t>
  </si>
  <si>
    <t>VÁLVULA DE METAL 1 1/2"</t>
  </si>
  <si>
    <t>I2271</t>
  </si>
  <si>
    <t>TUBO FoFo C/FLANGE E PONTA DN 900 PN10 - L=6800</t>
  </si>
  <si>
    <t>I6678</t>
  </si>
  <si>
    <t>TUBO FoFo C/FLANGE E BOLSA JE DN 450 PN10 - L=5000</t>
  </si>
  <si>
    <t>I4358</t>
  </si>
  <si>
    <t>VÁLVULA BORBOLETA FLANGEADA C/ MECANISMO C+CABEÇOTE DN 700 N16</t>
  </si>
  <si>
    <t>I7304</t>
  </si>
  <si>
    <t>VÁLVULA BORBOLETA FLANGEADA C/ MECANISMO C+CABEÇOTE DN 75 N16</t>
  </si>
  <si>
    <t>I7305</t>
  </si>
  <si>
    <t>VÁLVULA BORBOLETA FLANGEADA C/ MECANISMO C+CABEÇOTE DN 750 N10</t>
  </si>
  <si>
    <t>I7306</t>
  </si>
  <si>
    <t>VÁLVULA BORBOLETA FLANGEADA C/ MECANISMO C+CABEÇOTE DN 750 N16</t>
  </si>
  <si>
    <t>I7307</t>
  </si>
  <si>
    <t>VÁLVULA BORBOLETA FLANGEADA C/ MECANISMO C+CABEÇOTE DN 800 N10</t>
  </si>
  <si>
    <t>I7308</t>
  </si>
  <si>
    <t>VÁLVULA BORBOLETA FLANGEADA C/ MECANISMO C+CABEÇOTE DN 800 N16</t>
  </si>
  <si>
    <t>I7309</t>
  </si>
  <si>
    <t>VÁLVULA BORBOLETA FLANGEADA C/ MECANISMO C+CABEÇOTE DN 900 N10</t>
  </si>
  <si>
    <t>I7310</t>
  </si>
  <si>
    <t>VÁLVULA BORBOLETA FLANGEADA C/ MECANISMO C+CABEÇOTE DN 900 N16</t>
  </si>
  <si>
    <t>I8013</t>
  </si>
  <si>
    <t>VÁLVULA BORBOLETA FLANGEADA C/ MECANISMO C+VOLANTE DN 1000 N10</t>
  </si>
  <si>
    <t>I8014</t>
  </si>
  <si>
    <t>VÁLVULA BORBOLETA FLANGEADA C/ MECANISMO C+VOLANTE DN 1200 N10</t>
  </si>
  <si>
    <t>I8001</t>
  </si>
  <si>
    <t>VÁLVULA BORBOLETA FLANGEADA C/ MECANISMO C+VOLANTE DN 200 N10</t>
  </si>
  <si>
    <t>I8002</t>
  </si>
  <si>
    <t>TUBO FoFo C/ FLANGES DN 200 PN10 - L=1500</t>
  </si>
  <si>
    <t>I4482</t>
  </si>
  <si>
    <t>TUBO FoFo C/ FLANGES DN 200 PN10 - L=2000</t>
  </si>
  <si>
    <t>I4483</t>
  </si>
  <si>
    <t>TUBO FoFo C/ FLANGES DN 200 PN10 - L=2500</t>
  </si>
  <si>
    <t>I4484</t>
  </si>
  <si>
    <t>TUBO FoFo C/ FLANGES DN 200 PN10 - L=3000</t>
  </si>
  <si>
    <t>I4485</t>
  </si>
  <si>
    <t>TUBO FoFo C/ FLANGES DN 200 PN10 - L=3500</t>
  </si>
  <si>
    <t>I4486</t>
  </si>
  <si>
    <t>TUBO FoFo C/ FLANGES DN 200 PN10 - L=4000</t>
  </si>
  <si>
    <t>I4487</t>
  </si>
  <si>
    <t>TUBO FoFo C/ FLANGES DN 200 PN10 - L=4500</t>
  </si>
  <si>
    <t>I4488</t>
  </si>
  <si>
    <t>TUBO FoFo C/ FLANGES DN 200 PN10 - L=5000</t>
  </si>
  <si>
    <t>I4489</t>
  </si>
  <si>
    <t>TUBO FoFo C/ FLANGES DN 200 PN10 - L=5500</t>
  </si>
  <si>
    <t>I4490</t>
  </si>
  <si>
    <t>TUBO FoFo C/ FLANGES DN 200 PN10 - L=5800</t>
  </si>
  <si>
    <t>I3966</t>
  </si>
  <si>
    <t>TUBO FoFo C/ FLANGES DN 250 PN10 - L=250</t>
  </si>
  <si>
    <t>I3967</t>
  </si>
  <si>
    <t>TUBO FoFo C/ FLANGES DN 250 PN10 - L=500</t>
  </si>
  <si>
    <t>I4491</t>
  </si>
  <si>
    <t>TUBO FoFo C/ FLANGES DN 250 PN10 - L=1000</t>
  </si>
  <si>
    <t>I4492</t>
  </si>
  <si>
    <t>TUBO FoFo C/ FLANGES DN 250 PN10 - L=1500</t>
  </si>
  <si>
    <t>I4493</t>
  </si>
  <si>
    <t>TUBO FoFo C/ FLANGES DN 250 PN10 - L=2000</t>
  </si>
  <si>
    <t>I4494</t>
  </si>
  <si>
    <t>TUBO FoFo C/ FLANGES DN 250 PN10 - L=2500</t>
  </si>
  <si>
    <t>I4495</t>
  </si>
  <si>
    <t>TUBO FoFo C/ FLANGES DN 250 PN10 - L=3000</t>
  </si>
  <si>
    <t>I4496</t>
  </si>
  <si>
    <t xml:space="preserve">C4486 - DIVISÓRIA TIPO "DIVILUX", PAINEL CELULAR, MONTANTE/RODAPÉ SIMPLES, PERFIL EM AÇO - FORNECIMENTO E MONTAGEM </t>
  </si>
  <si>
    <t>I8311</t>
  </si>
  <si>
    <t>C1405</t>
  </si>
  <si>
    <t>FORMA PLANA CHAPA COMPENSADA RESINADA, ESP.= 12mm UTIL. 3 X</t>
  </si>
  <si>
    <t>C3268</t>
  </si>
  <si>
    <t>CONCRETO P/VIBR., FCK=10MPa COM AGREGADO PRODUZIDO (S/TRANSP.)</t>
  </si>
  <si>
    <t xml:space="preserve">C2849 - INSTALAÇÕES PROVISÓRIAS DE ESGOTO </t>
  </si>
  <si>
    <t>I0402</t>
  </si>
  <si>
    <t>CAGECE - LIGAÇÃO DE ESGOTO</t>
  </si>
  <si>
    <t>AGESPISA - LIGAÇÃO DE ESGOTO</t>
  </si>
  <si>
    <t xml:space="preserve">C2850 - INSTALAÇÕES PROVISÓRIAS DE LUZ , FORÇA,TELEFONE E LÓGICA </t>
  </si>
  <si>
    <t>I0125</t>
  </si>
  <si>
    <t>ARMAÇÃO REX TRIFASICA COM ROLDANA</t>
  </si>
  <si>
    <t>I0355</t>
  </si>
  <si>
    <t>CABO ISOLADO PVC 750V 10MM2</t>
  </si>
  <si>
    <t>I0812</t>
  </si>
  <si>
    <t>COELCE - LIGAÇÃO TRIFASICA</t>
  </si>
  <si>
    <t>I0840</t>
  </si>
  <si>
    <t>CONECTOR PARA CABO 10.0MM2</t>
  </si>
  <si>
    <t>I0952</t>
  </si>
  <si>
    <t>CURVA DE PVC RIGIDO PARA ELETRODUTO DE 1''</t>
  </si>
  <si>
    <t>I1070</t>
  </si>
  <si>
    <t>ELETRODUTO DE PVC RIGIDO 1''</t>
  </si>
  <si>
    <t>I1406</t>
  </si>
  <si>
    <t>LUVA DE PVC RIGIDO PARA ELETRODUTO 1''</t>
  </si>
  <si>
    <t>I2352</t>
  </si>
  <si>
    <t>HASTE DE ATERRAMENTO COPERWELD 5/8" x 2.40M</t>
  </si>
  <si>
    <t>I2383</t>
  </si>
  <si>
    <t>NOFUSE DE 70 A.</t>
  </si>
  <si>
    <t>I2405</t>
  </si>
  <si>
    <t>I1161</t>
  </si>
  <si>
    <t>FERRAGEM PARA TELHADOS</t>
  </si>
  <si>
    <t>CABO CLASSE 1KV 3 X 1,5MM2</t>
  </si>
  <si>
    <t>I6141</t>
  </si>
  <si>
    <t>CABO CLASSE 1KV 3 X 2,5MM2</t>
  </si>
  <si>
    <t>I6143</t>
  </si>
  <si>
    <t>CABO CLASSE 1KV 4 X 10MM2</t>
  </si>
  <si>
    <t>I6144</t>
  </si>
  <si>
    <t>CABO CLASSE 1KV 4 X 16MM2</t>
  </si>
  <si>
    <t>I6140</t>
  </si>
  <si>
    <t>CABO CLASSE 1KV 4 X 2,5MM2</t>
  </si>
  <si>
    <t>I6145</t>
  </si>
  <si>
    <t>CABO CLASSE 1KV 4 X 25MM2</t>
  </si>
  <si>
    <t>I6146</t>
  </si>
  <si>
    <t>CABO CLASSE 1KV 4 X 35MM2</t>
  </si>
  <si>
    <t>I6142</t>
  </si>
  <si>
    <t>CABO CLASSE 1KV 4 X 6MM2</t>
  </si>
  <si>
    <t>I6147</t>
  </si>
  <si>
    <t>CABO CLASSE 1KV 4 X 70MM2</t>
  </si>
  <si>
    <t>I6148</t>
  </si>
  <si>
    <t>CABO CLASSE 1KV 4 X 95MM2</t>
  </si>
  <si>
    <t>I6276</t>
  </si>
  <si>
    <t>CABO DE COBRE ISOLADO 4x4mm2 / 1KV</t>
  </si>
  <si>
    <t>I6149</t>
  </si>
  <si>
    <t>CABO DE COBRE ISOLADO 750V MULTIPOLAR 2 X 1,50MM2</t>
  </si>
  <si>
    <t>I6495</t>
  </si>
  <si>
    <t>CABO DE COBRE NÚ PARA ATERRAMENTO, TÊMPERA MOLE, FORMAÇÃO EM FIOS ENCORDOADOS, CONFORME ESPECIFICAÇÕES DA NBR-5111 - 10 mm2</t>
  </si>
  <si>
    <t>I8074</t>
  </si>
  <si>
    <t>CABO DE COBRE NÚ 25mm²</t>
  </si>
  <si>
    <t>I6150</t>
  </si>
  <si>
    <t>CABO EPROTENAX 3 X 1.5MM2</t>
  </si>
  <si>
    <t>I6152</t>
  </si>
  <si>
    <t>CABO EPROTENAX 3 X 35MM2</t>
  </si>
  <si>
    <t>I6151</t>
  </si>
  <si>
    <t>CABO EPROTENAX 4 X 16MM2</t>
  </si>
  <si>
    <t>I6249</t>
  </si>
  <si>
    <t>CAIXA D'ÁGUA EM FYBERGLASS CAP. 2000L, COM TAMPA</t>
  </si>
  <si>
    <t>I6245</t>
  </si>
  <si>
    <t>CAIXA D'ÁGUA EM FYBERGLASS CAP. 250L, COM TAMPA</t>
  </si>
  <si>
    <t>I6250</t>
  </si>
  <si>
    <t>CAIXA D'ÁGUA EM FYBERGLASS CAP. 5000L, COM TAMPA</t>
  </si>
  <si>
    <t>I6246</t>
  </si>
  <si>
    <t>CAIXA D'ÁGUA EM FYBERGLASS CAP. 750L, COM TAMPA</t>
  </si>
  <si>
    <t>I6070</t>
  </si>
  <si>
    <t xml:space="preserve">C2921 - REATERRO C/COMPACTAÇÃO MANUAL C/CONTROLE, MATERIAL EMPRÉSTIMO </t>
  </si>
  <si>
    <t>MATERIAL</t>
  </si>
  <si>
    <t>Total MATERIAL :</t>
  </si>
  <si>
    <t>TRANSPOSIÇÃO DE RAMAL PREDIAL DE ÁGUA EM REDE SUBSTITUIDA, INCLUSIVE ESCAVAÇÃO, ASSENTAMENTO E INTERLIGAÇÃO</t>
  </si>
  <si>
    <t>POSTE DE CONCRETO DUPLO T 150/9</t>
  </si>
  <si>
    <t>I2413</t>
  </si>
  <si>
    <t>QUADRO DE MEDIÇÃO TRIFASICA EM POSTE</t>
  </si>
  <si>
    <t>CEPISA - LIGAÇÃO TRIFASICA</t>
  </si>
  <si>
    <t xml:space="preserve">C1794 - MOBILIZAÇÃO E DESMOBILIZAÇÃO DE EQUIPAMENTOS EM CAMINHÃO EQUIPADO C/ GUINDASTE </t>
  </si>
  <si>
    <t>I0705</t>
  </si>
  <si>
    <t>CAMINHÃO COMERC. EQUIP. C/GUINDASTE (CHP)</t>
  </si>
  <si>
    <t>2.3</t>
  </si>
  <si>
    <t>I0537</t>
  </si>
  <si>
    <t>CHAPA DE AÇO GALVANIZADA ESP. 0.3MM</t>
  </si>
  <si>
    <t>I1100</t>
  </si>
  <si>
    <t>ESMALTE SINTETICO</t>
  </si>
  <si>
    <t>L</t>
  </si>
  <si>
    <t>C0838</t>
  </si>
  <si>
    <t>CONCRETO P/VIBR., FCK 10 MPa COM AGREGADO ADQUIRIDO</t>
  </si>
  <si>
    <t>C1604</t>
  </si>
  <si>
    <t>LANÇAMENTO E APLICAÇÃO DE CONCRETO S/ ELEVAÇÃO</t>
  </si>
  <si>
    <t xml:space="preserve">C0707 - CARGA MANUAL DE TERRA EM CAMINHÃO BASCULANTE </t>
  </si>
  <si>
    <t xml:space="preserve">C0708 - CARGA MECANIZADA DE ENTULHO EM CAMINHÃO BASCULANTE </t>
  </si>
  <si>
    <t>I0690</t>
  </si>
  <si>
    <t>CAMINHÃO BASCULANTE 6 M3 (CHP)</t>
  </si>
  <si>
    <t>I0708</t>
  </si>
  <si>
    <t>CARREGADEIRA DE PNEUS HP 111 (CHP)</t>
  </si>
  <si>
    <t xml:space="preserve">C0709 - CARGA MECANIZADA DE ROCHA EM CAMINHÃO BASCULANTE </t>
  </si>
  <si>
    <t xml:space="preserve">C0710 - CARGA MECANIZADA DE TERRA EM CAMINHÃO BASCULANTE </t>
  </si>
  <si>
    <t xml:space="preserve">1.6 </t>
  </si>
  <si>
    <t>I1221</t>
  </si>
  <si>
    <t>GESSO</t>
  </si>
  <si>
    <t>I2493</t>
  </si>
  <si>
    <t>PIÇARRA</t>
  </si>
  <si>
    <t>2. ALUGUÉIS DIVERSOS</t>
  </si>
  <si>
    <t>I7947</t>
  </si>
  <si>
    <t>I6040</t>
  </si>
  <si>
    <t>COMPUTADOR C/ CAD (ALUGUEL)</t>
  </si>
  <si>
    <t>I1095</t>
  </si>
  <si>
    <t>ESCORA METALICA - LOCAÇÃO</t>
  </si>
  <si>
    <t>I1012</t>
  </si>
  <si>
    <t>MACACO HIDRAULICO DE 50 T(ALUGUEL)</t>
  </si>
  <si>
    <t>MÊS</t>
  </si>
  <si>
    <t>3. APARELHOS E EQUIPAMENTOS</t>
  </si>
  <si>
    <t>I7357</t>
  </si>
  <si>
    <t>APARELHO DE JANELA - CAP 10.000 BTU (FORN. E MONTAGEM)</t>
  </si>
  <si>
    <t>I7358</t>
  </si>
  <si>
    <t>APARELHO DE JANELA - CAP 12.000 BTU (FORN. E MONTAGEM)</t>
  </si>
  <si>
    <t>I7360</t>
  </si>
  <si>
    <t>APARELHO DE JANELA - CAP 18.000 BTU (FORN. E MONTAGEM)</t>
  </si>
  <si>
    <t xml:space="preserve">ASSENTAMENTO DE TUBO, PEÇAS E CONEXÕES EM PRFV, JE DN 600mm </t>
  </si>
  <si>
    <t>CAP FoFo JUNTA ELÁSTICA DN 400</t>
  </si>
  <si>
    <t>I7097</t>
  </si>
  <si>
    <t>CAP FoFo JUNTA ELASTICA DN 450</t>
  </si>
  <si>
    <t>I4183</t>
  </si>
  <si>
    <t>CAP FoFo JUNTA ELÁSTICA DN 500</t>
  </si>
  <si>
    <t>I4184</t>
  </si>
  <si>
    <t>CAP FoFo JUNTA ELÁSTICA DN 150</t>
  </si>
  <si>
    <t>I4178</t>
  </si>
  <si>
    <t>CAP FoFo JUNTA ELÁSTICA DN 200</t>
  </si>
  <si>
    <t>I4179</t>
  </si>
  <si>
    <t>CAP FoFo JUNTA ELÁSTICA DN 250</t>
  </si>
  <si>
    <t>I4180</t>
  </si>
  <si>
    <t>REDUÇÃO EXCÊNTRICA C/ FLANGES DN 75 x 50 PN10</t>
  </si>
  <si>
    <t>I7137</t>
  </si>
  <si>
    <t>REDUÇÃO EXCENTRICA C/ FLANGES DN 80 x 50 PN10</t>
  </si>
  <si>
    <t>I3018</t>
  </si>
  <si>
    <t>REDUÇÃO EXCÊNTRICA OCRE PB - JE DN 125 x 100</t>
  </si>
  <si>
    <t>I3019</t>
  </si>
  <si>
    <t>REDUÇÃO EXCÊNTRICA OCRE PB - JE DN 150 x 10</t>
  </si>
  <si>
    <t>I3020</t>
  </si>
  <si>
    <t>REDUÇÃO EXCÊNTRICA OCRE PB - JE DN 150 x 125</t>
  </si>
  <si>
    <t>I3021</t>
  </si>
  <si>
    <t>REDUÇÃO EXCÊNTRICA OCRE PB - JE DN 200 x 150</t>
  </si>
  <si>
    <t>I3022</t>
  </si>
  <si>
    <t>I7694</t>
  </si>
  <si>
    <t>CAP FoFo JTE DN 300</t>
  </si>
  <si>
    <t>I7695</t>
  </si>
  <si>
    <t>CAP FoFo JTE DN 350</t>
  </si>
  <si>
    <t>I7696</t>
  </si>
  <si>
    <t>CAP FoFo JTE DN 400</t>
  </si>
  <si>
    <t>I7697</t>
  </si>
  <si>
    <t>REDUÇÃO EXCÊNTRICA OCRE PB - JE DN 300 x 250</t>
  </si>
  <si>
    <t>I3024</t>
  </si>
  <si>
    <t>REDUÇÃO EXCÊNTRICA OCRE PB - JE DN 350 x 300</t>
  </si>
  <si>
    <t>I3025</t>
  </si>
  <si>
    <t>REDUÇÃO EXCÊNTRICA OCRE PB - JE DN 400 x 300</t>
  </si>
  <si>
    <t>I3026</t>
  </si>
  <si>
    <t>REDUÇÃO EXCÊNTRICA OCRE PB - JE DN 400 x 350</t>
  </si>
  <si>
    <t>I6901</t>
  </si>
  <si>
    <t>I4064</t>
  </si>
  <si>
    <t>TUBO FoFo DÚCTIL 2GS JE INTEGRAL P/ ESGOTO DN 250</t>
  </si>
  <si>
    <t>I6534</t>
  </si>
  <si>
    <t>TUBO FoFo DÚCTIL 2GS JE INTEGRAL P/ ESGOTO DN 300</t>
  </si>
  <si>
    <t>I6556</t>
  </si>
  <si>
    <t>TUBO FoFo DÚCTIL 2GS JE INTEGRAL P/ ESGOTO DN 350</t>
  </si>
  <si>
    <t>I6575</t>
  </si>
  <si>
    <t>TELHA CERÂMICA FRANCESA</t>
  </si>
  <si>
    <t>I2046</t>
  </si>
  <si>
    <t>TELHA CERÂMICA PLAN</t>
  </si>
  <si>
    <t>I2047</t>
  </si>
  <si>
    <t>TELHA CERÂMICA,TIPO RETANGULAR C/ ESBARRO"TIMON"</t>
  </si>
  <si>
    <t>I2048</t>
  </si>
  <si>
    <t>TELHA DE ALUMÍNIO</t>
  </si>
  <si>
    <t>I2049</t>
  </si>
  <si>
    <t>TELHA DE CONCRETO 330X419MM</t>
  </si>
  <si>
    <t>I2050</t>
  </si>
  <si>
    <t>TELHA DE FIBROCIMENTO MAXIPLAC 6MM</t>
  </si>
  <si>
    <t>I2051</t>
  </si>
  <si>
    <t>TELHA DE FIBROCIMENTO ONDULADA - 4MM</t>
  </si>
  <si>
    <t>I2441</t>
  </si>
  <si>
    <t>TELHA DE FIBROCIMENTO ONDULADA 6MM (1.10 x 1.83M)</t>
  </si>
  <si>
    <t>I2052</t>
  </si>
  <si>
    <t>REDUÇÃO FoFo FF DN 150 x 80 PN10</t>
  </si>
  <si>
    <t>I4086</t>
  </si>
  <si>
    <t>REDUÇÃO FoFo FF DN 200 x 100 PN10</t>
  </si>
  <si>
    <t>I4087</t>
  </si>
  <si>
    <t>REDUÇÃO FoFo FF DN 200 x 150 PN10</t>
  </si>
  <si>
    <t>I4088</t>
  </si>
  <si>
    <t>REDUÇÃO FoFo FF DN 250 x 150 PN10</t>
  </si>
  <si>
    <t>I4089</t>
  </si>
  <si>
    <t>REDUÇÃO FoFo FF DN 250 x 200 PN10</t>
  </si>
  <si>
    <t>I4090</t>
  </si>
  <si>
    <t>REDUÇÃO FoFo FF DN 300 x 150 PN10</t>
  </si>
  <si>
    <t>I4091</t>
  </si>
  <si>
    <t>REDUÇÃO FoFo FF DN 300 x 200 PN10</t>
  </si>
  <si>
    <t>I4092</t>
  </si>
  <si>
    <t>REDUÇÃO FoFo FF DN 300 x 250 PN10</t>
  </si>
  <si>
    <t>I4093</t>
  </si>
  <si>
    <t>REDUÇÃO FoFo FF DN 350 x 200 PN10</t>
  </si>
  <si>
    <t>I4094</t>
  </si>
  <si>
    <t>REDUÇÃO FoFo FF DN 350 x 250 PN10</t>
  </si>
  <si>
    <t>I4095</t>
  </si>
  <si>
    <t>REDUÇÃO FoFo FF DN 350 x 300 PN10</t>
  </si>
  <si>
    <t>I4096</t>
  </si>
  <si>
    <t>REDUÇÃO FoFo FF DN 400 x 250 PN10</t>
  </si>
  <si>
    <t>I4097</t>
  </si>
  <si>
    <t>REDUÇÃO FoFo FF DN 400 x 300 PN10</t>
  </si>
  <si>
    <t>I4098</t>
  </si>
  <si>
    <t>REDUÇÃO FoFo JTI DN 350 x 200</t>
  </si>
  <si>
    <t>I7709</t>
  </si>
  <si>
    <t>REDUÇÃO FoFo JTI DN 350 x 250</t>
  </si>
  <si>
    <t>I7710</t>
  </si>
  <si>
    <t>REDUÇÃO FoFo JTI DN 400 x 250</t>
  </si>
  <si>
    <t>I4059</t>
  </si>
  <si>
    <t>REDUÇÃO PB JE FoFo/PVC DN 100 x 50</t>
  </si>
  <si>
    <t>I4060</t>
  </si>
  <si>
    <t>REDUÇÃO FoFo JTE DN 1000 x 900</t>
  </si>
  <si>
    <t>I7727</t>
  </si>
  <si>
    <t>REDUÇÃO FoFo JTE DN 1200 x 1000</t>
  </si>
  <si>
    <t>I7712</t>
  </si>
  <si>
    <t>REDUÇÃO FoFo JTE DN 350 x 300</t>
  </si>
  <si>
    <t>I7713</t>
  </si>
  <si>
    <t>REDUÇÃO FoFo JTE DN 400 x 300</t>
  </si>
  <si>
    <t>I7714</t>
  </si>
  <si>
    <t>REDUÇÃO FoFo JTE DN 400 x 350</t>
  </si>
  <si>
    <t>I7715</t>
  </si>
  <si>
    <t>REDUÇÃO FoFo JTE DN 500 x 350</t>
  </si>
  <si>
    <t>I7716</t>
  </si>
  <si>
    <t>REDUÇÃO FoFo JTE DN 500 x 400</t>
  </si>
  <si>
    <t>I7717</t>
  </si>
  <si>
    <t>REDUÇÃO FoFo JTE DN 600 x 400</t>
  </si>
  <si>
    <t>I7718</t>
  </si>
  <si>
    <t>REDUÇÃO FoFo JTE DN 600 x 500</t>
  </si>
  <si>
    <t>REDUÇÃO PB JE FoFo/PVC DN 150 x 50</t>
  </si>
  <si>
    <t>I4061</t>
  </si>
  <si>
    <t>COLA PARA PINTURA</t>
  </si>
  <si>
    <t>I0854</t>
  </si>
  <si>
    <t>CONSERVADO "P" , IMPERMEAVEL</t>
  </si>
  <si>
    <t>I1099</t>
  </si>
  <si>
    <t>ESMALTE A BASE DE BORRACHA CLORADA</t>
  </si>
  <si>
    <t>I1178</t>
  </si>
  <si>
    <t>FITA CREPE 16MM</t>
  </si>
  <si>
    <t>I1201</t>
  </si>
  <si>
    <t>FUNDO PRIMER PARA CONCRETO</t>
  </si>
  <si>
    <t>I2355</t>
  </si>
  <si>
    <t>INIBIDOR DE CORROSÃO MIGRATÓRIO MCI2020</t>
  </si>
  <si>
    <t>I6165</t>
  </si>
  <si>
    <t>RESERVATÓRIO EM FIBRA DE VIDRO CAP. 10 M³</t>
  </si>
  <si>
    <t>TUBOS E CONEXÕES DO RESERVATÓRIO</t>
  </si>
  <si>
    <t>TUBULAÇÃO DE CHEGADA</t>
  </si>
  <si>
    <t>CURVA 90º PVC PBA LONGA DN 50</t>
  </si>
  <si>
    <t>LUVA PVC PBA COM ROSCA DN 50</t>
  </si>
  <si>
    <t>TUBO PVC PBA CLASSE 12 DN 50</t>
  </si>
  <si>
    <t>ADAPT. SOLD. C/ FLANGE E ANEL P/XAIZA D'´AGUA DN 50 PVC PBA</t>
  </si>
  <si>
    <t>TUBULAÇÃO DE SAÍDA</t>
  </si>
  <si>
    <t>REGISTRO EM LATÃO BRUTO ROSCÁVEL COM ADAPTADORES DE DN 50</t>
  </si>
  <si>
    <t>LIMPEZA E EXTRAVAZOR</t>
  </si>
  <si>
    <t>-</t>
  </si>
  <si>
    <t>TUBO PVC PBA CLASSE 12 DN 60</t>
  </si>
  <si>
    <t>LUVA PVC PBA COM ROSCA DN 60</t>
  </si>
  <si>
    <t>REGISTRO EM LATÃO BRUTO ROSCÁVEL COM ADAPTADORES DE DN 60</t>
  </si>
  <si>
    <t>CURVA 90º PVC PBA LONGA DN 60</t>
  </si>
  <si>
    <t>REGISTRO GAVETA OVAL C/F E BY-PASS DN 300 PN25</t>
  </si>
  <si>
    <t>I5375</t>
  </si>
  <si>
    <t>REGISTRO GAVETA OVAL C/F E BY-PASS DN 350 PN10</t>
  </si>
  <si>
    <t>I5386</t>
  </si>
  <si>
    <t>REGISTRO GAVETA OVAL C/F E BY-PASS DN 1000 PN25</t>
  </si>
  <si>
    <t>I5373</t>
  </si>
  <si>
    <t>REGISTRO GAVETA OVAL C/F E BY-PASS DN 250 PN10</t>
  </si>
  <si>
    <t>I5384</t>
  </si>
  <si>
    <t>TOMADA STEK 3F + T, 32A</t>
  </si>
  <si>
    <t>I2114</t>
  </si>
  <si>
    <t>TOMADA TELEFONE P/PINO JACK 1/4</t>
  </si>
  <si>
    <t>I2113</t>
  </si>
  <si>
    <t>TOMADA TELEFONE 4 POLOS 'TELEBRAS'</t>
  </si>
  <si>
    <t>I2115</t>
  </si>
  <si>
    <t>TOMADA TRIPOLAR ( 3P+T ) - 32A / 380V</t>
  </si>
  <si>
    <t>I2116</t>
  </si>
  <si>
    <t>TOMADA TRIPOLAR, MAIS TERRA - 25A / 250V</t>
  </si>
  <si>
    <t>I2117</t>
  </si>
  <si>
    <t>TOMADA TRIPOLAR, MAIS TERRA - 30A / 250V</t>
  </si>
  <si>
    <t>I2118</t>
  </si>
  <si>
    <t>TOMADA UNIVERSAL 10A - 250V, SISTEMA "X"</t>
  </si>
  <si>
    <t>I2119</t>
  </si>
  <si>
    <t>I8360</t>
  </si>
  <si>
    <t>COBOGO DE VIDRO 20X20X18CM</t>
  </si>
  <si>
    <t>COLA ESPECIAL 'PVA'</t>
  </si>
  <si>
    <t>I8200</t>
  </si>
  <si>
    <t>GRELHA DE FoFo (900 x 500 x 70) mm</t>
  </si>
  <si>
    <t>I1251</t>
  </si>
  <si>
    <t>INSETICIDA TIPO "JINO CUPIM" E "PENETROL"</t>
  </si>
  <si>
    <t>I7890</t>
  </si>
  <si>
    <t>REJUNTE PARA GRANITO</t>
  </si>
  <si>
    <t>I1886</t>
  </si>
  <si>
    <t>SOLUÇÃO DE CLOROPRENE</t>
  </si>
  <si>
    <t>I1889</t>
  </si>
  <si>
    <t>SOLUÇÃO POLIETILENO CLOROSSULFONADO</t>
  </si>
  <si>
    <t>CRUZETA JE FoFo/PVC BBBB DN 250 x 100</t>
  </si>
  <si>
    <t>I3532</t>
  </si>
  <si>
    <t>CRUZETA JE FoFo/PVC BBBB DN 250 x 50</t>
  </si>
  <si>
    <t>I3533</t>
  </si>
  <si>
    <t>CRUZETA JE FoFo/PVC BBBB DN 250 x 75</t>
  </si>
  <si>
    <t>I3104</t>
  </si>
  <si>
    <t>CRUZETA PBA COM BOLSAS DN 100</t>
  </si>
  <si>
    <t>I3102</t>
  </si>
  <si>
    <t>CRUZETA PBA COM BOLSAS DN 50</t>
  </si>
  <si>
    <t>I3103</t>
  </si>
  <si>
    <t>CRUZETA PBA COM BOLSAS DN 75</t>
  </si>
  <si>
    <t>I3388</t>
  </si>
  <si>
    <t>CURVA FoFo 11 15' FF DN 1200 PN10</t>
  </si>
  <si>
    <t>I8404</t>
  </si>
  <si>
    <t>RESERVATÓRIO EM ANÉIS PRÉ-MOLDADOS DE CONCRETO, Ø 2,00m, CAP. 20m³, COM CISTERNA DE 10m³, H=11,83m, ESCADA METÁLICA COM GUARDA CORPO E ABRIGO P/ MOTOBOMBA COM PORTÃO DE FERRO - FUSTE 5,02m</t>
  </si>
  <si>
    <t>I8405</t>
  </si>
  <si>
    <t>RESERVATÓRIO EM ANÉIS PRÉ-MOLDADOS DE CONCRETO, Ø 2,00m, CAP. 20m³, COM CISTERNA DE 10m³, H=11,83m, ESCADA METÁLICA COM GUARDA CORPO E ABRIGO P/ MOTOBOMBA COM PORTÃO DE FERRO - FUSTE 6,70m</t>
  </si>
  <si>
    <t>I8406</t>
  </si>
  <si>
    <t>RESERVATÓRIO EM ANÉIS PRÉ-MOLDADOS DE CONCRETO, Ø 2,50m, CAP. 20m³, COM CISTERNA DE 10m³, H=11,43m, ESCADA METÁLICA COM GUARDA CORPO E ABRIGO P/ MOTOBOMBA COM PORTÃO DE FERRO - FUSTE 6,70m</t>
  </si>
  <si>
    <t>I8403</t>
  </si>
  <si>
    <t>RESERVATÓRIO EM ANÉIS PRÉ-MOLDADOS DE CONCRETO, Ø 2,50m, CAP. 20m³, COM CISTERNA DE 10m³, H=9,37m, ESCADA METÁLICA COM GUARDA CORPO E ABRIGO P/ MOTOBOMBA COM PORTÃO DE FERRO - FUSTE 4,65m</t>
  </si>
  <si>
    <t>I8401</t>
  </si>
  <si>
    <t>RESERVATÓRIO EM ANÉIS PRÉ-MOLDADOS DE CONCRETO, Ø 3,00m, CAP. 20m³, COM CISTERNA DE 10m³, H=7,30m, ESCADA METÁLICA COM GUARDA CORPO E ABRIGO P/ MOTOBOMBA COM PORTÃO DE FERRO - FUSTE 4,14m</t>
  </si>
  <si>
    <t>I8402</t>
  </si>
  <si>
    <t>RESERVATÓRIO EM ANÉIS PRÉ-MOLDADOS DE CONCRETO, Ø 3,00m, CAP. 20m³, COM CISTERNA DE 10m³, H=9,37m, ESCADA METÁLICA COM GUARDA CORPO E ABRIGO P/ MOTOBOMBA COM PORTÃO DE FERRO - FUSTE 6,20m</t>
  </si>
  <si>
    <t>I8375</t>
  </si>
  <si>
    <t>TANQUE DE CONTATO CAPACIDADE DE 0,77M³ DN 0,70M ALTURA 2,20, FABRICADO EM FIBRA DE VIDRO, COMPLETO</t>
  </si>
  <si>
    <t>I8380</t>
  </si>
  <si>
    <t>TANQUE DE CONTATO CAPACIDADE DE 11,29M³ DN 2,50M ALTURA 2,50, FABRICADO EM FIBRA DE VIDRO, COMPLETO</t>
  </si>
  <si>
    <t>I8381</t>
  </si>
  <si>
    <t>TANQUE DE CONTATO CAPACIDADE DE 16,26M³ DN 3,00M ALTURA 2,50, FABRICADO EM FIBRA DE VIDRO, COMPLETO</t>
  </si>
  <si>
    <t>I8376</t>
  </si>
  <si>
    <t>TANQUE DE CONTATO CAPACIDADE DE 1,81M³ DN 1,00M ALTURA 2,50, FABRICADO EM FIBRA DE VIDRO, COMPLETO</t>
  </si>
  <si>
    <t>I8382</t>
  </si>
  <si>
    <t>TANQUE DE CONTATO CAPACIDADE DE 22,13M³ DN 3,50M ALTURA 2,50, FABRICADO EM FIBRA DE VIDRO, COMPLETO</t>
  </si>
  <si>
    <t>I8377</t>
  </si>
  <si>
    <t>TANQUE DE CONTATO CAPACIDADE DE 2,60M³ DN 1,20M ALTURA 2,50, FABRICADO EM FIBRA DE VIDRO, COMPLETO</t>
  </si>
  <si>
    <t>I8378</t>
  </si>
  <si>
    <t>TANQUE DE CONTATO CAPACIDADE DE 4,06M³ DN 1,50M ALTURA 2,50, FABRICADO EM FIBRA DE VIDRO, COMPLETO</t>
  </si>
  <si>
    <t>I8379</t>
  </si>
  <si>
    <t>TANQUE DE CONTATO CAPACIDADE DE 7,23M³ DN 2,00M ALTURA 2,50, FABRICADO EM FIBRA DE VIDRO, COMPLETO</t>
  </si>
  <si>
    <t>I8423</t>
  </si>
  <si>
    <t>ADITIVO LÍQUIDO CONTROLADOR DE RUPTURA</t>
  </si>
  <si>
    <t>I8425</t>
  </si>
  <si>
    <t>DOPE</t>
  </si>
  <si>
    <t>I8326</t>
  </si>
  <si>
    <t>EMULSÃO ASFÁLTICA CATIÔNICA MODIFICADA POR POLÍMEROS</t>
  </si>
  <si>
    <t>I8407</t>
  </si>
  <si>
    <t>EMULSÃO ASFÁLTICA LARC</t>
  </si>
  <si>
    <t>I8408</t>
  </si>
  <si>
    <t>EMULSÃO ASFÁLTICA RL 1C C/ POLÍMERO</t>
  </si>
  <si>
    <t>I8411</t>
  </si>
  <si>
    <t>REJUVENESCEDOR DE PENETRAÇÃO DIRETA</t>
  </si>
  <si>
    <t>I8359</t>
  </si>
  <si>
    <t>ARGAMASSA FIXABLOCK</t>
  </si>
  <si>
    <t>I8349</t>
  </si>
  <si>
    <t>PASTILHA 5x5cm</t>
  </si>
  <si>
    <t>I8364</t>
  </si>
  <si>
    <t>BRISES EM PVC COM ESTRUTURA EM CHAPA METÁLICA - FORN. E MONT.</t>
  </si>
  <si>
    <t>I8435</t>
  </si>
  <si>
    <t>CERCA COM PAINÉIS TIPO NYLOFOR, EM AÇO REVESTIDO, COR VERDE C/ ALTURA DE 2,43 m - FORNECIMENTO E COLOCAÇÃO</t>
  </si>
  <si>
    <t>I8439</t>
  </si>
  <si>
    <t>GRADIL PRÉ-FABRICADO COMPOSTO DE PAINÉIS DE 2,50 x 2,43 EM ARAME GALVANIZADO 5 mm DE DIÂMETRO, MALHA 200 x 50 mm, POSTE COM SECÇÃO 60 x 40 mm E ALTURA DE 3,20 m CHAPA GALVANIZADA, COM 1,55 mm DE ESPESSURA, PINTADO COM TINTA POLIÉSTER E PINTURA ELETROSTÁTICA - FORNECIMENTO E COLOCAÇÃO</t>
  </si>
  <si>
    <t>I8436</t>
  </si>
  <si>
    <t>PORTÃO TIPO BASCULANTE COM PAINÉIS NYLOFOR, EM AÇO REVESTIDO, COR VERDE - FORNECIMENTO E COLOCAÇÃO</t>
  </si>
  <si>
    <t>I8437</t>
  </si>
  <si>
    <t>PORTÃO TIPO CORRER COM PAINÉIS NYLOFOR, EM AÇO REVESTIDO, COR VERDE - FORNECIMENTO E COLOCAÇÃO</t>
  </si>
  <si>
    <t>I8430</t>
  </si>
  <si>
    <t>PELÍCULA REFLETIVA LENTES EXPOSTAS</t>
  </si>
  <si>
    <t>I8429</t>
  </si>
  <si>
    <t>PELÍCULA REFLETIVA LENTES INCLUSAS</t>
  </si>
  <si>
    <t>I8362</t>
  </si>
  <si>
    <t>TACHAS BIDIRECIONAIS</t>
  </si>
  <si>
    <t>I8363</t>
  </si>
  <si>
    <t>TACHÕES BIDIRECIONAIS</t>
  </si>
  <si>
    <t>I8434</t>
  </si>
  <si>
    <t>TELHA DE ALUMÍNIO, TRAPEZOIDAL e = 0,7mm</t>
  </si>
  <si>
    <t>I8428</t>
  </si>
  <si>
    <t>TINTA ANTI-CORROSIVA</t>
  </si>
  <si>
    <t>I8358</t>
  </si>
  <si>
    <t>VIDRO TEMPERADO DE 10mm FIXADOS COM SPIDER GLASS DE 4, 3 E 2 APOIOS, INCLUSIVE FERRAGENS PARA PORTA</t>
  </si>
  <si>
    <t>VÁLVULA RETENÇÃO. PÉ C/CRIVO - 100MM (4')</t>
  </si>
  <si>
    <t>I2286</t>
  </si>
  <si>
    <t>VÁLVULA RETENÇÃO. PÉ C/CRIVO - 20MM (3/4')</t>
  </si>
  <si>
    <t>I2284</t>
  </si>
  <si>
    <t>VÁLVULA RETENÇÃO. PE C/CRIVO - 25MM (1')</t>
  </si>
  <si>
    <t>I2287</t>
  </si>
  <si>
    <t>VÁLVULA RETENÇÃO. PÉ C/CRIVO - 32MM (1 1/14')</t>
  </si>
  <si>
    <t>I2288</t>
  </si>
  <si>
    <t>VÁLVULA RETENÇÃO. PÉ C/CRIVO - 40MM (1 1/2')</t>
  </si>
  <si>
    <t>I2289</t>
  </si>
  <si>
    <t>VÁLVULA RETENÇÃO. PÉ C/CRIVO - 50MM (2')</t>
  </si>
  <si>
    <t>I2290</t>
  </si>
  <si>
    <t>VÁLVULA RETENÇÃO. PÉ C/CRIVO - 80MM (3')</t>
  </si>
  <si>
    <t>I2274</t>
  </si>
  <si>
    <t>VÁLVULA RETENÇÃO. PÉ C/CRIVO 15MM (1/2")</t>
  </si>
  <si>
    <t>I2291</t>
  </si>
  <si>
    <t>VÁLVULA RETENÇÃO. PÉ C/CRIVO -65MM (2 1/2')</t>
  </si>
  <si>
    <t>I2341</t>
  </si>
  <si>
    <t>CABO ISOLADO EM PVC 300MM2 - 750V</t>
  </si>
  <si>
    <t>I0349</t>
  </si>
  <si>
    <t>CABO ISOLADO EM PVC 35MM2 - 750V</t>
  </si>
  <si>
    <t>I0350</t>
  </si>
  <si>
    <t>CABO ISOLADO EM PVC 400MM2 - 750V</t>
  </si>
  <si>
    <t>I0352</t>
  </si>
  <si>
    <t>CABO ISOLADO EM PVC 50MM2 - 750V</t>
  </si>
  <si>
    <t>I0351</t>
  </si>
  <si>
    <t>CABO ISOLADO EM PVC 500MM2 - 750V</t>
  </si>
  <si>
    <t>I0353</t>
  </si>
  <si>
    <t>CABO ISOLADO EM PVC 70MM2 - 750V</t>
  </si>
  <si>
    <t>I0354</t>
  </si>
  <si>
    <t>CABO ISOLADO EM PVC 95MM2 - 750V</t>
  </si>
  <si>
    <t>I0357</t>
  </si>
  <si>
    <t>CABO ISOLADO PVC 750V 4MM2</t>
  </si>
  <si>
    <t>I0358</t>
  </si>
  <si>
    <t>CABO ISOLADO PVC 750V 6MM2</t>
  </si>
  <si>
    <t>I0359</t>
  </si>
  <si>
    <t>CABO LOGICO 4 PARES, CAT. 3 - UTP (10 MBPS)</t>
  </si>
  <si>
    <t>I0360</t>
  </si>
  <si>
    <t>CABO LOGICO 4 PARES, CAT. 4 - UTP (20 MBPS)</t>
  </si>
  <si>
    <t>I0361</t>
  </si>
  <si>
    <t>CABO LOGICO 4 PARES, CAT.5 - UTP (100 MBPS)</t>
  </si>
  <si>
    <t>I0362</t>
  </si>
  <si>
    <t>CABO LOGICO/VIDEO COAXIAL 50 (OHMS)</t>
  </si>
  <si>
    <t>I0363</t>
  </si>
  <si>
    <t>CABO LOGICO/VIDEO COAXIAL 75 (OHMS)</t>
  </si>
  <si>
    <t>I0364</t>
  </si>
  <si>
    <t>CABO LOGICO/VIDEO COAXIAL 95 (OHMS)</t>
  </si>
  <si>
    <t>I6796</t>
  </si>
  <si>
    <t>CABO POLIFÁSICO - 4 X 2,5MM</t>
  </si>
  <si>
    <t>I6178</t>
  </si>
  <si>
    <t>CABO SINGELO ISOLAÇÃO 15 kV, DIÂMETRO 240 mm² - INSTALADO</t>
  </si>
  <si>
    <t>I7429</t>
  </si>
  <si>
    <t>CABO SINGELO ISOLAÇÃO 15 kV, DIÂMETRO 25 mm²</t>
  </si>
  <si>
    <t>I6134</t>
  </si>
  <si>
    <t>CABO SINGELO ISOLAÇÃO 15 kV, DIÂMETRO 35 mm² - INSTALADO</t>
  </si>
  <si>
    <t>I6162</t>
  </si>
  <si>
    <t>CABO SINGELO ISOLAÇÃO 15 kV, DIÂMETRO 70 mm² - INSTALADO</t>
  </si>
  <si>
    <t>I0379</t>
  </si>
  <si>
    <t>CABO TELEFONICO CCE - 2</t>
  </si>
  <si>
    <t>I0380</t>
  </si>
  <si>
    <t>CABO TELEFONICO CCE - 3</t>
  </si>
  <si>
    <t>I0381</t>
  </si>
  <si>
    <t>CABO TELEFONICO CCI-1</t>
  </si>
  <si>
    <t>I0382</t>
  </si>
  <si>
    <t>ADAPTADOR PVC REGISTRO 25MM (3/4")</t>
  </si>
  <si>
    <t>I6723</t>
  </si>
  <si>
    <t>ADAPTADOR PVC REGISTRO 32MM (1")</t>
  </si>
  <si>
    <t>I6724</t>
  </si>
  <si>
    <t>ADAPTADOR PVC REGISTRO 40MM (1 1/4")</t>
  </si>
  <si>
    <t>I6725</t>
  </si>
  <si>
    <t>ADAPTADOR PVC REGISTRO 50MM (1 1/2")</t>
  </si>
  <si>
    <t>I6726</t>
  </si>
  <si>
    <t>ADAPTADOR PVC REGISTRO 60MM (2")</t>
  </si>
  <si>
    <t>I0008</t>
  </si>
  <si>
    <t>ADAPTADOR PVC REGISTRO 75MM (2 1/2'')</t>
  </si>
  <si>
    <t>I0009</t>
  </si>
  <si>
    <t>ADAPTADOR PVC REGISTRO 85MM (3'')</t>
  </si>
  <si>
    <t>I0010</t>
  </si>
  <si>
    <t>ADAPTADOR PVC SOLD. FLANGES LIVRES P/CX. D'ÁGUA 110MM</t>
  </si>
  <si>
    <t>I0011</t>
  </si>
  <si>
    <t>ADAPTADOR PVC SOLD. FLANGES LIVRES P/CX. D'ÁGUA 20MM</t>
  </si>
  <si>
    <t>I0012</t>
  </si>
  <si>
    <t>ADAPTADOR PVC SOLD. FLANGES LIVRES P/CX. D'ÁGUA 25MM</t>
  </si>
  <si>
    <t>I0013</t>
  </si>
  <si>
    <t>I3377</t>
  </si>
  <si>
    <t>CURVA FoFo 11 15' FF DN 250 PN10</t>
  </si>
  <si>
    <t>I3378</t>
  </si>
  <si>
    <t>CURVA FoFo 11 15' FF DN 300 PN10</t>
  </si>
  <si>
    <t>I3379</t>
  </si>
  <si>
    <t>CURVA FoFo 11 15' FF DN 350 PN10</t>
  </si>
  <si>
    <t>I3380</t>
  </si>
  <si>
    <t>CURVA FoFo 11 15' FF DN 400 PN10</t>
  </si>
  <si>
    <t>I3381</t>
  </si>
  <si>
    <t>CURVA FoFo 11 15' FF DN 450 PN10</t>
  </si>
  <si>
    <t>I3382</t>
  </si>
  <si>
    <t>CURVA FoFo 11 15' FF DN 500 PN10</t>
  </si>
  <si>
    <t>I3383</t>
  </si>
  <si>
    <t>CURVA FoFo 11 15' FF DN 600 PN10</t>
  </si>
  <si>
    <t>I3384</t>
  </si>
  <si>
    <t>CURVA FoFo 11 15' FF DN 700 PN10</t>
  </si>
  <si>
    <t>I3373</t>
  </si>
  <si>
    <t>CURVA FoFo 11 15' FF DN 75 PN10</t>
  </si>
  <si>
    <t>I3385</t>
  </si>
  <si>
    <t>TUBO DE ACO CHAPA ASTM A36 1/2 COM PONTAS DN 1400mm</t>
  </si>
  <si>
    <t>I7884</t>
  </si>
  <si>
    <t>TUBO DE ACO CHAPA ASTM A36 1/2 COM PONTAS DN 1600mm</t>
  </si>
  <si>
    <t>I7877</t>
  </si>
  <si>
    <t>TUBO DE ACO CHAPA ASTM A36 1/4 COM PONTAS DN 600mm</t>
  </si>
  <si>
    <t>I7878</t>
  </si>
  <si>
    <t>TUBO DE ACO CHAPA ASTM A36 1/4 COM PONTAS DN 700mm</t>
  </si>
  <si>
    <t>I7879</t>
  </si>
  <si>
    <t>TUBO DE ACO CHAPA ASTM A36 1/4 COM PONTAS DN 800mm</t>
  </si>
  <si>
    <t>I7875</t>
  </si>
  <si>
    <t>TUBO DE ACO CHAPA ASTM A36 3/16 COM PONTAS DN 400mm</t>
  </si>
  <si>
    <t>I7876</t>
  </si>
  <si>
    <t>TUBO DE ACO CHAPA ASTM A36 3/16 COM PONTAS DN 500mm</t>
  </si>
  <si>
    <t>I7882</t>
  </si>
  <si>
    <t>TUBO DE ACO CHAPA ASTM A36 3/8 COM PONTAS DN 1200mm</t>
  </si>
  <si>
    <t>I7881</t>
  </si>
  <si>
    <t>TUBO DE ACO CHAPA ASTM A36 5/16 COM PONTAS DN 1000mm</t>
  </si>
  <si>
    <t>I7880</t>
  </si>
  <si>
    <t>TUBO DE ACO CHAPA ASTM A36 5/16 COM PONTAS DN 900mm</t>
  </si>
  <si>
    <t>I6059</t>
  </si>
  <si>
    <t>TUBO DE CONCRETO ARMADO CA1, D = 500MM</t>
  </si>
  <si>
    <t>I6060</t>
  </si>
  <si>
    <t>TUBO DE CONCRETO ARMADO CA2, D = 600 - L = 400MM</t>
  </si>
  <si>
    <t>I6933</t>
  </si>
  <si>
    <t>TUBO FoFo C/FLANGE E BOLSA JE DN 350 PN10 - L=5000</t>
  </si>
  <si>
    <t>I4336</t>
  </si>
  <si>
    <t>TUBO FoFo C/FLANGE E BOLSA JE DN 350 PN10 - L=5500</t>
  </si>
  <si>
    <t>I4337</t>
  </si>
  <si>
    <t>TUBO FoFo C/FLANGE E BOLSA JE DN 350 PN10 - L=5800</t>
  </si>
  <si>
    <t>I4338</t>
  </si>
  <si>
    <t>TUBO FoFo C/FLANGE E BOLSA JE DN 400 PN10 - L=1000</t>
  </si>
  <si>
    <t xml:space="preserve">RETIRADA DE TUBOS E CONEXÕES EM PVC JE DN 125MM </t>
  </si>
  <si>
    <t xml:space="preserve">RETIRADA DE TUBOS E CONEXÕES EM PVC JE DN 150MM </t>
  </si>
  <si>
    <t xml:space="preserve">RETIRADA DE TUBOS E CONEXÕES EM PVC JE DN 200MM </t>
  </si>
  <si>
    <t xml:space="preserve">RETIRADA DE TUBOS E CONEXÕES EM PVC JE DN 250MM </t>
  </si>
  <si>
    <t xml:space="preserve">RETIRADA DE TUBOS E CONEXÕES EM PVC JE DN 300MM </t>
  </si>
  <si>
    <t xml:space="preserve">RETIRADA DE TUBOS E CONEXÕES EM PVC JE DN 350MM </t>
  </si>
  <si>
    <t>1.6.78</t>
  </si>
  <si>
    <t>1.6.79</t>
  </si>
  <si>
    <t>1.6.80</t>
  </si>
  <si>
    <t>1.6.81</t>
  </si>
  <si>
    <t>1.6.82</t>
  </si>
  <si>
    <t xml:space="preserve">MUTIRÃO MISTO - LOCAÇÃO DA OBRA - EXECUÇÃO DE GABARITO </t>
  </si>
  <si>
    <t xml:space="preserve">DEMOLIÇÃO DE ALVENARIA DE PEDRA COM REMOÇÃO LATERAL </t>
  </si>
  <si>
    <t xml:space="preserve">DEMOLIÇÃO DE ALVENARIA TIJOLOS C/ REAPROVEITAMENTO </t>
  </si>
  <si>
    <t xml:space="preserve">DEMOLIÇÃO ALVENARIA DE TIJOLOS S/ REAPROVEITAMENTO </t>
  </si>
  <si>
    <t xml:space="preserve">DEMOLIÇÃO DE CALHAS </t>
  </si>
  <si>
    <t xml:space="preserve">DEMOLIÇÃO DE COBERTURA C/TELHAS CERÂMICAS </t>
  </si>
  <si>
    <t xml:space="preserve">DEMOLIÇÃO DE COBERTURA C/TELHAS ONDULADAS DE FIBROCIMENTO </t>
  </si>
  <si>
    <t xml:space="preserve">DEMOLIÇÃO DE COBOGÓS </t>
  </si>
  <si>
    <t xml:space="preserve">DEMOLIÇÃO DE CONCRETO ARMADO C/MARTELETE PNEUMÁTICO </t>
  </si>
  <si>
    <t xml:space="preserve">DEMOLIÇÃO DE CONCRETO SIMPLES </t>
  </si>
  <si>
    <t>RACK FECHADO 36 U's, 670mm PROFUNDIDADE PADRÃO 19"</t>
  </si>
  <si>
    <t>I6826</t>
  </si>
  <si>
    <t>RACK FECHADO 44 U's, 670mm PROFUNDIDADE PADRÃO 19"</t>
  </si>
  <si>
    <t>I1780</t>
  </si>
  <si>
    <t>SLC 5/04 PROGRAMABLE CONTROLLER, 32 K MEMORY, MOD. 1747 - L542 AB</t>
  </si>
  <si>
    <t>I7523</t>
  </si>
  <si>
    <t>SOFTWARE DE CATRACAS</t>
  </si>
  <si>
    <t>I8250</t>
  </si>
  <si>
    <t>SOFTWARE DE GERENCIAMENTO DE PESAGEM</t>
  </si>
  <si>
    <t>I7508</t>
  </si>
  <si>
    <t>SOFTWARE DE PROGRAMAÇÃO DE PLCs RSLOGIX 500, CD</t>
  </si>
  <si>
    <t>I7450</t>
  </si>
  <si>
    <t>SOFTWARE SUPERVISÓRIO RS VIEW 32 VERSÃO RUN TIME 150 WITH GERENCIADOR DE COMUNICAÇÕES RSLINX</t>
  </si>
  <si>
    <t>I7507</t>
  </si>
  <si>
    <t>SOFTWARE SUPERVISÓRIO RSVIEW 32 VERSÃO RUNTIME 1500 COM GERENCIADOR DE COMUNICAÇÕES RSLINX</t>
  </si>
  <si>
    <t>I7934</t>
  </si>
  <si>
    <t>SPOT ORIENTÁVEL PARA PLUG DE GUITARRA. PARA LÂMPADAS DICRÓICAS DIVERSAS</t>
  </si>
  <si>
    <t>I6168</t>
  </si>
  <si>
    <t>SUPORTE DE EQUIPAMENTOS</t>
  </si>
  <si>
    <t>I1898</t>
  </si>
  <si>
    <t>SUPORTE ISOLADOR C/1 DESCIDA</t>
  </si>
  <si>
    <t>I6695</t>
  </si>
  <si>
    <t>SUPORTE METÁLICO CENTRAL P/LUMINARIA MOD.TPC.295/1" FAB.TROPICO OU SIMILAR</t>
  </si>
  <si>
    <t>I1899</t>
  </si>
  <si>
    <t>CABO DE ALUMÍNIO COM ALMA DE AÇO, BITOLA 477 MCM, FORMAÇÃO 26/7 FIOS - HAWK</t>
  </si>
  <si>
    <t>I8167</t>
  </si>
  <si>
    <t>C2932</t>
  </si>
  <si>
    <t>I6812</t>
  </si>
  <si>
    <t>CAIXA D'ÁGUA EM FIBRA DE VIDRO CAP. 5.000 L, MONTADA EM ESTRUTURA DE CONCRETO PRE-FABRICADA COMPOSTA DE SAPATA, PILAR CIRCULAR D=0,40m, COM PÉ DIREITO DE 6,00m, LAJE DE APOIO (FORNECIMENTO E MONTAGEM)</t>
  </si>
  <si>
    <t xml:space="preserve">C0637 - CAIXA DE PITOMETRIA (1.30 X 1.30)m </t>
  </si>
  <si>
    <t>C0076</t>
  </si>
  <si>
    <t xml:space="preserve">C3113 - SARJETA DE CONCRETO SIMPLES C/L=1,20m/E=0,08m </t>
  </si>
  <si>
    <t xml:space="preserve">C2310 - TAMPÃO DE FERRO FUNDIDO P/ POÇO DE VISITA DE DIAM-=1 M </t>
  </si>
  <si>
    <t>I0760</t>
  </si>
  <si>
    <t>PLOTTER (CHP)</t>
  </si>
  <si>
    <t>SISTEMA ELÉTRICO DEDICADO</t>
  </si>
  <si>
    <t>I7505</t>
  </si>
  <si>
    <t>OPERADOR DE COMPUTADOR</t>
  </si>
  <si>
    <t>CABO DE ALUMÍNIO COM ALMA DE AÇO, BITOLA 397,5 MCM, FORMAÇÃO 26/7 FIOS - IBIS</t>
  </si>
  <si>
    <t>I8156</t>
  </si>
  <si>
    <t>CABO DE ALUMÍNIO COM ALMA DE AÇO, BITOLA 4 AWG, FORMAÇÃO 6/1 FIOS - SWAN</t>
  </si>
  <si>
    <t>I8161</t>
  </si>
  <si>
    <t>CABO DE ALUMÍNIO COM ALMA DE AÇO, BITOLA 4/0 AWG, FORMAÇÃO 6/1 FIOS - PENGUIN</t>
  </si>
  <si>
    <t>I8166</t>
  </si>
  <si>
    <t>ARAME RECOZIDO N.18 BWG</t>
  </si>
  <si>
    <t>I0163</t>
  </si>
  <si>
    <t>AÇO CA-50</t>
  </si>
  <si>
    <t>I0441</t>
  </si>
  <si>
    <t>CAL HIDRATADA</t>
  </si>
  <si>
    <t>I0965</t>
  </si>
  <si>
    <t>DESMOLDANTE PARA FORMAS</t>
  </si>
  <si>
    <t>I1931</t>
  </si>
  <si>
    <t>TAMPÃO FERRO FUNDIDO PARA POÇO DE VISITA T-170</t>
  </si>
  <si>
    <t>6.4.18</t>
  </si>
  <si>
    <t xml:space="preserve">CONCRETO ALTO DESEMPENHO P/VIBR., FCK &gt; 50MPa C/ AGREGADO ADQUIRIDO/EXECUTADO EM BETONEIRA </t>
  </si>
  <si>
    <t>6.4.19</t>
  </si>
  <si>
    <t>6.4.20</t>
  </si>
  <si>
    <t>I1449</t>
  </si>
  <si>
    <t xml:space="preserve">C0312 - ASSENTAMENTO DE TUBOS, PEÇAS E CONEXÕES EM FoFo, JE DN 200mm </t>
  </si>
  <si>
    <t xml:space="preserve">C0313 - ASSENTAMENTO DE TUBOS, PEÇAS E CONEXÕES EM FoFo, JE DN 250mm </t>
  </si>
  <si>
    <t xml:space="preserve">C0314 - ASSENTAMENTO DE TUBOS, PEÇAS E CONEXÕES EM FoFo, JE DN 300mm </t>
  </si>
  <si>
    <t xml:space="preserve">C0315 - ASSENTAMENTO DE TUBOS, PEÇAS E CONEXÕES EM FoFo, JE DN 350mm </t>
  </si>
  <si>
    <t xml:space="preserve">C0316 - ASSENTAMENTO DE TUBOS, PEÇAS E CONEXÕES EM FoFo, JE DN 400mm </t>
  </si>
  <si>
    <t xml:space="preserve">C0317 - ASSENTAMENTO DE TUBOS, PEÇAS E CONEXÕES EM FoFo, JE DN 450mm </t>
  </si>
  <si>
    <t xml:space="preserve">C0318 - ASSENTAMENTO DE TUBOS, PEÇAS E CONEXÕES EM FoFo, JE DN 500mm </t>
  </si>
  <si>
    <t xml:space="preserve">C0321 - ASSENTAMENTO DE TUBOS, PEÇAS E CONEXÕES EM FoFo, JE DN 700mm </t>
  </si>
  <si>
    <t xml:space="preserve">C0323 - ASSENTAMENTO DE TUBOS, PEÇAS E CONEXÕES EM FoFo, JE DN 800mm </t>
  </si>
  <si>
    <t xml:space="preserve">C0324 - ASSENTAMENTO DE TUBOS, PEÇAS E CONEXÕES EM FoFo, JE DN 900mm </t>
  </si>
  <si>
    <t xml:space="preserve">C0307 - ASSENTAMENTO DE TUBOS, PEÇAS E CONEXÕES EM FoFo, JE DN 1000mm </t>
  </si>
  <si>
    <t xml:space="preserve">C1255 - ESCAVAÇÃO MANUAL C/ APIL. FUNDO P/ CAIXA EM ALVENARIA </t>
  </si>
  <si>
    <t>CRUZETA FoFo JUNTA ELÁSTICA DN 250 x 75</t>
  </si>
  <si>
    <t>I7107</t>
  </si>
  <si>
    <t>CRUZETA FoFo JUNTA ELASTICA DN 250 x 80</t>
  </si>
  <si>
    <t>I3505</t>
  </si>
  <si>
    <t>CRUZETA FoFo JUNTA ELÁSTICA DN 300 x 100</t>
  </si>
  <si>
    <t>I3506</t>
  </si>
  <si>
    <t>CRUZETA FoFo JUNTA ELÁSTICA DN 300 x 200</t>
  </si>
  <si>
    <t>I3507</t>
  </si>
  <si>
    <t>CRUZETA FoFo JUNTA ELÁSTICA DN 300 x 300</t>
  </si>
  <si>
    <t>I3504</t>
  </si>
  <si>
    <t>CRUZETA FoFo JUNTA ELÁSTICA DN 300 x 75</t>
  </si>
  <si>
    <t>I7108</t>
  </si>
  <si>
    <t>CRUZETA FoFo JUNTA ELASTICA DN 300 x 80</t>
  </si>
  <si>
    <t>I7611</t>
  </si>
  <si>
    <t>CRUZETA FoFo JUNTA ELÁSTICA DN 350 x 100</t>
  </si>
  <si>
    <t>I7612</t>
  </si>
  <si>
    <t>CRUZETA FoFo JUNTA ELÁSTICA DN 350 x 200</t>
  </si>
  <si>
    <t>I7613</t>
  </si>
  <si>
    <t>CRUZETA FoFo JUNTA ELÁSTICA DN 350 x 250</t>
  </si>
  <si>
    <t>I3509</t>
  </si>
  <si>
    <t>CRUZETA FoFo JUNTA ELÁSTICA DN 400 x 100</t>
  </si>
  <si>
    <t>I3510</t>
  </si>
  <si>
    <t>CRUZETA FoFo JUNTA ELÁSTICA DN 400 x 200</t>
  </si>
  <si>
    <t>I3511</t>
  </si>
  <si>
    <t>CRUZETA FoFo JUNTA ELÁSTICA DN 400 x 300</t>
  </si>
  <si>
    <t>I3512</t>
  </si>
  <si>
    <t>CRUZETA FoFo JUNTA ELÁSTICA DN 400 x 400</t>
  </si>
  <si>
    <t>I3508</t>
  </si>
  <si>
    <t>CRUZETA FoFo JUNTA ELÁSTICA DN 400 x 75</t>
  </si>
  <si>
    <t>I7109</t>
  </si>
  <si>
    <t>CRUZETA FoFo JUNTA ELASTICA DN 400 x 80</t>
  </si>
  <si>
    <t>I3514</t>
  </si>
  <si>
    <t>CRUZETA FoFo JUNTA ELÁSTICA DN 500 x 100</t>
  </si>
  <si>
    <t>I3515</t>
  </si>
  <si>
    <t>CRUZETA FoFo JUNTA ELÁSTICA DN 500 x 200</t>
  </si>
  <si>
    <t>I3516</t>
  </si>
  <si>
    <t>CRUZETA FoFo JUNTA ELÁSTICA DN 500 x 300</t>
  </si>
  <si>
    <t>I3517</t>
  </si>
  <si>
    <t>CRUZETA FoFo JUNTA ELÁSTICA DN 500 x 500</t>
  </si>
  <si>
    <t>I7614</t>
  </si>
  <si>
    <t>CRUZETA FoFo JUNTA ELÁSTICA DN 500 x 80</t>
  </si>
  <si>
    <t>I0233</t>
  </si>
  <si>
    <t>BLOCO DE CONCRETO 19x19x39cm - VEDAÇÃO</t>
  </si>
  <si>
    <t>I0234</t>
  </si>
  <si>
    <t>BLOCO DE CONCRETO 6,7x19x39cm - VEDAÇÃO</t>
  </si>
  <si>
    <t>I6813</t>
  </si>
  <si>
    <t>BLOCO DE CONCRETO 9x19x39cm - VEDAÇÃO</t>
  </si>
  <si>
    <t>I0810</t>
  </si>
  <si>
    <t>COBOGÓ ANTI-CHUVA (50x40)CM</t>
  </si>
  <si>
    <t>I0811</t>
  </si>
  <si>
    <t>COBOGO DE CIMENTO TIPO DIAMANTE</t>
  </si>
  <si>
    <t>I0822</t>
  </si>
  <si>
    <t>COBOGO DE CONCRETO TIPO PESTANA (32x12x6)CM</t>
  </si>
  <si>
    <t>I1059</t>
  </si>
  <si>
    <t>ELEMENTO VAZADO CERÂMICO(20x20x10)CM</t>
  </si>
  <si>
    <t>I1060</t>
  </si>
  <si>
    <t>ELEMENTO VAZADO CONCRETO (20 X 10 X 6)CM</t>
  </si>
  <si>
    <t>I1058</t>
  </si>
  <si>
    <t>ELEMENTO VAZADO DE CONCRETO (20X20X20)CM</t>
  </si>
  <si>
    <t>I7950</t>
  </si>
  <si>
    <t>TIJOLINHO APARENTE 6,50x18cm</t>
  </si>
  <si>
    <t>I2080</t>
  </si>
  <si>
    <t>I2443</t>
  </si>
  <si>
    <t>TIJOLO CERÂMICO PARA LAJE VOLTERRÂNEA</t>
  </si>
  <si>
    <t>I6225</t>
  </si>
  <si>
    <t>TIJOLO MACIÇO CERÂMICO APARENTE LAMINADO (23 X11X5)CM</t>
  </si>
  <si>
    <t>I2499</t>
  </si>
  <si>
    <t>TIJOLO REFRATARIO</t>
  </si>
  <si>
    <t>6. DEFAULT</t>
  </si>
  <si>
    <t>I2708</t>
  </si>
  <si>
    <t>FUEL OIL</t>
  </si>
  <si>
    <t>I2707</t>
  </si>
  <si>
    <t>GASOLINA</t>
  </si>
  <si>
    <t>I2706</t>
  </si>
  <si>
    <t>OLEO DIESEL</t>
  </si>
  <si>
    <t>7. DIVERSOS</t>
  </si>
  <si>
    <t>I7469</t>
  </si>
  <si>
    <t>ACETILENO</t>
  </si>
  <si>
    <t>I0027</t>
  </si>
  <si>
    <t>ADITIVO EXPANSOR</t>
  </si>
  <si>
    <t>I0028</t>
  </si>
  <si>
    <t>ADITIVO HIDROFUGO</t>
  </si>
  <si>
    <t>I0086</t>
  </si>
  <si>
    <t>APARELHO DE APOIO EM NEOPRENE</t>
  </si>
  <si>
    <t>I0093</t>
  </si>
  <si>
    <t>APLICAÇÃO DE PONTE DE ADERÊNCIA NITOBOND</t>
  </si>
  <si>
    <t>I0217</t>
  </si>
  <si>
    <t>MATERIAIS E ACESSÓRIOS PARA SUBESTAÇÃO ABRIGADA EM ALVENARIA DE 1250 KVA/13.800-380/220 V, ENTRADA AÉREA, COM POSTO DE MEDIÇÃO, DISJUNÇÃO E TRANSFORMAÇÃO, FORNECIDA COM QUADRO DE PROTEÇÃO GERAL DE BAIXA TENSÃO</t>
  </si>
  <si>
    <t>I8128</t>
  </si>
  <si>
    <t xml:space="preserve">C1071 - DEMOLIÇÃO DE REVESTIMENTO C/AZULEJOS </t>
  </si>
  <si>
    <t xml:space="preserve">C1074 - DEMOLIÇÃO DE REVESTIMENTO C/CERÂMICAS </t>
  </si>
  <si>
    <t xml:space="preserve">C1072 - DEMOLIÇÃO DE REVESTIMENTO C/LAMBRIS </t>
  </si>
  <si>
    <t xml:space="preserve">C2793 - ESCAVAÇÃO MECÂNICA SOLO DE 2A CAT. PROF. DE 2.01 a 4.00m </t>
  </si>
  <si>
    <t xml:space="preserve">C2795 - ESCAVAÇÃO MECÂNICA SOLO DE 2A. CAT. PROF. DE 6.01 a 8.00m </t>
  </si>
  <si>
    <t>I1009</t>
  </si>
  <si>
    <t>TE FoFo JTEF DN 700 x 600 PN10</t>
  </si>
  <si>
    <t>I7804</t>
  </si>
  <si>
    <t>TE FoFo JTEF DN 700 x 600 PN16</t>
  </si>
  <si>
    <t>I7846</t>
  </si>
  <si>
    <t>TE FoFo JTEF DN 700 x 600 PN25</t>
  </si>
  <si>
    <t>I7763</t>
  </si>
  <si>
    <t>JUNÇÃO 45 OCRE BBB - JE DN 200</t>
  </si>
  <si>
    <t>I2998</t>
  </si>
  <si>
    <t>JUNÇÃO 45 OCRE BBB - JE DN 250</t>
  </si>
  <si>
    <t>I0734</t>
  </si>
  <si>
    <t>DRAG LINE (CHP)</t>
  </si>
  <si>
    <t xml:space="preserve">C2796 - ESCAVAÇÃO MECÂNICA SOLO DE 2A.CAT. PROF. ATÉ 2.00m </t>
  </si>
  <si>
    <t>TE FoFo JTEF DN 700 x 200 PN25</t>
  </si>
  <si>
    <t>I7762</t>
  </si>
  <si>
    <t>TUBO FoFo C/FLANGE E BOLSA JE DN 450 PN10 - L=5500</t>
  </si>
  <si>
    <t>I4359</t>
  </si>
  <si>
    <t>TUBO FoFo C/FLANGE E BOLSA JE DN 450 PN10 - L=5800</t>
  </si>
  <si>
    <t>I4360</t>
  </si>
  <si>
    <t>TUBO FoFo C/FLANGE E BOLSA JE DN 500 PN10 - L=1000</t>
  </si>
  <si>
    <t>I4361</t>
  </si>
  <si>
    <t>TUBO FoFo C/FLANGE E BOLSA JE DN 500 PN10 - L=1500</t>
  </si>
  <si>
    <t>I4362</t>
  </si>
  <si>
    <t>TUBO FoFo C/FLANGE E BOLSA JE DN 500 PN10 - L=2000</t>
  </si>
  <si>
    <t>I4363</t>
  </si>
  <si>
    <t>REGISTRO GAVETA OVAL B/V COM BY-PASS DN 300 PN10/16</t>
  </si>
  <si>
    <t>I5280</t>
  </si>
  <si>
    <t>REGISTRO GAVETA OVAL B/V COM BY-PASS DN 350 PN10/16</t>
  </si>
  <si>
    <t>I5281</t>
  </si>
  <si>
    <t>REGISTRO GAVETA OVAL B/V COM BY-PASS DN 400 PN10/16</t>
  </si>
  <si>
    <t>I5282</t>
  </si>
  <si>
    <t>REGISTRO GAVETA OVAL B/V COM BY-PASS DN 450 PN10/16</t>
  </si>
  <si>
    <t>I5283</t>
  </si>
  <si>
    <t>REGISTRO GAVETA OVAL B/V COM BY-PASS DN 500 PN10/16</t>
  </si>
  <si>
    <t>I5284</t>
  </si>
  <si>
    <t>REGISTRO GAVETA OVAL B/V COM BY-PASS DN 600 PN10/16</t>
  </si>
  <si>
    <t>I5286</t>
  </si>
  <si>
    <t>REGISTRO GAVETA OVAL B/V MEC/REDUTOR DN 350 PN10/16</t>
  </si>
  <si>
    <t>I5287</t>
  </si>
  <si>
    <t>REGISTRO GAVETA OVAL B/V MEC/REDUTOR DN 400 PN10/16</t>
  </si>
  <si>
    <t>I5288</t>
  </si>
  <si>
    <t>REGISTRO GAVETA OVAL B/V MEC/REDUTOR DN 450 PN10/16</t>
  </si>
  <si>
    <t>I5289</t>
  </si>
  <si>
    <t>REGISTRO GAVETA OVAL B/V MEC/REDUTOR DN 500 PN10/16</t>
  </si>
  <si>
    <t>I5290</t>
  </si>
  <si>
    <t>REGISTRO GAVETA OVAL B/V MEC/REDUTOR DN 600 PN10/16</t>
  </si>
  <si>
    <t>I5292</t>
  </si>
  <si>
    <t>REGISTRO GAVETA OVAL B/V REDUTOR/BY-PASS DN 350 PN10/16</t>
  </si>
  <si>
    <t>I5293</t>
  </si>
  <si>
    <t>REGISTRO GAVETA OVAL B/V REDUTOR/BY-PASS DN 400 PN10/16</t>
  </si>
  <si>
    <t>I5294</t>
  </si>
  <si>
    <t>REGISTRO GAVETA OVAL B/V REDUTOR/BY-PASS DN 450 PN10/16</t>
  </si>
  <si>
    <t>TUBO FoFo C/FLANGE E BOLSA JE DN 600 PN10 - L=5000</t>
  </si>
  <si>
    <t>I4380</t>
  </si>
  <si>
    <t xml:space="preserve">ÁRVORES ORNAMENTAIS EM GERAL. C/ ALTURA MÉDIA DE 2.50M.EXCETO PALMÁCEAS </t>
  </si>
  <si>
    <t xml:space="preserve">GRAMA EM ÁREAS EXTERNAS INCLUSIVE MATERIAL </t>
  </si>
  <si>
    <t>9.3</t>
  </si>
  <si>
    <t xml:space="preserve">GRAMA PARA TALUDE DE LAGOA, CONSERVAÇÃO ATÉ 45 DIAS </t>
  </si>
  <si>
    <t>9.4</t>
  </si>
  <si>
    <t xml:space="preserve">LASTRO URBANIZADO C/ SEIXO ROLADO </t>
  </si>
  <si>
    <t>9.5</t>
  </si>
  <si>
    <t xml:space="preserve">REVESTIMENTO VEGETAL DE TALUDES </t>
  </si>
  <si>
    <t>9.6</t>
  </si>
  <si>
    <t xml:space="preserve">ESCAVAÇÃO MECÂNICA SOLO DE 1A CAT. PROF. DE 2.01 a 4.00m </t>
  </si>
  <si>
    <t xml:space="preserve">ESCAVAÇÃO MECÂNICA SOLO DE 1A CAT. PROF. DE 4.01 a 6.00m </t>
  </si>
  <si>
    <t>2.2.18</t>
  </si>
  <si>
    <t>2.2.19</t>
  </si>
  <si>
    <t>2.2.20</t>
  </si>
  <si>
    <t xml:space="preserve">ESCAVAÇÃO MECÂNICA SOLO DE 1A CAT. PROF. DE 6.01 a 8.00m </t>
  </si>
  <si>
    <t xml:space="preserve">ESCAVAÇÃO MECÂNICA SOLO DE 2A.CAT. PROF. ATÉ 2.00m </t>
  </si>
  <si>
    <t xml:space="preserve">ESCAVAÇÃO MECÂNICA SOLO DE 2A CAT. PROF. DE 2.01 a 4.00m </t>
  </si>
  <si>
    <t>2.2.21</t>
  </si>
  <si>
    <t xml:space="preserve">ESCAVAÇÃO MECÂNICA SOLO DE 2A. CAT. PROF. DE 6.01 a 8.00m </t>
  </si>
  <si>
    <t xml:space="preserve">APILOAMENTO DE PISO OU FUNDO DE VALAS C/MAÇO DE 30 A 60 KG </t>
  </si>
  <si>
    <t>CAIXA DE PROTEÇÃO DE HIDRÔMETRO EM CONCRETO PRÉ-MOLDADO</t>
  </si>
  <si>
    <t>ARAME RECOZIDO Nº 18 BWG</t>
  </si>
  <si>
    <t>I7061</t>
  </si>
  <si>
    <t>UNIDADE DE PRÉ-TRATAMENTO EM FIBRA E ELEVATÓRIA SEM CONJUNTO MOTOBOMBA CAPACIDADE DE 852 A 1428 m³/DIA</t>
  </si>
  <si>
    <t>I6325</t>
  </si>
  <si>
    <t>TUBO FoFo C/ FLANGES DN 250 PN10 - L=5500</t>
  </si>
  <si>
    <t>I4501</t>
  </si>
  <si>
    <t>TUBO FoFo C/ FLANGES DN 250 PN10 - L=5800</t>
  </si>
  <si>
    <t>I3968</t>
  </si>
  <si>
    <t>IMPRESSORA</t>
  </si>
  <si>
    <t>I6008</t>
  </si>
  <si>
    <t>INDUTÂNCIA DE LINHA TRIFÁSICA 0,1 MH - 250 A</t>
  </si>
  <si>
    <t>I8260</t>
  </si>
  <si>
    <t>INSTALAÇÃO ELÉTRICA E SISTEMA ATERRAMENTO E PÁRA-RAIOS</t>
  </si>
  <si>
    <t>I2361</t>
  </si>
  <si>
    <t>INTERFACE HOMEM/MÁQUINA 5,7" TOUCHSCREEN, COLORIDA</t>
  </si>
  <si>
    <t>I1268</t>
  </si>
  <si>
    <t xml:space="preserve">ANDAIME METÁLICO DE ENCAIXE P/FACHADAS-LOCAÇÃO MENSAL </t>
  </si>
  <si>
    <t xml:space="preserve">ANDAIME P/1 M3 DE CONCRETO ARMADO </t>
  </si>
  <si>
    <t xml:space="preserve">ANDAIME P/ALVENARIA DE 1/2 TIJOLO </t>
  </si>
  <si>
    <t xml:space="preserve">ANDAIME P/ALVENARIA DE 1 TIJOLO </t>
  </si>
  <si>
    <t xml:space="preserve">ANDAIME P/REVESTIMENTO DE FORROS </t>
  </si>
  <si>
    <t xml:space="preserve">ANDAIME PRINCIPAL VERTICAL INCLUSIVE DEMOLIÇÃO </t>
  </si>
  <si>
    <t xml:space="preserve">ANDAIME SUSPENSO E PLATAFORMA DE MADEIRA </t>
  </si>
  <si>
    <t xml:space="preserve">CIMBRAMENTO DE MADEIRA </t>
  </si>
  <si>
    <t xml:space="preserve">CIMBRAMENTO METÁLICO ESPECIAL 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</si>
  <si>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</si>
  <si>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</si>
  <si>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</si>
  <si>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</si>
  <si>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</si>
  <si>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</si>
  <si>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</si>
  <si>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</si>
  <si>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I1871</t>
  </si>
  <si>
    <t>SODA CAUSTICA</t>
  </si>
  <si>
    <t>I2426</t>
  </si>
  <si>
    <t>SOLVENTE P/RESINA POLIURETANA</t>
  </si>
  <si>
    <t>I1890</t>
  </si>
  <si>
    <t>SOLVENTE P/TINTA EPOXI E BORRACHA CLORADA</t>
  </si>
  <si>
    <t>I2079</t>
  </si>
  <si>
    <t>TEXTURA ACRÍLICA</t>
  </si>
  <si>
    <t>I2084</t>
  </si>
  <si>
    <t>TINTA A BASE DE EMULSÃO ACRÍLICA (PARA PISOS)</t>
  </si>
  <si>
    <t>I2085</t>
  </si>
  <si>
    <t>TINTA ACRÍLICA C/QUARTZO P/PISO</t>
  </si>
  <si>
    <t>TUBO FoFo C/FLANGE E BOLSA JE DN 600 PN10 - L=5500</t>
  </si>
  <si>
    <t>I4381</t>
  </si>
  <si>
    <t>TUBO FoFo C/FLANGE E BOLSA JE DN 600 PN10 - L=5800</t>
  </si>
  <si>
    <t>I4382</t>
  </si>
  <si>
    <t>KIT DE DOSAGEM DE CLORO COM TANQUE DE 1500L, BOMBA DOSADORA E AGITADOR, COMPLETO</t>
  </si>
  <si>
    <t>I7999</t>
  </si>
  <si>
    <t>KIT DE DOSAGEM DE CLORO COM TANQUE DE 2000L, BOMBA DOSADORA E AGITADOR, COMPLETO</t>
  </si>
  <si>
    <t>I7994</t>
  </si>
  <si>
    <t>KIT DE DOSAGEM DE CLORO COM TANQUE DE 250L, BOMBA DOSADORA E AGITADOR, COMPLETO</t>
  </si>
  <si>
    <t>I8000</t>
  </si>
  <si>
    <t>KIT DE DOSAGEM DE CLORO COM TANQUE DE 5000L, BOMBA DOSADORA E AGITADOR, COMPLETO</t>
  </si>
  <si>
    <t>I7992</t>
  </si>
  <si>
    <t>TE JUNTA MECÂNICA E FLANGE DN 1000 x 600 PN10</t>
  </si>
  <si>
    <t>I3751</t>
  </si>
  <si>
    <t>TE JUNTA MECÂNICA E FLANGE DN 1000 x 800 PN10</t>
  </si>
  <si>
    <t>I3757</t>
  </si>
  <si>
    <t>TE JUNTA MECÂNICA E FLANGE DN 1200 x 1000 PN10</t>
  </si>
  <si>
    <t>I3758</t>
  </si>
  <si>
    <t>TE JUNTA MECÂNICA E FLANGE DN 1200 x 1200 PN10</t>
  </si>
  <si>
    <t>I3753</t>
  </si>
  <si>
    <t>TE JUNTA MECÂNICA E FLANGE DN 1200 x 200 PN10</t>
  </si>
  <si>
    <t>I3754</t>
  </si>
  <si>
    <t>TE JUNTA MECÂNICA E FLANGE DN 1200 x 400 PN10</t>
  </si>
  <si>
    <t>I3755</t>
  </si>
  <si>
    <t>TE JUNTA MECÂNICA E FLANGE DN 1200 x 600 PN10</t>
  </si>
  <si>
    <t>I3756</t>
  </si>
  <si>
    <t>TE JUNTA MECÂNICA E FLANGE DN 1200 x 800 PN10</t>
  </si>
  <si>
    <t>I3708</t>
  </si>
  <si>
    <t>TE JUNTA MECÂNICA E FLANGE DN 300 x 100 PN10</t>
  </si>
  <si>
    <t>I3709</t>
  </si>
  <si>
    <t xml:space="preserve">C2910 - POÇO DE VISITA, C/ANÉIS DE CONCRETO, PROF. ATÉ 3.0m, D=1200mm </t>
  </si>
  <si>
    <t>TORNEIRA DE BOIA EM LATÃO (BOIA PLAST) DN 25MM (1')</t>
  </si>
  <si>
    <t>I2123</t>
  </si>
  <si>
    <t>TORNEIRA DE BOIA EM LATÃO (BOIA PLAST) DN 32MM (1 1/4')</t>
  </si>
  <si>
    <t>I2124</t>
  </si>
  <si>
    <t>TORNEIRA DE BOIA EM LATÃO (BOIA PLAST) DN 40MM (1 1/2')</t>
  </si>
  <si>
    <t>I2128</t>
  </si>
  <si>
    <t>TORNEIRA DE FECHAMENTO AUTOMÁTICO</t>
  </si>
  <si>
    <t>I2129</t>
  </si>
  <si>
    <t>CAIXA AQUATIC PVC RIGIDO REF.921.06 SEM ENCAIXE</t>
  </si>
  <si>
    <t>I0417</t>
  </si>
  <si>
    <t>CAIXA DE LIGAÇÃO PLASTICA, DE SOBREPOR SISTEMA "X"</t>
  </si>
  <si>
    <t>I2512</t>
  </si>
  <si>
    <t>CAIXA DE PISO PARA DUAS TOMADAS EM LATÃO DIAM.=2"</t>
  </si>
  <si>
    <t>I0418</t>
  </si>
  <si>
    <t>CAIXA DERIVACAO 300X300MM</t>
  </si>
  <si>
    <t>I0419</t>
  </si>
  <si>
    <t>CAIXA ESTAMPADA 3"X3", 4''X2'', 4"X4" - CHAPA 18</t>
  </si>
  <si>
    <t>I0420</t>
  </si>
  <si>
    <t>CAIXA ESTAMPADA 4''X6''-CHAPA 18</t>
  </si>
  <si>
    <t>I0421</t>
  </si>
  <si>
    <t>CAIXA INSPEÇÃO DO TERRA</t>
  </si>
  <si>
    <t>I0424</t>
  </si>
  <si>
    <t>CAIXA LIGAÇÃO DIAM. 90MM</t>
  </si>
  <si>
    <t>I0422</t>
  </si>
  <si>
    <t>CAIXA LIGAÇÃO 240X180MM</t>
  </si>
  <si>
    <t>I0423</t>
  </si>
  <si>
    <t>CAIXA LIGAÇÃO 250X250MM</t>
  </si>
  <si>
    <t>I0425</t>
  </si>
  <si>
    <t>CAIXA MEDIÇÃO ENERGIA ATIVA/REATIVA 60X70X25CM</t>
  </si>
  <si>
    <t>I0427</t>
  </si>
  <si>
    <t>CAIXA PARA CALHA FIBERGLASS</t>
  </si>
  <si>
    <t>I0428</t>
  </si>
  <si>
    <t>CAIXA PASSAG. CHAPA C/TAMPA PARAF. 100X100X80MM</t>
  </si>
  <si>
    <t>I0429</t>
  </si>
  <si>
    <t>CAIXA PASSAG. CHAPA C/TAMPA PARAF. 150X150X800MM</t>
  </si>
  <si>
    <t>I0430</t>
  </si>
  <si>
    <t>CAIXA PASSAG. CHAPA C/TAMPA PARAF. 200X200X100MM</t>
  </si>
  <si>
    <t>I0431</t>
  </si>
  <si>
    <t>CAIXA PASSAG. CHAPA C/TAMPA PARAF. 400X400X150MM</t>
  </si>
  <si>
    <t>I0432</t>
  </si>
  <si>
    <t>CALHA PARSHALL EM FIBRA DE VIDRO P/ ESGOTO W:6"</t>
  </si>
  <si>
    <t>I7445</t>
  </si>
  <si>
    <t>CALHA PARSHALL EM FIBRA DE VIDRO P/ ESGOTO W:9"</t>
  </si>
  <si>
    <t>I6415</t>
  </si>
  <si>
    <t>CALHA PRÉ-MOLDADA COM VERTEDOURO TRIANGULAR L=4,00m</t>
  </si>
  <si>
    <t>I7066</t>
  </si>
  <si>
    <t>CÂMARA DE CARGA PARA FILTRO DIMENSÃO 0,40 x 5,80m</t>
  </si>
  <si>
    <t>I6296</t>
  </si>
  <si>
    <t>CÂMARA DE CARGA PARA FILTRO DIMENSÃO 0,70 x 6,40m</t>
  </si>
  <si>
    <t>I6297</t>
  </si>
  <si>
    <t>CÂMARA DE CARGA PARA FILTRO DIMENSÃO 1,00 x 6,50m</t>
  </si>
  <si>
    <t>I6298</t>
  </si>
  <si>
    <t>CÂMARA DE CARGA PARA FILTRO DIMENSÃO 1,50 x 6,80m</t>
  </si>
  <si>
    <t>I6299</t>
  </si>
  <si>
    <t>CÂMARA DE CARGA PARA FILTRO DIMENSÃO 2,00 x 6,80m</t>
  </si>
  <si>
    <t>I6072</t>
  </si>
  <si>
    <t>CÂMARA DE DECANTAÇÃO P/DECANTO DIGESTOR, D = 2,00M</t>
  </si>
  <si>
    <t>I6073</t>
  </si>
  <si>
    <t>CÂMARA DE DECANTAÇÃO P/DECANTO DIGESTOR, D = 2,50M</t>
  </si>
  <si>
    <t>I6074</t>
  </si>
  <si>
    <t>CÂMARA DE DECANTAÇÃO P/DECANTO DIGESTOR, D = 3,00M</t>
  </si>
  <si>
    <t>I6075</t>
  </si>
  <si>
    <t>CÂMARA DE DECANTAÇÃO P/DECANTO DIGESTOR, D = 3,50M</t>
  </si>
  <si>
    <t>I6414</t>
  </si>
  <si>
    <t>CÂMARA DE DECANTAÇÃO P/DECANTO DIGESTOR, D=5,00m</t>
  </si>
  <si>
    <t>TRANSPORTE PARA RESERVATÓRIO</t>
  </si>
  <si>
    <t>CALÇADA DE PROTEÇÃO PARA RESERVATÓRIO</t>
  </si>
  <si>
    <t>IDEPI</t>
  </si>
  <si>
    <t>CAP FoFo JTE DN 500</t>
  </si>
  <si>
    <t>I7698</t>
  </si>
  <si>
    <t>CAP FoFo JTE DN 600</t>
  </si>
  <si>
    <t>I4176</t>
  </si>
  <si>
    <t>CAP FoFo JUNTA ELÁSTICA DN 100</t>
  </si>
  <si>
    <t>I4177</t>
  </si>
  <si>
    <t>REDUÇÃO EXCÊNTRICA C/ FLANGES DN 300 x 250 PN10</t>
  </si>
  <si>
    <t>I4077</t>
  </si>
  <si>
    <t>REDUÇÃO EXCÊNTRICA C/ FLANGES DN 400 x 250 PN10</t>
  </si>
  <si>
    <t>I4078</t>
  </si>
  <si>
    <t>REDUÇÃO EXCÊNTRICA C/ FLANGES DN 400 x 300 PN10</t>
  </si>
  <si>
    <t>TRANSPORTE DE RESERVATÓRIO DE 5 A 20M³ E/OU BASE DE CONCRETO PM / MOBILIZAÇÃO E DESMOBILIZAÇÃO</t>
  </si>
  <si>
    <t>Unidade: KM</t>
  </si>
  <si>
    <t>PLANILHA GERAL</t>
  </si>
  <si>
    <t>CASA DE COMANDO/CASA DE MAQUINAS</t>
  </si>
  <si>
    <t>RESERVATÓRIO</t>
  </si>
  <si>
    <t>ALTERAR KILOMETRAGEM</t>
  </si>
  <si>
    <t>ESCAVAÇÃO MANUAL</t>
  </si>
  <si>
    <t>FUNDAÇÃO EM PEDRA ARGAMASSADA</t>
  </si>
  <si>
    <t>ATERRO APILOADO SEM EMPRESTIMO</t>
  </si>
  <si>
    <t>PISO CIMENTADO 3,0 CM</t>
  </si>
  <si>
    <t>MONTAGEM DE RESERVATÓRIO E ESTRUTURA</t>
  </si>
  <si>
    <t>FOLHA P/PORTA ARM. EMB.C/BAT. E GUARNIÇÃO</t>
  </si>
  <si>
    <t>I2345</t>
  </si>
  <si>
    <t>FORMICA LISA FOSCA</t>
  </si>
  <si>
    <t>I1193</t>
  </si>
  <si>
    <t>FORMICA P/REVESTIMENTO</t>
  </si>
  <si>
    <t>I8269</t>
  </si>
  <si>
    <t>FORRAMENTO DE MADEIRA L = 15 cm</t>
  </si>
  <si>
    <t>I8270</t>
  </si>
  <si>
    <t>FORRAMENTO DE MADEIRA L= 15 cm</t>
  </si>
  <si>
    <t>I8274</t>
  </si>
  <si>
    <t>FORRAMENTO OU BATENTE DE MADEIRA, L = 15 cm</t>
  </si>
  <si>
    <t>I2478</t>
  </si>
  <si>
    <t>I4765</t>
  </si>
  <si>
    <t>INSTALAÇÃO ELETROMECÂNICA DE CONJUNTO MOTOBOMBA DE 7,5 A 15CV</t>
  </si>
  <si>
    <t>Unidade: UM</t>
  </si>
  <si>
    <t>MONTADOR ELETROMECÂNICO</t>
  </si>
  <si>
    <t>INSTALAÇÃO ELETROMECÂNICA DE CONJUNTO MOTOBOMBA ATÉ 4CV</t>
  </si>
  <si>
    <t>INSTALAÇÃO E FORNECIMENTO DE MONOVIA:TRILHO,TROLLEY/TALHA MANUAL 0,5T</t>
  </si>
  <si>
    <t>DIRETORIA DE RECURSOS HÍDRICOS</t>
  </si>
  <si>
    <t>C3034 - REBOCO C/ ARGAMASSA MISTA DE CIMENTO, CAL HIDRATADA E AREIA S/ PENEIRAR, TRAÇO 1:2:8, ESP=20 mm</t>
  </si>
  <si>
    <t xml:space="preserve">PORTA EXTERNA DE CEDRO LISA COMPLETA UMA FOLHA (0.80X 1.80)m </t>
  </si>
  <si>
    <t xml:space="preserve">C3400 - ESCAVAÇÃO EM ROCHA BRANDA </t>
  </si>
  <si>
    <t>ESCAVAÇÃO EM ROCHA BRANDA</t>
  </si>
  <si>
    <t xml:space="preserve">REBOCO C/ ARGAMASSA MISTA DE CIMENTO, CAL HIDRATADA E AREIA S/ PENEIRAR, TRAÇO 1:2:8, ESP=20 mm </t>
  </si>
  <si>
    <t>PINTURA LOGOTIPO DO IDEPI EM RESERVATÓRIO DE FIBROCIMENTO</t>
  </si>
  <si>
    <t>Data Base: 01/02/2009</t>
  </si>
  <si>
    <t>COMPOSIÇÕES DE SERVIÇOS PARA OBRAS DE ABASTECIMENTO DE ÁGUA</t>
  </si>
  <si>
    <t>GERÊNCIA OPERACIONAL</t>
  </si>
  <si>
    <t>Unidade: UN</t>
  </si>
  <si>
    <t>8.2.3</t>
  </si>
  <si>
    <t>8.2.4</t>
  </si>
  <si>
    <t>8.2.5</t>
  </si>
  <si>
    <t>8.2.6</t>
  </si>
  <si>
    <t>8.2.7</t>
  </si>
  <si>
    <t>8.2.8</t>
  </si>
  <si>
    <t>ASSENTAMENTO DE TUBOS E CONEXÕES EM PVC JE DN 150</t>
  </si>
  <si>
    <t>16.2.5</t>
  </si>
  <si>
    <t>ASSENTAMENTO DE TUBOS E CONEXÕES EM PVC JE DN 200</t>
  </si>
  <si>
    <t>16.2.6</t>
  </si>
  <si>
    <t>TUBO FoFo C/FLANGE E PONTA DN 600 PN10 - L=1500</t>
  </si>
  <si>
    <t>I4745</t>
  </si>
  <si>
    <t>TUBO FoFo C/FLANGE E PONTA DN 600 PN10 - L=2000</t>
  </si>
  <si>
    <t>I4746</t>
  </si>
  <si>
    <t>TUBO FoFo C/FLANGE E PONTA DN 600 PN10 - L=2500</t>
  </si>
  <si>
    <t>I4747</t>
  </si>
  <si>
    <t>TUBO FoFo C/FLANGE E PONTA DN 600 PN10 - L=3000</t>
  </si>
  <si>
    <t>I4748</t>
  </si>
  <si>
    <t>TUBO FoFo C/FLANGE E PONTA DN 600 PN10 - L=3500</t>
  </si>
  <si>
    <t>I4749</t>
  </si>
  <si>
    <t>TUBO FoFo C/FLANGE E PONTA DN 600 PN10 - L=4000</t>
  </si>
  <si>
    <t>I4750</t>
  </si>
  <si>
    <t>TUBO FoFo C/FLANGE E PONTA DN 600 PN10 - L=4500</t>
  </si>
  <si>
    <t>I4751</t>
  </si>
  <si>
    <t>TUBO FoFo C/FLANGE E PONTA DN 600 PN10 - L=5000</t>
  </si>
  <si>
    <t>I4752</t>
  </si>
  <si>
    <t>TUBO FoFo C/FLANGE E PONTA DN 600 PN10 - L=5500</t>
  </si>
  <si>
    <t>I4753</t>
  </si>
  <si>
    <t>TUBO FoFo C/FLANGE E PONTA DN 600 PN10 - L=5800</t>
  </si>
  <si>
    <t>I6675</t>
  </si>
  <si>
    <t>TUBO FoFo C/FLANGE E PONTA DN 600 PN10 L=500</t>
  </si>
  <si>
    <t>I4754</t>
  </si>
  <si>
    <t>TUBO FoFo C/FLANGE E PONTA DN 700 PN10 - L=1000</t>
  </si>
  <si>
    <t>REGISTRO VOLANTE E FLANGE C/ BY-PASS DN 350 PN10</t>
  </si>
  <si>
    <t>I5103</t>
  </si>
  <si>
    <t>REGISTRO VOLANTE E FLANGE C/ BY-PASS DN 400 PN10</t>
  </si>
  <si>
    <t>I5104</t>
  </si>
  <si>
    <t>REGISTRO VOLANTE E FLANGE C/ BY-PASS DN 450 PN10</t>
  </si>
  <si>
    <t>I5105</t>
  </si>
  <si>
    <t>REGISTRO VOLANTE E FLANGE C/ BY-PASS DN 500 PN10</t>
  </si>
  <si>
    <t>I5106</t>
  </si>
  <si>
    <t>REGISTRO VOLANTE E FLANGE C/ BY-PASS DN 600 PN10</t>
  </si>
  <si>
    <t>I5107</t>
  </si>
  <si>
    <t>REGISTRO VOLANTE E FLANGE C/ REDUTOR DN 350 PN10</t>
  </si>
  <si>
    <t>I5108</t>
  </si>
  <si>
    <t>REGISTRO VOLANTE E FLANGE C/ REDUTOR DN 400 PN10</t>
  </si>
  <si>
    <t>I5109</t>
  </si>
  <si>
    <t>REGISTRO VOLANTE E FLANGE C/ REDUTOR DN 450 PN10</t>
  </si>
  <si>
    <t>I5110</t>
  </si>
  <si>
    <t>REGISTRO VOLANTE E FLANGE C/ REDUTOR DN 500 PN10</t>
  </si>
  <si>
    <t>I5111</t>
  </si>
  <si>
    <t>REGISTRO VOLANTE E FLANGE C/ REDUTOR DN 600 PN10</t>
  </si>
  <si>
    <t>I5112</t>
  </si>
  <si>
    <t>REGISTRO VOLANTE E FLANGE C/ REDUTOR E C/ BY-PASS DN 350 PN10</t>
  </si>
  <si>
    <t>I5113</t>
  </si>
  <si>
    <t>REGISTRO VOLANTE E FLANGE C/ REDUTOR E C/ BY-PASS DN 400 PN10</t>
  </si>
  <si>
    <t>I5114</t>
  </si>
  <si>
    <t>REGISTRO VOLANTE E FLANGE C/ REDUTOR E C/ BY-PASS DN 450 PN10</t>
  </si>
  <si>
    <t>I5116</t>
  </si>
  <si>
    <t>REGISTRO VOLANTE E FLANGE C/ REDUTOR E C/ BY-PASS DN 600 PN10</t>
  </si>
  <si>
    <t>I5327</t>
  </si>
  <si>
    <t>MATERIAIS E ACESSÓRIOS PARA SUBESTAÇÃO TIPO PEDESTAL DE 112,5 KVA/13.800-380/220 V, ENTRADA SUBTERRÂNEA, COM FUSÍVEL PRIMÁRIO BAIONETA, FORNECIDA COM PROTEÇÃO, SECCIONAMENTO GERAL E MEDIÇÃO EM BAIXA TENSÃO</t>
  </si>
  <si>
    <t>I8137</t>
  </si>
  <si>
    <t>MATERIAIS E ACESSÓRIOS PARA SUBESTAÇÃO TIPO PEDESTAL DE 150 KVA/13.800-380/220 V, ENTRADA SUBTERRÂNEA, COM FUSÍVEL PRIMÁRIO BAIONETA, FORNECIDA COM PROTEÇÃO, SECCIONAMENTO GERAL E MEDIÇÃO EM BAIXA TENSÃO</t>
  </si>
  <si>
    <t>I8138</t>
  </si>
  <si>
    <t>MATERIAIS E ACESSÓRIOS PARA SUBESTAÇÃO TIPO PEDESTAL DE 225 KVA/13.800-380/220 V, ENTRADA SUBTERRÂNEA, COM FUSÍVEL PRIMÁRIO BAIONETA, FORNECIDA COM PROTEÇÃO, SECCIONAMENTO GERAL E MEDIÇÃO EM BAIXA TENSÃO</t>
  </si>
  <si>
    <t>I8139</t>
  </si>
  <si>
    <t xml:space="preserve">C3103 - REMOÇÃO DE BUEIROS EXISTENTES </t>
  </si>
  <si>
    <t xml:space="preserve">C2950 - SINALIZAÇÃO EM TAPUME COM INDICATIVO DE FLUXO </t>
  </si>
  <si>
    <t>I0196</t>
  </si>
  <si>
    <t>BARROTE DE 2 1/2"x2 1/2"</t>
  </si>
  <si>
    <t xml:space="preserve">C2978 - SINALIZAÇÃO EM TAPUME DE PROTEÇÃO COM CHAPAS COMPENSADAS E= 12mm </t>
  </si>
  <si>
    <t xml:space="preserve">Unidade: M3 </t>
  </si>
  <si>
    <t xml:space="preserve">C2851 - INSTALAÇÕES PROVISÓRIAS DE ÁGUA </t>
  </si>
  <si>
    <t>I0020</t>
  </si>
  <si>
    <t>ADAPTADOR SOLDAVEL C/FLANGE P/CX D'ÁGUA 32x1"</t>
  </si>
  <si>
    <t>I0403</t>
  </si>
  <si>
    <t>CAGECE - LIGAÇÃO DE ÁGUA</t>
  </si>
  <si>
    <t>I0405</t>
  </si>
  <si>
    <t>CAIBRO DE 2"x1"</t>
  </si>
  <si>
    <t>I0409</t>
  </si>
  <si>
    <t>TE AÇO GALVANIZADO DE 4'</t>
  </si>
  <si>
    <t>I1955</t>
  </si>
  <si>
    <t>TE AÇO GALVANIZADO DE 5'</t>
  </si>
  <si>
    <t>I1956</t>
  </si>
  <si>
    <t>TE AÇO GALVANIZADO DE 6"</t>
  </si>
  <si>
    <t>I1958</t>
  </si>
  <si>
    <t>TE C/INSPEÇÃO DE PVC DE 3'</t>
  </si>
  <si>
    <t>I1957</t>
  </si>
  <si>
    <t>TE C/INSPECAO DE PVC DE 4'</t>
  </si>
  <si>
    <t>I1959</t>
  </si>
  <si>
    <t>TE C/INSPEÇÃO DE PVC DE 6'</t>
  </si>
  <si>
    <t>I1960</t>
  </si>
  <si>
    <t>TE COBRE/BRONZE DIAMETRO 104MM</t>
  </si>
  <si>
    <t>I1962</t>
  </si>
  <si>
    <t>TE COBRE/BRONZE DIAMETRO 15MM</t>
  </si>
  <si>
    <t>I1963</t>
  </si>
  <si>
    <t>TE COBRE/BRONZE DIAMETRO 22MM</t>
  </si>
  <si>
    <t>I1964</t>
  </si>
  <si>
    <t>TE COBRE/BRONZE DIAMETRO 28MM</t>
  </si>
  <si>
    <t>I1965</t>
  </si>
  <si>
    <t>TE COBRE/BRONZE DIAMETRO 35MM</t>
  </si>
  <si>
    <t>I1966</t>
  </si>
  <si>
    <t>TE COBRE/BRONZE DIAMETRO 42MM</t>
  </si>
  <si>
    <t>I1967</t>
  </si>
  <si>
    <t>TE COBRE/BRONZE DIAMETRO 54MM</t>
  </si>
  <si>
    <t>I1968</t>
  </si>
  <si>
    <t>TE COBRE/BRONZE DIAMETRO 66MM</t>
  </si>
  <si>
    <t>I1961</t>
  </si>
  <si>
    <t>TE COBRE/BRONZE DIAMETRO 79MM</t>
  </si>
  <si>
    <t>I1943</t>
  </si>
  <si>
    <t>TE DE PVC AZUL SOLDAVEL C/ ROSCA METÁLICA 25 mm x 3/4"</t>
  </si>
  <si>
    <t>I1985</t>
  </si>
  <si>
    <t>TE FERRO FUNDIDO - 100X100MM</t>
  </si>
  <si>
    <t>I1986</t>
  </si>
  <si>
    <t>TE FERRO FUNDIDO - 100X50MM</t>
  </si>
  <si>
    <t>I1987</t>
  </si>
  <si>
    <t>TE FERRO FUNDIDO - 100X75MM</t>
  </si>
  <si>
    <t>I1988</t>
  </si>
  <si>
    <t>TE FERRO FUNDIDO - 150X100MM</t>
  </si>
  <si>
    <t>I1989</t>
  </si>
  <si>
    <t>TE FERRO FUNDIDO - 150X150MM</t>
  </si>
  <si>
    <t>I1990</t>
  </si>
  <si>
    <t>TE FERRO FUNDIDO - 50X50MM</t>
  </si>
  <si>
    <t>I1991</t>
  </si>
  <si>
    <t>TE FERRO FUNDIDO - 75X50MM</t>
  </si>
  <si>
    <t>I1992</t>
  </si>
  <si>
    <t>TE FERRO FUNDIDO - 75X75MM</t>
  </si>
  <si>
    <t>I2006</t>
  </si>
  <si>
    <t>TE PVC CINZA C/ INSP P/ ESG DIAM 150MM (6')</t>
  </si>
  <si>
    <t>I2007</t>
  </si>
  <si>
    <t>CAIXILHO DE ALUMINIO CORRER</t>
  </si>
  <si>
    <t>I0439</t>
  </si>
  <si>
    <t>CAIXILHO DE FERRO CORRER</t>
  </si>
  <si>
    <t>I6748</t>
  </si>
  <si>
    <t>GRADE DE FERRO EM TUBO DE AÇO GALVANIZADO D=15MM E MOLDURA C/BARRA CHATA DE FERRO 2"X3/8"</t>
  </si>
  <si>
    <t>I1275</t>
  </si>
  <si>
    <t>JANELA EM ALUMINIO, TIPO VENEZIANA</t>
  </si>
  <si>
    <t>I1697</t>
  </si>
  <si>
    <t>PORTA COMPLETA BLINDOR/CHUMBO ( 0,60 X 2,10 )m</t>
  </si>
  <si>
    <t>I1698</t>
  </si>
  <si>
    <t>PORTA COMPLETA BLINDOR/CHUMBO ( 0,80 X 2,10 )m</t>
  </si>
  <si>
    <t>I1696</t>
  </si>
  <si>
    <t>PORTA COMPLETA BLINDOR/CHUMBO ( 1,20 X 2,10 )m</t>
  </si>
  <si>
    <t>I1701</t>
  </si>
  <si>
    <t>PORTA CORTA-FOGO DE CORRER INDUSTRIAL</t>
  </si>
  <si>
    <t>I1700</t>
  </si>
  <si>
    <t>PORTA CORTA-FOGO (0,80X2,10)m</t>
  </si>
  <si>
    <t>I1699</t>
  </si>
  <si>
    <t>PORTA CORTA-FOGO (1,60X2,10)m</t>
  </si>
  <si>
    <t>I1703</t>
  </si>
  <si>
    <t>PORTA DE AÇO DE CHAPA ONDULADA</t>
  </si>
  <si>
    <t>I1702</t>
  </si>
  <si>
    <t>PORTA DE ALUMÍNIO</t>
  </si>
  <si>
    <t>I6811</t>
  </si>
  <si>
    <t>PORTA FRIGORIFICA TERMOISOLANTE DE ACIONAMENTO MANUAL C/AQUEC. DIM.:2100X1000X150MM - COLOCADA</t>
  </si>
  <si>
    <t>I1713</t>
  </si>
  <si>
    <t>PORTA SASAZAKI-VENEZIANA, INCLUS. BATENTES E FERRAGENS</t>
  </si>
  <si>
    <t>I6805</t>
  </si>
  <si>
    <t>PORTÃO DE ALUMÍNIO ANODIZADO NATURAL, FECHAMENTO COM LAMBRI BOLA E CORREDIÇO (FORNECIMENTO E MONTAGEM)</t>
  </si>
  <si>
    <t xml:space="preserve">C3396 - RETIRADA DE TUBOS, PEÇAS E CONEXÕES EM FoFo JE DN 450MM </t>
  </si>
  <si>
    <t xml:space="preserve">C3397 - RETIRADA DE TUBOS, PEÇAS E CONEXÕES EM FoFo JE DN 500MM </t>
  </si>
  <si>
    <t xml:space="preserve">C3398 - RETIRADA DE TUBOS, PEÇAS E CONEXÕES EM FoFo JE DN 600MM </t>
  </si>
  <si>
    <t xml:space="preserve">C0075 - ALVENARIA DE TIJOLO COMUM C/ARGAMASSA MISTA DE CAL HIDRATADA 1:2:8 ESP=5 cm </t>
  </si>
  <si>
    <t xml:space="preserve">C0076 - ALVENARIA DE TIJOLO COMUM C/ARGAMASSA MISTA DE CAL HIDRATADA 1:2:8 ESP=10 cm </t>
  </si>
  <si>
    <t xml:space="preserve">C0322 - ASSENTAMENTO DE TUBOS, PEÇAS E CONEXÕES EM FoFo, JE DN 75mm </t>
  </si>
  <si>
    <t xml:space="preserve">C0308 - ASSENTAMENTO DE TUBOS, PEÇAS E CONEXÕES EM FoFo, JE DN 100mm </t>
  </si>
  <si>
    <t>I2436</t>
  </si>
  <si>
    <t>TELA GALVANIZADA MALHA QUADRADA 2" FIO 10</t>
  </si>
  <si>
    <t>CONTRAPLACA DE FECHADURA CENTRAL (1504)</t>
  </si>
  <si>
    <t>I1029</t>
  </si>
  <si>
    <t>DOBRADIÇA CROMADA, TIPO "PALMELA"</t>
  </si>
  <si>
    <t>I1028</t>
  </si>
  <si>
    <t>DOBRADIÇA CROMADA 3 1/2''X3'' REF.1523</t>
  </si>
  <si>
    <t>I1032</t>
  </si>
  <si>
    <t>DOBRADIÇA DE LATÃO EM VARA</t>
  </si>
  <si>
    <t>I1033</t>
  </si>
  <si>
    <t>DOBRADIÇA DE PRESSÃO</t>
  </si>
  <si>
    <t>I1034</t>
  </si>
  <si>
    <t>DOBRADIÇA INFERIOR (1103)</t>
  </si>
  <si>
    <t>I1035</t>
  </si>
  <si>
    <t>DOBRADIÇA PARA BASCULANTE (1123)</t>
  </si>
  <si>
    <t>I1036</t>
  </si>
  <si>
    <t>DOBRADIÇA SUPERIOR (1101)</t>
  </si>
  <si>
    <t>I1037</t>
  </si>
  <si>
    <t>DOBRADIÇA VAI - VEM CROMADA</t>
  </si>
  <si>
    <t>I1027</t>
  </si>
  <si>
    <t>DOBRADIÇA 3''X2 1/2'' CROMADA</t>
  </si>
  <si>
    <t>I1149</t>
  </si>
  <si>
    <t>FACAO DIREITO PARA LATERAL E BANDEIRA (1210)</t>
  </si>
  <si>
    <t>I1150</t>
  </si>
  <si>
    <t>FACAO ESQUERDO PARA LATERAL E BANDEIRA (1211)</t>
  </si>
  <si>
    <t>I1151</t>
  </si>
  <si>
    <t>FACAO SIMPLES PARA LATERAL E BANDEIRA (1209)</t>
  </si>
  <si>
    <t>I1152</t>
  </si>
  <si>
    <t>FÁBRICA DE CLORO MODELO HIDROGEROX HG 3000 COM CAPACIDADE DE 3.000g/dia/CLORO, CONSUMO DE SAL DE 9 kg/dia, COMPOSTA DE 01 (UM) REATOR, 01 (UMA) FONTE DE TENSÃO 220V, VAZÃO DE 35 m3/h E DOSAGEM DE 3,7 ppm, INCLUINDO FORNECIMENTO E MONTAGEM</t>
  </si>
  <si>
    <t>I6583</t>
  </si>
  <si>
    <t>FÁBRICA PARA GERAÇÃO E DOSAGEM DE CLORO COM DOSAGEM DE APLICAÇÃO DE 2 ppm E DOSAG</t>
  </si>
  <si>
    <t>I6585</t>
  </si>
  <si>
    <t>I2937</t>
  </si>
  <si>
    <t>FERRULE DE BRONZE 1"</t>
  </si>
  <si>
    <t>I2936</t>
  </si>
  <si>
    <t>FERRULE DE BRONZE 3/4"</t>
  </si>
  <si>
    <t>I7067</t>
  </si>
  <si>
    <t>FILTRO DE FLUXO ASCENDENTE EM FIBRA COMPLETO COM TAMPA, BARRILETE, ESCADA E MATERIAL FILTRANTE, CAPACIDADE 3,75 m³/h</t>
  </si>
  <si>
    <t>I7068</t>
  </si>
  <si>
    <t>FÁBRICA DE CLORO MODELO HIDROGEROX HG plus 12 COM CAPACIDADE DE 12.000g/dia/CLORO, CONSUMO DE SAL DE 36 kg/dia, COMPOSTA DE 01 (UM) REATOR, 01 (UMA) FONTE DE TENSÃO 220V, VAZÃO DE 75 m3/h E DOSAGEM DE 3,7 ppm, INCLUINDO FORNECIMENTO E MONTAGEM</t>
  </si>
  <si>
    <t>I6393</t>
  </si>
  <si>
    <t>TUBO FoFo C/FLANGE E PONTA DN 900 PN10 L=500</t>
  </si>
  <si>
    <t>I3986</t>
  </si>
  <si>
    <t>TUBO FoFo C/FLANGES DN 1000 PN10 - L=250</t>
  </si>
  <si>
    <t>I8039</t>
  </si>
  <si>
    <t>TUBO FoFo CILÍNDRICO P/ ÁGUA DN 100, L = 5800mm</t>
  </si>
  <si>
    <t>I8052</t>
  </si>
  <si>
    <t>TAMPÃO COMPLETO P/ TIL DN 200</t>
  </si>
  <si>
    <t>I7598</t>
  </si>
  <si>
    <t>TAMPÃO COMPLETO P/ TIL DN 250</t>
  </si>
  <si>
    <t>I3075</t>
  </si>
  <si>
    <t>TAMPÃO DE FoFo DÚCTIL DN 600mm CL-300 PADRÃO CAGECE</t>
  </si>
  <si>
    <t>I3076</t>
  </si>
  <si>
    <t>TAMPÃO FoFo DÚCTIL DN 600 CL-300, DISPOS. ANTI-ROUBO</t>
  </si>
  <si>
    <t>I3077</t>
  </si>
  <si>
    <t>FILTRO DE FLUXO ASCENDENTE EM FIBRA COMPLETO COM TAMPA, BARRILETE, ESCADA E MATERIAL FILTRANTE, CAPACIDADE 36,84 m³/h A 53,03 m³/h</t>
  </si>
  <si>
    <t>I7071</t>
  </si>
  <si>
    <t>FILTRO PVC NERV. REFORÇADO DN 200x2mx0,50mm</t>
  </si>
  <si>
    <t>I7583</t>
  </si>
  <si>
    <t>FILTRO PVC NERV. REFORÇADO DN 200x2mx0,75mm</t>
  </si>
  <si>
    <t>I7584</t>
  </si>
  <si>
    <t>FILTRO PVC NERV. REFORÇADO DN 200x2mx1,00mm</t>
  </si>
  <si>
    <t>I7585</t>
  </si>
  <si>
    <t>FILTRO PVC NERV. REFORÇADO DN 200x2mx1,50mm</t>
  </si>
  <si>
    <t>I7586</t>
  </si>
  <si>
    <t>FILTRO PVC NERV. REFORÇADO DN 200x4mx0,50mm</t>
  </si>
  <si>
    <t>I7587</t>
  </si>
  <si>
    <t>FILTRO PVC NERV. REFORÇADO DN 200x4mx0,75mm</t>
  </si>
  <si>
    <t>I7588</t>
  </si>
  <si>
    <t>PERFIL ESTRUTURAL 75X50X15X2.65MM</t>
  </si>
  <si>
    <t>TE FoFo BBB JUNTA ELÁSTICA DN 300 x 200</t>
  </si>
  <si>
    <t>I3557</t>
  </si>
  <si>
    <t>TE FoFo BBF DN 1200 x 400 PN10</t>
  </si>
  <si>
    <t>I3625</t>
  </si>
  <si>
    <t>TE FoFo BBF DN 1200 x 600 PN 10</t>
  </si>
  <si>
    <t>I3626</t>
  </si>
  <si>
    <t>TE FoFo BBF DN 1200 x 800 PN 10</t>
  </si>
  <si>
    <t>I7165</t>
  </si>
  <si>
    <t>I7627</t>
  </si>
  <si>
    <t>LUVA BIPARTIDA P/BOLSAS DN 600</t>
  </si>
  <si>
    <t>I3002</t>
  </si>
  <si>
    <t>LUVA DE CORRER OCRE DN 100</t>
  </si>
  <si>
    <t>I3003</t>
  </si>
  <si>
    <t>LUVA DE CORRER OCRE DN 125</t>
  </si>
  <si>
    <t>I3004</t>
  </si>
  <si>
    <t>LUVA DE CORRER OCRE DN 150</t>
  </si>
  <si>
    <t>I3005</t>
  </si>
  <si>
    <t>LUVA DE CORRER OCRE DN 200</t>
  </si>
  <si>
    <t>I3006</t>
  </si>
  <si>
    <t>LUVA DE CORRER OCRE DN 250</t>
  </si>
  <si>
    <t>I3007</t>
  </si>
  <si>
    <t>LUVA DE CORRER OCRE DN 300</t>
  </si>
  <si>
    <t>I3008</t>
  </si>
  <si>
    <t>LUVA DE CORRER OCRE DN 350</t>
  </si>
  <si>
    <t>I3009</t>
  </si>
  <si>
    <t>LUVA DE CORRER OCRE DN 400</t>
  </si>
  <si>
    <t>I6892</t>
  </si>
  <si>
    <t>LUVA DE CORRER OCRE JEI DN 100</t>
  </si>
  <si>
    <t>I6893</t>
  </si>
  <si>
    <t>LUVA DE CORRER OCRE JEI DN 150</t>
  </si>
  <si>
    <t>I6894</t>
  </si>
  <si>
    <t>LUVA DE CORRER OCRE JEI DN 200</t>
  </si>
  <si>
    <t>I6895</t>
  </si>
  <si>
    <t xml:space="preserve">RETIRADA DE TUBOS, PEÇAS E CONEXÕES EM FoFo JE DN 250MM </t>
  </si>
  <si>
    <t>TUBO FoFo C/FLANGE E BOLSA JE DN 450 PN10 - L=1500</t>
  </si>
  <si>
    <t>REGISTRO GAVETA OVAL BOLSA / CABEÇOTE DN 600 PN10/16</t>
  </si>
  <si>
    <t>I5271</t>
  </si>
  <si>
    <t>REGISTRO GAVETA OVAL BOLSA/VOLANTE DN 250 PN10/16</t>
  </si>
  <si>
    <t>I5272</t>
  </si>
  <si>
    <t>REGISTRO GAVETA OVAL BOLSA/VOLANTE DN 300 PN10/16</t>
  </si>
  <si>
    <t>I5273</t>
  </si>
  <si>
    <t>REGISTRO GAVETA OVAL BOLSA/VOLANTE DN 350 PN10/16</t>
  </si>
  <si>
    <t>I5274</t>
  </si>
  <si>
    <t>PLACA DE VENTILAÇÃO P/TELHA 49</t>
  </si>
  <si>
    <t>I2399</t>
  </si>
  <si>
    <t>TAMPA DE FECHAMENTO PRE-MOLDADA, D = 0,72X0,07</t>
  </si>
  <si>
    <t>TUBO FoFo C/FLANGE E PONTA DN 800 PN10 - L=4500</t>
  </si>
  <si>
    <t>I4775</t>
  </si>
  <si>
    <t>TUBO FoFo C/FLANGE E PONTA DN 800 PN10 - L=5000</t>
  </si>
  <si>
    <t>I4776</t>
  </si>
  <si>
    <t>TUBO FoFo C/FLANGE E PONTA DN 800 PN10 - L=5500</t>
  </si>
  <si>
    <t>I4777</t>
  </si>
  <si>
    <t>TUBO FoFo C/FLANGE E PONTA DN 800 PN10 - L=6000</t>
  </si>
  <si>
    <t>I4778</t>
  </si>
  <si>
    <t>TUBO FoFo C/FLANGE E PONTA DN 800 PN10 - L=6500</t>
  </si>
  <si>
    <t>I4779</t>
  </si>
  <si>
    <t>TUBO FoFo C/FLANGE E PONTA DN 800 PN10 - L=6800</t>
  </si>
  <si>
    <t>I6677</t>
  </si>
  <si>
    <t>TUBO FoFo C/FLANGE E PONTA DN 800 PN10 L=500</t>
  </si>
  <si>
    <t>I4780</t>
  </si>
  <si>
    <t>TUBO FoFo C/FLANGE E PONTA DN 900 PN10 - L=1000</t>
  </si>
  <si>
    <t>I4781</t>
  </si>
  <si>
    <t>TE FoFo BBB JUNTA ELÁSTICA DN 500 x 200</t>
  </si>
  <si>
    <t>I3566</t>
  </si>
  <si>
    <t>TE FoFo BBB JUNTA ELÁSTICA DN 500 x 300</t>
  </si>
  <si>
    <t>I3567</t>
  </si>
  <si>
    <t>TE FoFo BBB JUNTA ELÁSTICA DN 500 x 500</t>
  </si>
  <si>
    <t>I7608</t>
  </si>
  <si>
    <t>TÊ FoFo BBB JUNTA ELÁSTICA DN 500 x 80</t>
  </si>
  <si>
    <t>I3568</t>
  </si>
  <si>
    <t>TE FoFo BBB JUNTA ELÁSTICA DN 600 x 100</t>
  </si>
  <si>
    <t>I3569</t>
  </si>
  <si>
    <t>TE FoFo BBB JUNTA ELÁSTICA DN 600 x 200</t>
  </si>
  <si>
    <t>I7161</t>
  </si>
  <si>
    <t>TE FoFo BBB JUNTA ELASTICA DN 600 x 300</t>
  </si>
  <si>
    <t>I3570</t>
  </si>
  <si>
    <t>TE FoFo BBB JUNTA ELÁSTICA DN 600 x 300</t>
  </si>
  <si>
    <t>I3571</t>
  </si>
  <si>
    <t>TE FoFo BBB JUNTA ELÁSTICA DN 600 x 400</t>
  </si>
  <si>
    <t>I7162</t>
  </si>
  <si>
    <t>TE FoFo BBB JUNTA ELASTICA DN 600 x 500</t>
  </si>
  <si>
    <t>I3572</t>
  </si>
  <si>
    <t>TE FoFo BBB JUNTA ELÁSTICA DN 600 x 600</t>
  </si>
  <si>
    <t>I3537</t>
  </si>
  <si>
    <t>TE FoFo BBB JUNTA ELÁSTICA DN 75 x 75</t>
  </si>
  <si>
    <t>I7163</t>
  </si>
  <si>
    <t>TE FoFo BBB JUNTA ELASTICA DN 80 x 80</t>
  </si>
  <si>
    <t>I7164</t>
  </si>
  <si>
    <t>TE FoFo BBF DN 100 x 100 PN10</t>
  </si>
  <si>
    <t>I3576</t>
  </si>
  <si>
    <t>TUBO FoFo DÚCTIL 2GS JE INTEGRAL P/ ESGOTO DN 400</t>
  </si>
  <si>
    <t>I6576</t>
  </si>
  <si>
    <t>TUBO FoFo DÚCTIL 2GS JE INTEGRAL P/ ESGOTO DN 450</t>
  </si>
  <si>
    <t>I6580</t>
  </si>
  <si>
    <t>TUBO FoFo DÚCTIL 2GS JE INTEGRAL P/ ESGOTO DN 500</t>
  </si>
  <si>
    <t>I6581</t>
  </si>
  <si>
    <t>I5276</t>
  </si>
  <si>
    <t>REGISTRO GAVETA OVAL BOLSA/VOLANTE DN 500 PN10/16</t>
  </si>
  <si>
    <t>I5277</t>
  </si>
  <si>
    <t>REGISTRO GAVETA OVAL BOLSA/VOLANTE DN 600 PN10/16</t>
  </si>
  <si>
    <t>I5278</t>
  </si>
  <si>
    <t>REGISTRO GAVETA OVAL B/V COM BY-PASS DN 250 PN10/16</t>
  </si>
  <si>
    <t>I5279</t>
  </si>
  <si>
    <t>COMPORTA QUADRADA C/DUPLO SENT. DE FLUXO DN 800</t>
  </si>
  <si>
    <t>I4876</t>
  </si>
  <si>
    <t>COMPORTA QUADRADA C/DUPLO SENT. DE FLUXO DN 900</t>
  </si>
  <si>
    <t>I8084</t>
  </si>
  <si>
    <t>CONECTOR PARA CONDUTOR DE AÇO COBREADO 7 x 10 AWG</t>
  </si>
  <si>
    <t>I4882</t>
  </si>
  <si>
    <t>CRIVO COM FLANGE DN 100 PN10</t>
  </si>
  <si>
    <t>I4883</t>
  </si>
  <si>
    <t>CRIVO COM FLANGE DN 150 PN10</t>
  </si>
  <si>
    <t>I4884</t>
  </si>
  <si>
    <t>CRIVO COM FLANGE DN 200 PN10</t>
  </si>
  <si>
    <t>I4885</t>
  </si>
  <si>
    <t>CRIVO COM FLANGE DN 250 PN10</t>
  </si>
  <si>
    <t>I4886</t>
  </si>
  <si>
    <t>CRIVO COM FLANGE DN 300 PN10</t>
  </si>
  <si>
    <t>I4887</t>
  </si>
  <si>
    <t>CRIVO COM FLANGE DN 350 PN10</t>
  </si>
  <si>
    <t>I4888</t>
  </si>
  <si>
    <t>CRIVO COM FLANGE DN 400 PN10</t>
  </si>
  <si>
    <t>I4889</t>
  </si>
  <si>
    <t>CRIVO COM FLANGE DN 450 PN10</t>
  </si>
  <si>
    <t>I4890</t>
  </si>
  <si>
    <t>CRIVO COM FLANGE DN 500 PN10</t>
  </si>
  <si>
    <t>I4891</t>
  </si>
  <si>
    <t>CRIVO COM FLANGE DN 600 PN10</t>
  </si>
  <si>
    <t>I4881</t>
  </si>
  <si>
    <t>CRIVO COM FLANGE DN 75 PN10</t>
  </si>
  <si>
    <t>I8073</t>
  </si>
  <si>
    <t>CRUZETA DE CONCRETO ARMADO 1.900mm TIPO NORMAL</t>
  </si>
  <si>
    <t>I3106</t>
  </si>
  <si>
    <t>CRUZETA DE REDUÇÃO PBA COM BOLSAS DN 100 x 50</t>
  </si>
  <si>
    <t>I8026</t>
  </si>
  <si>
    <t>CRUZETA DE REDUÇÃO PBA COM BOLSAS DN 100 x 75</t>
  </si>
  <si>
    <t>I3105</t>
  </si>
  <si>
    <t>CRUZETA DE REDUÇÃO PBA COM BOLSAS DN 75 x 50</t>
  </si>
  <si>
    <t>I7869</t>
  </si>
  <si>
    <t>CRUZETA FoFo JTE DN 400 x 400</t>
  </si>
  <si>
    <t>I7870</t>
  </si>
  <si>
    <t>CRUZETA FoFo JTE DN 500 x 300</t>
  </si>
  <si>
    <t>I7871</t>
  </si>
  <si>
    <t>CRUZETA FoFo JTE DN 500 x 500</t>
  </si>
  <si>
    <t>I7872</t>
  </si>
  <si>
    <t>CRUZETA FoFo JTE DN 600 x 300</t>
  </si>
  <si>
    <t>I7873</t>
  </si>
  <si>
    <t>CRUZETA FoFo JTE DN 600 x 400</t>
  </si>
  <si>
    <t>I7874</t>
  </si>
  <si>
    <t>CRUZETA FoFo JTE DN 600 x 600</t>
  </si>
  <si>
    <t>I3491</t>
  </si>
  <si>
    <t>I5295</t>
  </si>
  <si>
    <t>REGISTRO GAVETA OVAL B/V REDUTOR/BY-PASS DN 500 PN10/16</t>
  </si>
  <si>
    <t>I5296</t>
  </si>
  <si>
    <t>REGISTRO GAVETA OVAL B/V REDUTOR/BY-PASS DN 600 PN10/16</t>
  </si>
  <si>
    <t>I5343</t>
  </si>
  <si>
    <t>REGISTRO GAVETA OVAL CABEÇOTE E FLANGE DN 100 PN16</t>
  </si>
  <si>
    <t>I5341</t>
  </si>
  <si>
    <t>REGISTRO GAVETA OVAL CABEÇOTE E FLANGE DN 1000 PN10</t>
  </si>
  <si>
    <t>I5356</t>
  </si>
  <si>
    <t>REGISTRO GAVETA OVAL CABEÇOTE E FLANGE DN 1000 PN16</t>
  </si>
  <si>
    <t>I5344</t>
  </si>
  <si>
    <t>REGISTRO GAVETA OVAL CABEÇOTE E FLANGE DN 150 PN16</t>
  </si>
  <si>
    <t>I5330</t>
  </si>
  <si>
    <t>REGISTRO GAVETA OVAL CABEÇOTE E FLANGE DN 200 PN10</t>
  </si>
  <si>
    <t>I5345</t>
  </si>
  <si>
    <t>REGISTRO GAVETA OVAL CABEÇOTE E FLANGE DN 200 PN16</t>
  </si>
  <si>
    <t>I5331</t>
  </si>
  <si>
    <t>REGISTRO GAVETA OVAL CABEÇOTE E FLANGE DN 250 PN10</t>
  </si>
  <si>
    <t>I5346</t>
  </si>
  <si>
    <t>REGISTRO GAVETA. OVAL CABEÇOTE E FLANGE DN 250 PN16</t>
  </si>
  <si>
    <t>I5332</t>
  </si>
  <si>
    <t>I4377</t>
  </si>
  <si>
    <t>TUBO FoFo C/FLANGE E BOLSA JE DN 600 PN10 - L=4000</t>
  </si>
  <si>
    <t>I4378</t>
  </si>
  <si>
    <t>TUBO FoFo C/FLANGE E BOLSA JE DN 600 PN10 - L=4500</t>
  </si>
  <si>
    <t>I4379</t>
  </si>
  <si>
    <t>REMANEJAMENTO DE GRELHA DE INSUFLAMENTO/RETORNO DE 0,50 M2 ATÉ 0,64M2</t>
  </si>
  <si>
    <t>I7371</t>
  </si>
  <si>
    <t>REMANEJAMENTO DE GRELHA DE INSUFLAMENTO/RETORNO DE 0,65 M2 À 0,81 M2</t>
  </si>
  <si>
    <t>I7372</t>
  </si>
  <si>
    <t>REMANEJAMENTO DE GRELHA DE INSUFLAMENTO/RETORNO DE 0,81 M2 ATÉ 1,00 M2</t>
  </si>
  <si>
    <t>I8330</t>
  </si>
  <si>
    <t>RODAPÉ VINÍLICO, H=5cm</t>
  </si>
  <si>
    <t>I0454</t>
  </si>
  <si>
    <t>SERVIÇOS DE SONDAGEM GEOTÉCNICA MISTA EM ROCHA</t>
  </si>
  <si>
    <t>I0412</t>
  </si>
  <si>
    <t>SERVIÇOS DE SONDAGEM GEOTÉCNICA MISTA EM SOLOS</t>
  </si>
  <si>
    <t>I7939</t>
  </si>
  <si>
    <t>SIST. AR CONDIC. EXP. INDIRETA, C/ "CHILLERS", TORRES, REDES HIDRÁULICAS (TUBULAÇÕES, REGISTROS, VÁLVULAS, CHAVES ETC.), REDES ELÉTRICAS (QUADROS, ELETRODUTOS, ELETROCALHAS, FIAÇÃO ETC.), BOMBAS, "FAN COILS", FILTROS DE AR, RENOS, UNID. DE CONTROLE ETC.</t>
  </si>
  <si>
    <t>TR</t>
  </si>
  <si>
    <t>I7943</t>
  </si>
  <si>
    <t>SIST. DE AR CONDIC. - EXP. DIRETA, C/ "FAN COILS" ("SELF CONTAINED" OU C/ UNIDADE REMOTA), TUBULAÇÕES FRIGORÍGENAS, CARGA DE GÁS, REDES ELÉTRICAS (QUADROS, ELETRODUTOS, ELETROCALHAS, FIAÇÃO ETC.), FILTROS DE AR, DRENOS, UNID. DE CONTROLE ETC.</t>
  </si>
  <si>
    <t>I6194</t>
  </si>
  <si>
    <t>SISTEMA DE PRESSURIZAÇÃO P/ SUBESTAÇÃO</t>
  </si>
  <si>
    <t>I7967</t>
  </si>
  <si>
    <t>REGISTRO GAVETA OVAL CABEÇOTE E FLANGE DN 300 PN10</t>
  </si>
  <si>
    <t>I5347</t>
  </si>
  <si>
    <t>REGISTRO GAVETA OVAL CABEÇOTE E FLANGE DN 300 PN16</t>
  </si>
  <si>
    <t>I5333</t>
  </si>
  <si>
    <t>REGISTRO GAVETA OVAL CABEÇOTE E FLANGE DN 350 PN10</t>
  </si>
  <si>
    <t>I5348</t>
  </si>
  <si>
    <t>REGISTRO GAVETA OVAL CABEÇOTE E FLANGE DN 350 PN16</t>
  </si>
  <si>
    <t>I5334</t>
  </si>
  <si>
    <t>REGISTRO GAVETA OVAL CABEÇOTE E FLANGE DN 400 PN10</t>
  </si>
  <si>
    <t>I5349</t>
  </si>
  <si>
    <t>REGISTRO GAVETA OVAL CABEÇOTE E FLANGE DN 400 PN16</t>
  </si>
  <si>
    <t>I5335</t>
  </si>
  <si>
    <t>REGISTRO GAVETA OVAL CABEÇOTE E FLANGE DN 450 PN10</t>
  </si>
  <si>
    <t>I5350</t>
  </si>
  <si>
    <t>REGISTRO GAVETA OVAL CABEÇOTE E FLANGE DN 450 PN16</t>
  </si>
  <si>
    <t>I5336</t>
  </si>
  <si>
    <t>REGISTRO GAVETA. OVAL CABEÇOTE E FLANGE DN 500 PN10</t>
  </si>
  <si>
    <t>I5351</t>
  </si>
  <si>
    <t>REGISTRO GAVETA OVAL CABEÇOTE E FLANGE DN 500 PN16</t>
  </si>
  <si>
    <t>I5337</t>
  </si>
  <si>
    <t>REGISTRO GAVETA OVAL CABEÇOTE E FLANGE DN 600 PN10</t>
  </si>
  <si>
    <t>I5352</t>
  </si>
  <si>
    <t>REGISTRO GAVETA OVAL CABEÇOTE E FLANGE DN 600 PN16</t>
  </si>
  <si>
    <t>I5338</t>
  </si>
  <si>
    <t>REGISTRO GAVETA OVAL CABEÇOTE E FLANGE DN 700 PN10</t>
  </si>
  <si>
    <t>I5353</t>
  </si>
  <si>
    <t>REGISTRO GAVETA OVAL CABEÇOTE E FLANGE DN 700 PN16</t>
  </si>
  <si>
    <t>I5342</t>
  </si>
  <si>
    <t>REGISTRO GAVETA OVAL CABEÇOTE E FLANGE DN 75 PN16</t>
  </si>
  <si>
    <t>I5339</t>
  </si>
  <si>
    <t>REGISTRO GAVETA OVAL CABEÇOTE E FLANGE DN 800 PN10</t>
  </si>
  <si>
    <t>I5354</t>
  </si>
  <si>
    <t>REGISTRO GAVETA OVAL CABEÇOTE E FLANGE DN 800 PN16</t>
  </si>
  <si>
    <t>I5340</t>
  </si>
  <si>
    <t>REGISTRO GAVETA OVAL CABEÇOTE E FLANGE DN 900 PN10</t>
  </si>
  <si>
    <t>I5355</t>
  </si>
  <si>
    <t>REGISTRO GAVETA OVAL CABEÇOTE E FLANGE DN 900 PN16</t>
  </si>
  <si>
    <t>I5383</t>
  </si>
  <si>
    <t>REGISTRO GAVETA OVAL C/F E BY-PASS DN 1000 PN10</t>
  </si>
  <si>
    <t>I5394</t>
  </si>
  <si>
    <t>REGISTRO GAVETA OVAL C/F E BY-PASS DN 1000 PN16</t>
  </si>
  <si>
    <t>I5405</t>
  </si>
  <si>
    <t>I3519</t>
  </si>
  <si>
    <t>CRUZETA FoFo JUNTA ELÁSTICA DN 600 x 100</t>
  </si>
  <si>
    <t>I3520</t>
  </si>
  <si>
    <t>CRUZETA FoFo JUNTA ELÁSTICA DN 600 x 200</t>
  </si>
  <si>
    <t>I3521</t>
  </si>
  <si>
    <t>CRUZETA FoFo JUNTA ELÁSTICA DN 600 x 300</t>
  </si>
  <si>
    <t>I3522</t>
  </si>
  <si>
    <t>CRUZETA FoFo JUNTA ELÁSTICA DN 600 x 400</t>
  </si>
  <si>
    <t>I3523</t>
  </si>
  <si>
    <t>CRUZETA FoFo JUNTA ELÁSTICA DN 600 x 600</t>
  </si>
  <si>
    <t>I3488</t>
  </si>
  <si>
    <t>TOMADA C/TRAVA MECÂNICA E PLUG, EMBUTIR 30A/250V</t>
  </si>
  <si>
    <t>I2109</t>
  </si>
  <si>
    <t>REGISTRO GAVETA OVAL C/F E BY-PASS DN 400 PN10</t>
  </si>
  <si>
    <t>I5387</t>
  </si>
  <si>
    <t>REGISTRO GAVETA OVAL C/F E BY-PASS DN 400 PN16</t>
  </si>
  <si>
    <t>I5398</t>
  </si>
  <si>
    <t>REGISTRO GAVETA OVAL C/F E BY-PASS DN 400 PN25</t>
  </si>
  <si>
    <t>I5377</t>
  </si>
  <si>
    <t>REGISTRO GAVETA OVAL C/F E BY-PASS DN 450 PN10</t>
  </si>
  <si>
    <t>I5388</t>
  </si>
  <si>
    <t>REGISTRO GAVETA OVAL C/F E BY-PASS DN 450 PN16</t>
  </si>
  <si>
    <t>I5399</t>
  </si>
  <si>
    <t>REGISTRO GAVETA OVAL C/F E BY-PASS DN 450 PN25</t>
  </si>
  <si>
    <t>I5378</t>
  </si>
  <si>
    <t>REGISTRO GAVETA OVAL C/F E BY-PASS DN 500 PN10</t>
  </si>
  <si>
    <t>I5389</t>
  </si>
  <si>
    <t>REGISTRO GAVETA OVAL C/F E BY-PASS DN 500 PN16</t>
  </si>
  <si>
    <t>I5400</t>
  </si>
  <si>
    <t>I5409</t>
  </si>
  <si>
    <t>REGISTRO GAVETA OVAL C/F E MEC/REDUTOR DN 450 PN10</t>
  </si>
  <si>
    <t>I5419</t>
  </si>
  <si>
    <t xml:space="preserve">ESCAVAÇÃO MECÂNICA SOLO DE 1A CAT. PROF. ATÉ 2.00m </t>
  </si>
  <si>
    <t>TUBO PVC RIGIDO LEVES DN 150</t>
  </si>
  <si>
    <t>I6209</t>
  </si>
  <si>
    <t>TUBO PVC RIGIDO LEVES DN 200</t>
  </si>
  <si>
    <t>I6210</t>
  </si>
  <si>
    <t>TUBO PVC RIGIDO LEVES DN 250</t>
  </si>
  <si>
    <t>I6211</t>
  </si>
  <si>
    <t>TUBO PVC RIGIDO LEVES DN 300</t>
  </si>
  <si>
    <t>TUBO PVC PBS CLASSE CL-12 DN 150</t>
  </si>
  <si>
    <t>I6942</t>
  </si>
  <si>
    <t>TUBO PVC PBS CLASSE CL-12 DN 200</t>
  </si>
  <si>
    <t>I6943</t>
  </si>
  <si>
    <t>TUBO PVC PBS CLASSE CL-15 DN 150</t>
  </si>
  <si>
    <t>I6944</t>
  </si>
  <si>
    <t xml:space="preserve">ESCAVAÇÃO MANUAL SOLO DE 1A CAT. PROF. DE 1.51 a 3.00m </t>
  </si>
  <si>
    <t xml:space="preserve">ESCAVAÇÃO MANUAL SOLO DE 1A CAT. PROF. DE 3.01 a 4.50m </t>
  </si>
  <si>
    <t xml:space="preserve">ESCAVAÇÃO MANUAL SOLO DE 1A CAT. PROF. DE 4.51 a 6.00m </t>
  </si>
  <si>
    <t>2.2.7</t>
  </si>
  <si>
    <t>2.2.8</t>
  </si>
  <si>
    <t>2.2.9</t>
  </si>
  <si>
    <t>TE FoFo JTEF DN 400 x 400 PN16</t>
  </si>
  <si>
    <t>I7834</t>
  </si>
  <si>
    <t>TE FoFo JTEF DN 400 x 400 PN25</t>
  </si>
  <si>
    <t>I7751</t>
  </si>
  <si>
    <t>TE FoFo JTEF DN 500 x 100 PN10</t>
  </si>
  <si>
    <t>I7793</t>
  </si>
  <si>
    <t>TE FoFo JTEF DN 500 x 100 PN16</t>
  </si>
  <si>
    <t>I7835</t>
  </si>
  <si>
    <t>TE FoFo JTEF DN 500 x 100 PN25</t>
  </si>
  <si>
    <t>I7752</t>
  </si>
  <si>
    <t>TE FoFo JTEF DN 500 x 200 PN10</t>
  </si>
  <si>
    <t>I7794</t>
  </si>
  <si>
    <t>TE FoFo JTEF DN 500 x 200 PN16</t>
  </si>
  <si>
    <t>I7836</t>
  </si>
  <si>
    <t>TE FoFo JTEF DN 500 x 200 PN25</t>
  </si>
  <si>
    <t>I7753</t>
  </si>
  <si>
    <t>TE FoFo JTEF DN 500 x 300 PN10</t>
  </si>
  <si>
    <t>I7795</t>
  </si>
  <si>
    <t>TE FoFo JTEF DN 500 x 300 PN16</t>
  </si>
  <si>
    <t>I7837</t>
  </si>
  <si>
    <t>TE FoFo JTEF DN 500 x 300 PN25</t>
  </si>
  <si>
    <t>TUBO PVC PBS CLASSE CL-15 DN 200</t>
  </si>
  <si>
    <t>I6945</t>
  </si>
  <si>
    <t>TUBO PVC PBS CLASSE CL-20 DN 100</t>
  </si>
  <si>
    <t>I6946</t>
  </si>
  <si>
    <t>TUBO PVC PBS CLASSE CL-20 DN 150</t>
  </si>
  <si>
    <t>I6947</t>
  </si>
  <si>
    <t>TUBO PVC PBS CLASSE CL-20 DN 200</t>
  </si>
  <si>
    <t>I6948</t>
  </si>
  <si>
    <t>TUBO PVC PBS CLASSE CL-20 DN 50</t>
  </si>
  <si>
    <t>I6949</t>
  </si>
  <si>
    <t>TUBO PVC PBS CLASSE CL-20 DN 75</t>
  </si>
  <si>
    <t>I6207</t>
  </si>
  <si>
    <t>TUBO PVC RIGIDO LEVES DN 125</t>
  </si>
  <si>
    <t>I6208</t>
  </si>
  <si>
    <t>TE FoFo JTEF DN 500 x 500 PN16</t>
  </si>
  <si>
    <t>I7839</t>
  </si>
  <si>
    <t>TE FoFo JTEF DN 500 x 500 PN25</t>
  </si>
  <si>
    <t>I7756</t>
  </si>
  <si>
    <t>TUBO FoFo C/FLANGE E BOLSA JE DN 800 PN10 - L=5500</t>
  </si>
  <si>
    <t>I4405</t>
  </si>
  <si>
    <t>TUBO FoFo C/FLANGE E BOLSA JE DN 800 PN10 - L=6000</t>
  </si>
  <si>
    <t>I4406</t>
  </si>
  <si>
    <t>TUBO FoFo C/FLANGE E BOLSA JE DN 800 PN10 - L=6500</t>
  </si>
  <si>
    <t>I4407</t>
  </si>
  <si>
    <t>TUBO FoFo C/FLANGE E BOLSA JE DN 800 PN10 - L=6800</t>
  </si>
  <si>
    <t>I4408</t>
  </si>
  <si>
    <t>TUBO FoFo C/FLANGE E BOLSA JE DN 900 PN10 - L=1000</t>
  </si>
  <si>
    <t>I4409</t>
  </si>
  <si>
    <t>TUBO FoFo C/FLANGE E BOLSA JE DN 900 PN10 - L=1500</t>
  </si>
  <si>
    <t>I4410</t>
  </si>
  <si>
    <t>TUBO FoFo C/FLANGE E BOLSA JE DN 900 PN10 - L=2000</t>
  </si>
  <si>
    <t>I4411</t>
  </si>
  <si>
    <t>BASE FUSIVEL NH 3 - 630A</t>
  </si>
  <si>
    <t>I0205</t>
  </si>
  <si>
    <t>BASE FUSIVEL NH 4 - 1250A</t>
  </si>
  <si>
    <t>I6367</t>
  </si>
  <si>
    <t>BASE ISOLADORA PARA DETECTOR</t>
  </si>
  <si>
    <t>I7374</t>
  </si>
  <si>
    <t>BASE METÁLICA P/ LUMINÁRIA ELEVADA SN-05</t>
  </si>
  <si>
    <t>I0206</t>
  </si>
  <si>
    <t>BASE PARA MASTRO DE PARA-RAIOS</t>
  </si>
  <si>
    <t>I0214</t>
  </si>
  <si>
    <t>BATERIA SELADA 12V/7,5AH, P/ LUMIN.AUTOMAS</t>
  </si>
  <si>
    <t>I0222</t>
  </si>
  <si>
    <t>BLOC.LUMINOSO AUTONOMO, INDIC.DE SETA, MOD.UNITRON</t>
  </si>
  <si>
    <t>I0237</t>
  </si>
  <si>
    <t>BLOCO DE LIGAÇÃO INTERNO BLI - 10</t>
  </si>
  <si>
    <t>I7408</t>
  </si>
  <si>
    <t>BOTÃO DE COMANDO DN 22,5mm 2 CONTATOS</t>
  </si>
  <si>
    <t>I0268</t>
  </si>
  <si>
    <t>BOTOEIRA EM ALUMINIO FUNDIDO ' LIGA-DESLIGA'</t>
  </si>
  <si>
    <t>I6133</t>
  </si>
  <si>
    <t>BOX RETO DE D=1 1/4"</t>
  </si>
  <si>
    <t>I6132</t>
  </si>
  <si>
    <t>BOX RETO DE D=2"</t>
  </si>
  <si>
    <t>I0271</t>
  </si>
  <si>
    <t>BRAÇADEIRA C/ISOLADOR P/TELEFONE</t>
  </si>
  <si>
    <t>I0272</t>
  </si>
  <si>
    <t>BRAÇADEIRA P/FIXACAO APARELHO SINALIZADOR</t>
  </si>
  <si>
    <t>I0273</t>
  </si>
  <si>
    <t>BRAÇADEIRA TIPO "D" , METALICA DE 1"</t>
  </si>
  <si>
    <t>I0274</t>
  </si>
  <si>
    <t>BRAÇADEIRA TIPO "D" , METALICA DE 3"</t>
  </si>
  <si>
    <t>I0275</t>
  </si>
  <si>
    <t>BRAÇADEIRA TIPO "D", METALICA DE 2"</t>
  </si>
  <si>
    <t>I0276</t>
  </si>
  <si>
    <t>BRAÇADEIRA TIPO "D", METALICA DE 4''</t>
  </si>
  <si>
    <t>I0277</t>
  </si>
  <si>
    <t>BRAÇO METALICO DE 3/4", P/ POSTE DE CONCRETO</t>
  </si>
  <si>
    <t>I0278</t>
  </si>
  <si>
    <t>BRAÇO METALICO P/ LUMINARIA</t>
  </si>
  <si>
    <t>I0270</t>
  </si>
  <si>
    <t>BRAQUETE COM 3 ISOLADORES</t>
  </si>
  <si>
    <t>I0287</t>
  </si>
  <si>
    <t>FERRAGEM P/ PORTAO TAPUME</t>
  </si>
  <si>
    <t xml:space="preserve">C1042 - DEMOLIÇÃO DE ALVENARIA TIJOLOS C/ REAPROVEITAMENTO </t>
  </si>
  <si>
    <t>16.1 TUBOS E CONEXÕES EM FºFº</t>
  </si>
  <si>
    <t xml:space="preserve">C0319 - ASSENTAMENTO DE TUBOS, PEÇAS E CONEXÕES EM FoFo, JE DN 50mm </t>
  </si>
  <si>
    <t xml:space="preserve">C0311 - ASSENTAMENTO DE TUBOS, PEÇAS E CONEXÕES EM FoFo, JE DN 150mm </t>
  </si>
  <si>
    <t>16.2 TUBOS E CONEXÕES EM PVC</t>
  </si>
  <si>
    <t xml:space="preserve">C0292 - ASSENTAMENTO DE TUBOS E CONEXÕES EM PVC, JE DN 75mm </t>
  </si>
  <si>
    <t>12 IMPERMEABILIZAÇÃO</t>
  </si>
  <si>
    <t>I8264</t>
  </si>
  <si>
    <t>LAJE PRÉ-FABRICADA COMUM DE 8 cm P/ PISO - VÃO ACIMA DE 4,01 m</t>
  </si>
  <si>
    <t xml:space="preserve">C1886 - PÉRGOLAS PRÉ-MOLDADAS (PM) DE CONCRETO, ESP.= 5cm </t>
  </si>
  <si>
    <t>6.6 OUTROS ELEMENTOS DE CONCRETO</t>
  </si>
  <si>
    <t xml:space="preserve">C3402 - BLOCO DE ANCORAGEM EM CONCRETO CICLÓPICO </t>
  </si>
  <si>
    <t>C0830</t>
  </si>
  <si>
    <t>CONCRETO CICLÓPICO FCK 15 MPa COM AGREGADO ADQUIRIDO</t>
  </si>
  <si>
    <t>C1400</t>
  </si>
  <si>
    <t>FORMA DE TÁBUAS DE 1" DE 3A. P/FUNDAÇÕES UTIL. 5 X</t>
  </si>
  <si>
    <t xml:space="preserve">C3403 - BLOCO DE ANCORAGEM EM CONCRETO SIMPLES FCK=10MPa </t>
  </si>
  <si>
    <t>CABEÇOTE DE ALUMINIO P/TELEFONE</t>
  </si>
  <si>
    <t>I6399</t>
  </si>
  <si>
    <t>CABO BLINDADO 2x18 AWG</t>
  </si>
  <si>
    <t>I0461</t>
  </si>
  <si>
    <t>CABO COBRE NU 50MM2</t>
  </si>
  <si>
    <t>I0336</t>
  </si>
  <si>
    <t>CABO COBRE NU 10MM2</t>
  </si>
  <si>
    <t>I0337</t>
  </si>
  <si>
    <t>CABO COBRE NU 120MM2</t>
  </si>
  <si>
    <t>I0365</t>
  </si>
  <si>
    <t>CABO COBRE NU 16MM2</t>
  </si>
  <si>
    <t>I0338</t>
  </si>
  <si>
    <t>MASSA CORRIDA A BASE DE PVA</t>
  </si>
  <si>
    <t xml:space="preserve">C1614 - LATEX DUAS DEMÃOS EM PAREDES EXTERNAS S/MASSA </t>
  </si>
  <si>
    <t>I0035</t>
  </si>
  <si>
    <t>AGUARRAZ MINERAL</t>
  </si>
  <si>
    <t>I1488</t>
  </si>
  <si>
    <t>LÍQUIDO PREPARADOR DE SUPERFICIES</t>
  </si>
  <si>
    <t>I2097</t>
  </si>
  <si>
    <t>TINTA LATEX ACRÍLICA</t>
  </si>
  <si>
    <t xml:space="preserve">C1615 - LATEX DUAS DEMÃOS EM PAREDES INTERNAS S/MASSA </t>
  </si>
  <si>
    <t>I1490</t>
  </si>
  <si>
    <t>LÍQUIDO SELADOR PARA PINTURA LATEX</t>
  </si>
  <si>
    <t>I2096</t>
  </si>
  <si>
    <t>TINTA LATEX</t>
  </si>
  <si>
    <t xml:space="preserve">Unidade: UN </t>
  </si>
  <si>
    <t>I2300</t>
  </si>
  <si>
    <t>DESENHISTA COPISTA</t>
  </si>
  <si>
    <t xml:space="preserve">Unidade: M2 </t>
  </si>
  <si>
    <t xml:space="preserve">C0583 - CADASTRO DE REDE DE ÁGUA (MEIO MAGNÉTICO) </t>
  </si>
  <si>
    <t>I0731</t>
  </si>
  <si>
    <t>COMPUTADOR PENTIUM (CHP)</t>
  </si>
  <si>
    <t>I0174</t>
  </si>
  <si>
    <t>BACIA SIFONADA DE LOUÇA BRANCA</t>
  </si>
  <si>
    <t>I0400</t>
  </si>
  <si>
    <t>CADEADO MEDIO</t>
  </si>
  <si>
    <t>I0414</t>
  </si>
  <si>
    <t xml:space="preserve">C2798 - ESCORAMENTO CONTÍNUO C/CHAPA COMPENSADA 12mm </t>
  </si>
  <si>
    <t>CAIXA DE DESCARGA DE SOBREPOR COMPLETA</t>
  </si>
  <si>
    <t>I0435</t>
  </si>
  <si>
    <t>CAIXA SIFONADA 150 x 150 x 50 COM GRELHA</t>
  </si>
  <si>
    <t>I0528</t>
  </si>
  <si>
    <t>CHAPA COMPENSADO RESINADO 10MM (1.10 X 2.20M)</t>
  </si>
  <si>
    <t>I0796</t>
  </si>
  <si>
    <t>CHUVEIRO PLASTICO</t>
  </si>
  <si>
    <t>I1092</t>
  </si>
  <si>
    <t>ENGATE DE PVC</t>
  </si>
  <si>
    <t>I1344</t>
  </si>
  <si>
    <t>LAVATÓRIO DE LOUÇA BRANCA SEM COLUNA</t>
  </si>
  <si>
    <t>I1798</t>
  </si>
  <si>
    <t>REGISTRO DE GAVETA BRUTO 20MM (3/4')</t>
  </si>
  <si>
    <t>I1824</t>
  </si>
  <si>
    <t>ANEL PRE-MOLDADO DE CONCRETO, D = 1,00M, H = 0,50M</t>
  </si>
  <si>
    <t>I6066</t>
  </si>
  <si>
    <t>ANEL PRE-MOLDADO DE CONCRETO, D = 2,00M, H = 0,50M</t>
  </si>
  <si>
    <t>I6067</t>
  </si>
  <si>
    <t>ANEL PRE-MOLDADO DE CONCRETO, D = 2,50M, H = 0,50M</t>
  </si>
  <si>
    <t>I6068</t>
  </si>
  <si>
    <t>FUSIVEL NH 2 - 400A</t>
  </si>
  <si>
    <t>I1209</t>
  </si>
  <si>
    <t>FUSIVEL NH 3 - 630A</t>
  </si>
  <si>
    <t>I1210</t>
  </si>
  <si>
    <t>FUSIVEL NH 4 - 1250A</t>
  </si>
  <si>
    <t>I6007</t>
  </si>
  <si>
    <t>FUSÍVEL ULTRA-RÁPIDO P/ COORDENAÇÃO ----2, 900A</t>
  </si>
  <si>
    <t>I1217</t>
  </si>
  <si>
    <t>GANCHO OLHAL</t>
  </si>
  <si>
    <t>I2498</t>
  </si>
  <si>
    <t>GATEWAY ETHERNET, 2 SAÍDAS - RS485</t>
  </si>
  <si>
    <t>I7387</t>
  </si>
  <si>
    <t>GLOBO CLARO / ÂMBAR P/ LUMINÁRIA SN-05 (30W)</t>
  </si>
  <si>
    <t>I7386</t>
  </si>
  <si>
    <t>GLOBO CLARO PARA LUMINÁRIA SN-05 (30W)</t>
  </si>
  <si>
    <t>I7385</t>
  </si>
  <si>
    <t>GLOBO PRISMÁTICO AZUL PARA LUMINÁRIA SN-05 (45W)</t>
  </si>
  <si>
    <t>I7381</t>
  </si>
  <si>
    <t>GRAMPO DE ATERRAMENTO GKP</t>
  </si>
  <si>
    <t>I6177</t>
  </si>
  <si>
    <t>GRAMPO DE SUSTENTAÇÃO DLP</t>
  </si>
  <si>
    <t>I7464</t>
  </si>
  <si>
    <t>GRAVADOR DE VÍDEO, TIPO TIME HOPSE, 960 HORAS</t>
  </si>
  <si>
    <t>I7461</t>
  </si>
  <si>
    <t>TUBO CONCRETO ARMADO 100cm</t>
  </si>
  <si>
    <t>TUBO CONCRETO ARMADO CA2 D=600MM-L=400MM</t>
  </si>
  <si>
    <t>LAJE DE FUNDO POÇO DE VISITA C/ ANÉIS PRÉ-MOLDADO D=1000</t>
  </si>
  <si>
    <t xml:space="preserve">C2874 - LOCAÇÃO DE REDE DE ÁGUA </t>
  </si>
  <si>
    <t xml:space="preserve">C2875 - LOCAÇÃO E NIVELAMENTO DE ADUTORA </t>
  </si>
  <si>
    <t xml:space="preserve">C1779 - IMPERMEABILIZAÇÃO DE LAJES C/ MANTA ASFÁLTICA PRÉ-FABRICADA, C/ VÉU DE POLIÉSTER </t>
  </si>
  <si>
    <t>I0039</t>
  </si>
  <si>
    <t>AJUDANTE DE APLICADOR DE IMPERMEABILIZAÇÃO</t>
  </si>
  <si>
    <t>I0146</t>
  </si>
  <si>
    <t>ASFALTO MODIFICADO</t>
  </si>
  <si>
    <t>I2251</t>
  </si>
  <si>
    <t>VEU DE POLIESTER</t>
  </si>
  <si>
    <t xml:space="preserve">C1468 - IMPERMEABILIZAÇÃO INTERNA C/ MANTA ASFÁLTICA C/ ARMADURA DE FILME DE POLIETILENO </t>
  </si>
  <si>
    <t>I0022</t>
  </si>
  <si>
    <t>ADESIVO A BASE ASF.E ELAST.EMULS.P/ ADER.MANTAS</t>
  </si>
  <si>
    <t>I1218</t>
  </si>
  <si>
    <t>GAS</t>
  </si>
  <si>
    <t>I1500</t>
  </si>
  <si>
    <t xml:space="preserve">C1604 - LANÇAMENTO E APLICAÇÃO DE CONCRETO S/ ELEVAÇÃO </t>
  </si>
  <si>
    <t>6.5 ELEMENTOS DE CONCRETO PRÉ-MOLDADO</t>
  </si>
  <si>
    <t xml:space="preserve">C0470 - BRISE-SOLIEL PRÉ-MOLDADO (PM) DE CONCRETO, ESP.= 5cm </t>
  </si>
  <si>
    <t>I1142</t>
  </si>
  <si>
    <t>ESTUCADOR</t>
  </si>
  <si>
    <t>I0967</t>
  </si>
  <si>
    <t>DISCO DE DESBASTE DE 7'</t>
  </si>
  <si>
    <t>I1345</t>
  </si>
  <si>
    <t>LIXA DE CARBURETO DE SILÍCIO DE 7''</t>
  </si>
  <si>
    <t>I1870</t>
  </si>
  <si>
    <t>SISTEMA PRE-FABRICADO DE FORMA METALICA (ALUGUEL)</t>
  </si>
  <si>
    <t>C3324</t>
  </si>
  <si>
    <t>ARGAMASSA DE CIMENTO E AREIA TRAÇO 1:4 COM AREIA PRODUZIDA</t>
  </si>
  <si>
    <t>CHAVE SECCIONADORA C/ FUSÍVEL, ABERTURA SOB CARGA, 15 kV, 160 A</t>
  </si>
  <si>
    <t>I0556</t>
  </si>
  <si>
    <t>CHAVE SECCIONADORA ROTATIVA 3X100A</t>
  </si>
  <si>
    <t>I0557</t>
  </si>
  <si>
    <t>CHAVE SECCIONADORA ROTATIVA 3X125A</t>
  </si>
  <si>
    <t>I0558</t>
  </si>
  <si>
    <t>CHAVE SECCIONADORA ROTATIVA 3X16A</t>
  </si>
  <si>
    <t>I0559</t>
  </si>
  <si>
    <t>CHAVE SECCIONADORA ROTATIVA 3X200A</t>
  </si>
  <si>
    <t>I0561</t>
  </si>
  <si>
    <t>CHAVE SECCIONADORA ROTATIVA 3X25A</t>
  </si>
  <si>
    <t>I0560</t>
  </si>
  <si>
    <t>CHAVE SECCIONADORA ROTATIVA 3X250A</t>
  </si>
  <si>
    <t>I0562</t>
  </si>
  <si>
    <t>CHAVE SECCIONADORA ROTATIVA 3X40A</t>
  </si>
  <si>
    <t>I0563</t>
  </si>
  <si>
    <t>CHAVE SECCIONADORA ROTATIVA 3X63A</t>
  </si>
  <si>
    <t>I7437</t>
  </si>
  <si>
    <t>CHAVE SELETORA DE 3 POSIÇÕES</t>
  </si>
  <si>
    <t>I0806</t>
  </si>
  <si>
    <t>CINTA DE AÇO GALVANIZADO</t>
  </si>
  <si>
    <t>I7925</t>
  </si>
  <si>
    <t>CLARABÓIA ARTIFICIAL 60X200CM COM DIFUSOR APOIADO NO FORRO E LUMINÁRIA MAIS REATOR ELETRÔNICO APLICADOS NA LAJE PARA 2 FLUORESCENTES 32W COR QUENTE</t>
  </si>
  <si>
    <t>I0808</t>
  </si>
  <si>
    <t>CLEATS P/LIGACAO APARENTE</t>
  </si>
  <si>
    <t>I7453</t>
  </si>
  <si>
    <t>COMPUTADOR PENTIUM 4 , 2,80 GHz, 512 K CACHE, HD 40 GB, 128 MB DDR SDRAM, INCLUINDO PLACA</t>
  </si>
  <si>
    <t>I0837</t>
  </si>
  <si>
    <t>CONDULETE DE PVC DE 1", TIPO C - E - LL - LR</t>
  </si>
  <si>
    <t>I0838</t>
  </si>
  <si>
    <t>CONDULETE DE PVC DE 1/2" TIPO C - E - LL - LR</t>
  </si>
  <si>
    <t>I0839</t>
  </si>
  <si>
    <t>CONDULETE DE PVC DE 3/4"TIPO C - E - LL - LR</t>
  </si>
  <si>
    <t>I7382</t>
  </si>
  <si>
    <t>I1261</t>
  </si>
  <si>
    <t>INTERRUPTOR 2 TECLAS PARALELO</t>
  </si>
  <si>
    <t>CONECTOR SPLIT-BOLT P/ CABOS ATE 500MM2</t>
  </si>
  <si>
    <t>I0846</t>
  </si>
  <si>
    <t>CONECTOR SPLIT-BOLT P/CABO 16MM2</t>
  </si>
  <si>
    <t>VALVULA DE PE C/CRIVO PORT. DUPLA FLANGE DN 200 PN10</t>
  </si>
  <si>
    <t>I5641</t>
  </si>
  <si>
    <t>VALVULA DE PE C/CRIVO PORT. DUPLA FLANGE DN 200 PN16</t>
  </si>
  <si>
    <t>I5631</t>
  </si>
  <si>
    <t>VALVULA DE PE C/CRIVO PORT. DUPLA FLANGE DN 250 PN10</t>
  </si>
  <si>
    <t>I5642</t>
  </si>
  <si>
    <t>VALVULA DE PE C/CRIVO PORT. DUPLA FLANGE DN 250 PN16</t>
  </si>
  <si>
    <t>I5632</t>
  </si>
  <si>
    <t>TRANSMISSOR ELETRÔNICO DE PRESSÃO TIPO INSERÇÃO, COM INDICADOR INCORPORADO, GERAÇÃO DE SINAL PROPORCIONAL 4-20 Ma, RANGE 0-12 Kgf/cm²</t>
  </si>
  <si>
    <t>I7502</t>
  </si>
  <si>
    <t>TRIAL CARD 120/240 VAC, 16 OUTPUT CHANNELS, MOD. 1746 - OA16 AB</t>
  </si>
  <si>
    <t>I7410</t>
  </si>
  <si>
    <t>TRILHO SUPORTE P/ FIXAÇÃO RÁPIDA DIN</t>
  </si>
  <si>
    <t>I2261</t>
  </si>
  <si>
    <t>VOLTÍMETRO ( 144 X 144 )MM - ESC. 0 - 500V</t>
  </si>
  <si>
    <t>I2262</t>
  </si>
  <si>
    <t>INJETOR P/APLICAÇÃO RESINA POLIURETANA</t>
  </si>
  <si>
    <t>I2360</t>
  </si>
  <si>
    <t>ISOPOR 20MM</t>
  </si>
  <si>
    <t>I1348</t>
  </si>
  <si>
    <t>LONA PLASTICA PRETA</t>
  </si>
  <si>
    <t>I8192</t>
  </si>
  <si>
    <t>PEDESTAL SUSPENSÃO SIMPLES DN 01</t>
  </si>
  <si>
    <t>I6046</t>
  </si>
  <si>
    <t>PEDREGULHO 12,70 A 6,35MM</t>
  </si>
  <si>
    <t>I6045</t>
  </si>
  <si>
    <t>PEDREGULHO 19,05 A 12,70MM</t>
  </si>
  <si>
    <t>I6044</t>
  </si>
  <si>
    <t>PEDREGULHO 25,40 A 19,05MM</t>
  </si>
  <si>
    <t>I6048</t>
  </si>
  <si>
    <t>PEDREGULHO 3,20 A 2,362MM</t>
  </si>
  <si>
    <t>I6047</t>
  </si>
  <si>
    <t>PEDREGULHO 6,35 A 3,20MM</t>
  </si>
  <si>
    <t>I4015</t>
  </si>
  <si>
    <t>PLACA REDUÇÃO DN 100 x 50 PN10</t>
  </si>
  <si>
    <t>I4032</t>
  </si>
  <si>
    <t>PLACA REDUÇÃO DN 1000 x 700 PN10</t>
  </si>
  <si>
    <t>I4033</t>
  </si>
  <si>
    <t>PLACA REDUÇÃO DN 1000 x 800 PN10</t>
  </si>
  <si>
    <t>I4017</t>
  </si>
  <si>
    <t>PLACA REDUÇÃO DN 200 x 100 PN10</t>
  </si>
  <si>
    <t>I4016</t>
  </si>
  <si>
    <t>PLACA REDUÇÃO DN 200 x 75 PN10</t>
  </si>
  <si>
    <t>I7135</t>
  </si>
  <si>
    <t>PLACA REDUÇÃO DN 200 x 80 PN10</t>
  </si>
  <si>
    <t>I4018</t>
  </si>
  <si>
    <t>PLACA REDUÇÃO DN 250 x 200 PN10</t>
  </si>
  <si>
    <t>I4019</t>
  </si>
  <si>
    <t>PLACA REDUÇÃO DN 350 x 150 PN10</t>
  </si>
  <si>
    <t>I4020</t>
  </si>
  <si>
    <t>PLACA REDUÇÃO DN 350 x 250 PN10</t>
  </si>
  <si>
    <t>I4021</t>
  </si>
  <si>
    <t>PLACA REDUÇÃO DN 400 x 150 PN10</t>
  </si>
  <si>
    <t>I4022</t>
  </si>
  <si>
    <t>PLACA REDUÇÃO DN 400 x 200 PN10</t>
  </si>
  <si>
    <t>I4023</t>
  </si>
  <si>
    <t>PLACA REDUÇÃO DN 400 x 250 PN10</t>
  </si>
  <si>
    <t>I4024</t>
  </si>
  <si>
    <t>TUBO FoFo C/ FLANGES DN 450 PN10 - L=500</t>
  </si>
  <si>
    <t>I4535</t>
  </si>
  <si>
    <t>TUBO FoFo C/ FLANGES DN 450 PN10 - L=1000</t>
  </si>
  <si>
    <t>I4536</t>
  </si>
  <si>
    <t>TUBO FoFo C/ FLANGES DN 450 PN10 - L=1500</t>
  </si>
  <si>
    <t>I4537</t>
  </si>
  <si>
    <t>TUBO FoFo C/ FLANGES DN 450 PN10 - L=2000</t>
  </si>
  <si>
    <t>I4538</t>
  </si>
  <si>
    <t>TUBO FoFo C/ FLANGES DN 450 PN10 - L=2500</t>
  </si>
  <si>
    <t>I4539</t>
  </si>
  <si>
    <t>TUBO FoFo C/ FLANGES DN 450 PN10 - L=3000</t>
  </si>
  <si>
    <t>I4540</t>
  </si>
  <si>
    <t>TUBO FoFo C/ FLANGES DN 450 PN10 - L=3500</t>
  </si>
  <si>
    <t>I4541</t>
  </si>
  <si>
    <t>TUBO FoFo C/ FLANGES DN 450 PN10 - L=4000</t>
  </si>
  <si>
    <t>I4542</t>
  </si>
  <si>
    <t>TUBO FoFo C/ FLANGES DN 450 PN10 - L=4500</t>
  </si>
  <si>
    <t>I4543</t>
  </si>
  <si>
    <t>I7973</t>
  </si>
  <si>
    <t>CONCRETO USINADO FCK=50 MPA - BOMBEAMENTO SUBMERSO</t>
  </si>
  <si>
    <t>27. PAISAGISMO</t>
  </si>
  <si>
    <t>I0030</t>
  </si>
  <si>
    <t>ADUBO MINERAL (10-10-10NPK)</t>
  </si>
  <si>
    <t>I0031</t>
  </si>
  <si>
    <t>ADUBO ORGANICO CURTIDO (ESTERCO)</t>
  </si>
  <si>
    <t>I0105</t>
  </si>
  <si>
    <t>ARBUSTO ORNAMENTAL</t>
  </si>
  <si>
    <t>I0444</t>
  </si>
  <si>
    <t>CALCARIO DOLOMITICO</t>
  </si>
  <si>
    <t>I6228</t>
  </si>
  <si>
    <t>TUBO FoFo C/ FLANGES DN 350 PN10 - L=5800</t>
  </si>
  <si>
    <t>I3972</t>
  </si>
  <si>
    <t>TUBO FoFo C/ FLANGES DN 400 PN10 - L=250</t>
  </si>
  <si>
    <t>I4524</t>
  </si>
  <si>
    <t>TUBO FoFo C/ FLANGES DN 400 PN10 - L=1000</t>
  </si>
  <si>
    <t>I4525</t>
  </si>
  <si>
    <t>TUBO FoFo C/ FLANGES DN 400 PN10 - L=1500</t>
  </si>
  <si>
    <t>I4526</t>
  </si>
  <si>
    <t>TUBO FoFo C/ FLANGES DN 400 PN10 - L=2000</t>
  </si>
  <si>
    <t>I4527</t>
  </si>
  <si>
    <t>TUBO FoFo C/ FLANGES DN 400 PN10 - L=2500</t>
  </si>
  <si>
    <t>I4528</t>
  </si>
  <si>
    <t>TUBO FoFo C/ FLANGES DN 400 PN10 - L=3000</t>
  </si>
  <si>
    <t>I4529</t>
  </si>
  <si>
    <t>TUBO FoFo C/ FLANGES DN 400 PN10 - L=3500</t>
  </si>
  <si>
    <t>I4530</t>
  </si>
  <si>
    <t>TUBO FoFo C/ FLANGES DN 400 PN10 - L=4000</t>
  </si>
  <si>
    <t>I4531</t>
  </si>
  <si>
    <t>TUBO FoFo C/ FLANGES DN 400 PN10 - L=4500</t>
  </si>
  <si>
    <t>I4532</t>
  </si>
  <si>
    <t>TUBO FoFo C/ FLANGES DN 400 PN10 - L=5000</t>
  </si>
  <si>
    <t>I3973</t>
  </si>
  <si>
    <t>TUBO FoFo C/ FLANGES DN 400 PN10 - L=5000mm</t>
  </si>
  <si>
    <t>I4533</t>
  </si>
  <si>
    <t>TUBO FoFo C/ FLANGES DN 400 PN10 - L=5500</t>
  </si>
  <si>
    <t>I4534</t>
  </si>
  <si>
    <t>I4549</t>
  </si>
  <si>
    <t>TUBO FoFo C/ FLANGES DN 500 PN10 - L=2500</t>
  </si>
  <si>
    <t>I4550</t>
  </si>
  <si>
    <t>TUBO FoFo C/ FLANGES DN 500 PN10 - L=3000</t>
  </si>
  <si>
    <t>I4551</t>
  </si>
  <si>
    <t>TUBO FoFo C/ FLANGES DN 500 PN10 - L=3500</t>
  </si>
  <si>
    <t>I4552</t>
  </si>
  <si>
    <t>TUBO FoFo C/ FLANGES DN 500 PN10 - L=4000</t>
  </si>
  <si>
    <t>I4553</t>
  </si>
  <si>
    <t>TUBO FoFo C/ FLANGES DN 500 PN10 - L=4500</t>
  </si>
  <si>
    <t>I4554</t>
  </si>
  <si>
    <t>TUBO FoFo C/ FLANGES DN 500 PN10 - L=5000</t>
  </si>
  <si>
    <t>I4555</t>
  </si>
  <si>
    <t>TUBO FoFo C/ FLANGES DN 500 PN10 - L=5500</t>
  </si>
  <si>
    <t>I4556</t>
  </si>
  <si>
    <t>TUBO FoFo C/ FLANGES DN 500 PN10 - L=5800</t>
  </si>
  <si>
    <t>I3978</t>
  </si>
  <si>
    <t>TUBO FoFo C/ FLANGES DN 600 PN10 - L=250</t>
  </si>
  <si>
    <t>I3979</t>
  </si>
  <si>
    <t>TUBO FoFo C/ FLANGES DN 600 PN10 - L=500</t>
  </si>
  <si>
    <t>I4557</t>
  </si>
  <si>
    <t>TUBO FoFo C/ FLANGES DN 600 PN10 - L=1000</t>
  </si>
  <si>
    <t>I4558</t>
  </si>
  <si>
    <t>EXTINTOR DE PO QUIMICO PRESSURIZADO DE 4KG</t>
  </si>
  <si>
    <t>I6218</t>
  </si>
  <si>
    <t>EXTINTOR DE PO QUIMICO PRESSURIZADO DE 6KG</t>
  </si>
  <si>
    <t>I3761</t>
  </si>
  <si>
    <t>EXTREMIDADE BF FLANGE JUNTA ELASTICA DN 100 PN10</t>
  </si>
  <si>
    <t>I3774</t>
  </si>
  <si>
    <t>EXTREMIDADE BF FLANGE JUNTA ELASTICA DN 1000 PN10</t>
  </si>
  <si>
    <t>I3776</t>
  </si>
  <si>
    <t>EXTREMIDADE BF FLANGE JUNTA ELASTICA DN 1200 PN10</t>
  </si>
  <si>
    <t>I3762</t>
  </si>
  <si>
    <t>EXTREMIDADE BF FLANGE JUNTA ELASTICA DN 150 PN10</t>
  </si>
  <si>
    <t>I3763</t>
  </si>
  <si>
    <t>EXTREMIDADE BF FLANGE JUNTA ELASTICA DN 200 PN10</t>
  </si>
  <si>
    <t>I3764</t>
  </si>
  <si>
    <t>EXTREMIDADE BF FLANGE JUNTA ELASTICA DN 250 PN10</t>
  </si>
  <si>
    <t>I3765</t>
  </si>
  <si>
    <t>EXTREMIDADE BF FLANGE JUNTA ELASTICA DN 300 PN 10</t>
  </si>
  <si>
    <t>I3766</t>
  </si>
  <si>
    <t>I6566</t>
  </si>
  <si>
    <t>RESERVATÓRIO ELEVADO CILÍNDRICO EM ANÉIS PRÉ-MOLDADOS C/ CAP. DE 34,0 M3, FUSTE DE 6,00m, COM ESCADA E GUARDA CORPO METÁLICO DN 3/4", CONF. PROJETO</t>
  </si>
  <si>
    <t>I6602</t>
  </si>
  <si>
    <t>EXTREMIDADE FJTE DN 400 PN10</t>
  </si>
  <si>
    <t>I7676</t>
  </si>
  <si>
    <t>EXTREMIDADE FJTE DN 400 PN16</t>
  </si>
  <si>
    <t>I7686</t>
  </si>
  <si>
    <t>EXTREMIDADE FJTE DN 400 PN25</t>
  </si>
  <si>
    <t>I7666</t>
  </si>
  <si>
    <t>EXTREMIDADE FJTE DN 450 PN10</t>
  </si>
  <si>
    <t>I7667</t>
  </si>
  <si>
    <t>EXTREMIDADE FJTE DN 500 PN10</t>
  </si>
  <si>
    <t>I7677</t>
  </si>
  <si>
    <t>EXTREMIDADE FJTE DN 500 PN16</t>
  </si>
  <si>
    <t>I7687</t>
  </si>
  <si>
    <t>EXTREMIDADE FJTE DN 500 PN25</t>
  </si>
  <si>
    <t>I7668</t>
  </si>
  <si>
    <t>EXTREMIDADE FJTE DN 600 PN10</t>
  </si>
  <si>
    <t>I7678</t>
  </si>
  <si>
    <t>EXTREMIDADE FJTE DN 600 PN16</t>
  </si>
  <si>
    <t>I7688</t>
  </si>
  <si>
    <t>EXTREMIDADE FJTE DN 600 PN25</t>
  </si>
  <si>
    <t>I7669</t>
  </si>
  <si>
    <t>EXTREMIDADE FJTE DN 700 PN10</t>
  </si>
  <si>
    <t>I7679</t>
  </si>
  <si>
    <t>EXTREMIDADE FJTE DN 700 PN16</t>
  </si>
  <si>
    <t>I7689</t>
  </si>
  <si>
    <t>EXTREMIDADE FJTE DN 700 PN25</t>
  </si>
  <si>
    <t>I7670</t>
  </si>
  <si>
    <t>EXTREMIDADE FJTE DN 800 PN10</t>
  </si>
  <si>
    <t>I7680</t>
  </si>
  <si>
    <t>EXTREMIDADE FJTE DN 800 PN16</t>
  </si>
  <si>
    <t>I7690</t>
  </si>
  <si>
    <t>EXTREMIDADE FJTE DN 800 PN25</t>
  </si>
  <si>
    <t>I7671</t>
  </si>
  <si>
    <t>EXTREMIDADE FJTE DN 900 PN10</t>
  </si>
  <si>
    <t>TAMPA PRE-MOLDADA COM TRES FUROS DE 0,60M, D = 3,66M</t>
  </si>
  <si>
    <t>I6094</t>
  </si>
  <si>
    <t>TAMPA PRE-MOLDADA DE CONCRETO, D = 0.60X0,05M</t>
  </si>
  <si>
    <t>I6095</t>
  </si>
  <si>
    <t>TAMPA PRE-MOLDADA DE CONCRETO, D = 0,70X0,05M</t>
  </si>
  <si>
    <t>I6096</t>
  </si>
  <si>
    <t>I6084</t>
  </si>
  <si>
    <t>TAMPA PRE-MOLDADA COM DOIS FUROS DE 0,60M, D = 2,16M</t>
  </si>
  <si>
    <t>I6085</t>
  </si>
  <si>
    <t>TAMPA PRE-MOLDADA COM DOIS FUROS DE 0,60M, D = 2,66M</t>
  </si>
  <si>
    <t>I6086</t>
  </si>
  <si>
    <t>TAMPA PRE-MOLDADA COM DOIS FUROS DE 0,60M, D = 3,16M</t>
  </si>
  <si>
    <t>I6087</t>
  </si>
  <si>
    <t>TAMPA PRE-MOLDADA COM DOIS FUROS DE 0,60M, D = 3,66M</t>
  </si>
  <si>
    <t>I6088</t>
  </si>
  <si>
    <t>TAMPA PRE-MOLDADA COM TRES FUROS DE 0,60M, D = 2,16M</t>
  </si>
  <si>
    <t>I6089</t>
  </si>
  <si>
    <t>TELA ELETROSSOLDADA MALHA RETANG 10X5CM FIO N.11</t>
  </si>
  <si>
    <t>I6810</t>
  </si>
  <si>
    <t>TELA EM ALUMINIO FIO 1,5MM E MALHA 4MM</t>
  </si>
  <si>
    <t>I6192</t>
  </si>
  <si>
    <t>TORRE TRELIÇADA ALTURA 30,0 m, COM PLATAFORMA E ESCADA</t>
  </si>
  <si>
    <t>I7953</t>
  </si>
  <si>
    <t>TUBO TREIMING</t>
  </si>
  <si>
    <t>PÇ</t>
  </si>
  <si>
    <t>31. REVESTIMENTO</t>
  </si>
  <si>
    <t>I7893</t>
  </si>
  <si>
    <t>BANCADA DE GRANITO CINZA POLIDO E=2cm</t>
  </si>
  <si>
    <t>I7894</t>
  </si>
  <si>
    <t>BANCADA DE GRANITO OUTRAS CORES E=2cm,</t>
  </si>
  <si>
    <t>I1230</t>
  </si>
  <si>
    <t>BANCADA DE GRANITO OUTRAS CORES, E=3cm</t>
  </si>
  <si>
    <t>I0462</t>
  </si>
  <si>
    <t>CONCRETO ARMADO FCK=20MPa</t>
  </si>
  <si>
    <t>C1336 - ESTRUTURA DE MADEIRA P/ TELHA CERÂMICA APOIADA EM PAREDE</t>
  </si>
  <si>
    <t>MADEIRA SERRADA (PAU D'ARCO OU SIMILAR)</t>
  </si>
  <si>
    <t xml:space="preserve">C2429 - TELHA CERÂMICA TIPO CANAL </t>
  </si>
  <si>
    <t>C1970 - PORTA DE FERRO EM CHAPA (0,80 x 2,10)m</t>
  </si>
  <si>
    <t>C1970 - PORTA DE FERRO EM CHAPA (0,60 x 2,10)m</t>
  </si>
  <si>
    <t>ANEL BORRACHA P/ TUBO/CONEXAO PVC PBA P/ REDE AGUA DN 50MM</t>
  </si>
  <si>
    <t>ANEL BORRACHA P/ TUBO/CONEXAO PVC PBA P/ REDE AGUA DN 100MM</t>
  </si>
  <si>
    <t>sinapi</t>
  </si>
  <si>
    <t>ANEL BORRACHA P/ TUBO/CONEXAO PVC PBA P/ REDE AGUA DN 75MM</t>
  </si>
  <si>
    <t xml:space="preserve">C3742 - RESERVATÓRIO EM FIBRA DE VIDRO CAP. 10.000 L, MONTADA EM ESTRUTURA DE CONCRETO PRE-FABRICADA COMPOSTA DE 03 (TRÊS) PILARES, SENDO UM COM ESCADA, COM PÉ DIREITO DE 5,00m, LAJE DE APOIO (FORNECIMENTO E MONTAGEM) </t>
  </si>
  <si>
    <t>RESERVATÓRIO EM FIBRA DE VIDRO CAP. 10.000 L, COMP. MONT.</t>
  </si>
  <si>
    <t>I3814</t>
  </si>
  <si>
    <t>EXTREMIDADE PF C/ ABA DE VEDAÇÃO DN 200 PN10</t>
  </si>
  <si>
    <t>I3815</t>
  </si>
  <si>
    <t>EXTREMIDADE PF C/ ABA DE VEDAÇÃO DN 250 PN10</t>
  </si>
  <si>
    <t>I3816</t>
  </si>
  <si>
    <t>EXTREMIDADE PF C/ ABA DE VEDAÇÃO DN 300 PN10</t>
  </si>
  <si>
    <t>I3817</t>
  </si>
  <si>
    <t>EXTREMIDADE PF C/ ABA DE VEDAÇÃO DN 350 PN10</t>
  </si>
  <si>
    <t>LUVA UNIÃO AÇO GALVANIZADO (F.G) (3'')</t>
  </si>
  <si>
    <t>I1432</t>
  </si>
  <si>
    <t>I1519</t>
  </si>
  <si>
    <t>MATERIAL PARA EMENDA DE CALHAS DE FIBERGLASS</t>
  </si>
  <si>
    <t>I1539</t>
  </si>
  <si>
    <t>NIPLE DUPLO AÇO GALVANIZADO 1 1/4''</t>
  </si>
  <si>
    <t>PLACA SEMI REFLETIVA DE POLIESTER C/FIBRA DE VIDRO C/PELICULA ANTI-PICHANTE</t>
  </si>
  <si>
    <t>I2530</t>
  </si>
  <si>
    <t>PORTICO DUPLO</t>
  </si>
  <si>
    <t>I2531</t>
  </si>
  <si>
    <t>PORTICO SIMPLES</t>
  </si>
  <si>
    <t>I6685</t>
  </si>
  <si>
    <t>SEGREGADOR DE TRAFEGO TIPO JABOTI D=25cm E H=15cm</t>
  </si>
  <si>
    <t>I2533</t>
  </si>
  <si>
    <t>SOLVENTE (TOLUENO)</t>
  </si>
  <si>
    <t>I2536</t>
  </si>
  <si>
    <t>TACHAS</t>
  </si>
  <si>
    <t>I2537</t>
  </si>
  <si>
    <t>TACHÕES</t>
  </si>
  <si>
    <t>I2539</t>
  </si>
  <si>
    <t>TARTARUGAS PARA SINALIZAÇÃO</t>
  </si>
  <si>
    <t>I2540</t>
  </si>
  <si>
    <t>TINTA REFLETIVA/RESINA ACRÍLICA</t>
  </si>
  <si>
    <t>I2541</t>
  </si>
  <si>
    <t>TINTA REFLETIVA/RESINA ACRÍLICA A BASE D`AGUA</t>
  </si>
  <si>
    <t>33. TELHAS</t>
  </si>
  <si>
    <t>I8222</t>
  </si>
  <si>
    <t>ABÓBADA DE POLICARBONATO TRANSPARENTE</t>
  </si>
  <si>
    <t>I0032</t>
  </si>
  <si>
    <t>AFASTADOR FIBROCIMENTO (CANALETE 90)</t>
  </si>
  <si>
    <t>I0136</t>
  </si>
  <si>
    <t>ARRUELA DE PVC RIGIDO</t>
  </si>
  <si>
    <t>TUBO FoFo CILÍNDRICO P/ ÁGUA DN 350, L = 5800mm</t>
  </si>
  <si>
    <t>I8045</t>
  </si>
  <si>
    <t>TUBO FoFo CILÍNDRICO P/ ÁGUA DN 400, L = 5800mm</t>
  </si>
  <si>
    <t>I8046</t>
  </si>
  <si>
    <t>TUBO FoFo CILÍNDRICO P/ ÁGUA DN 450, L = 5800mm</t>
  </si>
  <si>
    <t>I8047</t>
  </si>
  <si>
    <t>TUBO FoFo CILÍNDRICO P/ ÁGUA DN 500, L = 5800mm</t>
  </si>
  <si>
    <t>I8048</t>
  </si>
  <si>
    <t>TUBO FoFo CILÍNDRICO P/ ÁGUA DN 600, L = 5800mm</t>
  </si>
  <si>
    <t>I8049</t>
  </si>
  <si>
    <t>TUBO FoFo CILÍNDRICO P/ ÁGUA DN 700, L = 6800mm</t>
  </si>
  <si>
    <t>I8038</t>
  </si>
  <si>
    <t>TUBO FoFo CILÍNDRICO P/ ÁGUA DN 80, L = 5800mm</t>
  </si>
  <si>
    <t>I8050</t>
  </si>
  <si>
    <t>TUBO FoFo CILÍNDRICO P/ ÁGUA DN 800, L = 6800mm</t>
  </si>
  <si>
    <t>I8051</t>
  </si>
  <si>
    <t>TUBO FoFo CILÍNDRICO P/ ÁGUA DN 900, L = 6800mm</t>
  </si>
  <si>
    <t>I8055</t>
  </si>
  <si>
    <t>TUBO FoFo CILÍNDRICO P/ ESGOTO DN 700, L = 6800mm</t>
  </si>
  <si>
    <t>I8054</t>
  </si>
  <si>
    <t>TUBO FoFo CILÍNDRICO P/ ESGOTO DN 80, L = 5800mm</t>
  </si>
  <si>
    <t>I8066</t>
  </si>
  <si>
    <t>TUBO FoFo CILÍNDRICO P/ ESGOTO DN 800, L = 6800mm</t>
  </si>
  <si>
    <t>TUBO FoFo C/FLANGE E PONTA DN 350 PN10 - L=4000</t>
  </si>
  <si>
    <t>I4706</t>
  </si>
  <si>
    <t>ARAME RECOZIDONº 18 BWG</t>
  </si>
  <si>
    <t>Aço CA-50 1/4" (6,35 mm)</t>
  </si>
  <si>
    <t>REPOSIÇÃO DE ARMADURA OXIDADA (REFORÇO, FORNECIMENTO, DOBRAGEM E COLOCAÇÃO) AÇO CA-50 1/4"</t>
  </si>
  <si>
    <t>PEDESTAL MANOBRA C/ENGRENAGEM E INDICADOR DN 18x79</t>
  </si>
  <si>
    <t>I4981</t>
  </si>
  <si>
    <t>TUBO FoFo C/ FLANGES DN 1200 PN10 - L=6500</t>
  </si>
  <si>
    <t>I4632</t>
  </si>
  <si>
    <t>TUBO FoFo C/ FLANGES DN 1200 PN10 - L=6800</t>
  </si>
  <si>
    <t>I3963</t>
  </si>
  <si>
    <t>TUBO FoFo C/ FLANGES DN 150 PN10 - L=500</t>
  </si>
  <si>
    <t>I4469</t>
  </si>
  <si>
    <t>TUBO FoFo C/ FLANGES DN 150 PN10 - L=1000</t>
  </si>
  <si>
    <t>I4470</t>
  </si>
  <si>
    <t>TUBO FoFo C/ FLANGES DN 150 PN10 - L=1500</t>
  </si>
  <si>
    <t>I4471</t>
  </si>
  <si>
    <t>TUBO FoFo C/ FLANGES DN 150 PN10 - L=2000</t>
  </si>
  <si>
    <t>I3962</t>
  </si>
  <si>
    <t>TUBO FoFo C/ FLANGES DN 150 PN10 - L=250</t>
  </si>
  <si>
    <t>I4472</t>
  </si>
  <si>
    <t>TUBO FoFo C/ FLANGES DN 150 PN10 - L=2500</t>
  </si>
  <si>
    <t>I4473</t>
  </si>
  <si>
    <t>TUBO FoFo C/ FLANGES DN 150 PN10 - L=3000</t>
  </si>
  <si>
    <t>I4474</t>
  </si>
  <si>
    <t>TUBO FoFo C/ FLANGES DN 150 PN10 - L=3500</t>
  </si>
  <si>
    <t>I4475</t>
  </si>
  <si>
    <t>TUBO FoFo C/ FLANGES DN 150 PN10 - L=4000</t>
  </si>
  <si>
    <t>I4476</t>
  </si>
  <si>
    <t>TUBO FoFo C/ FLANGES DN 150 PN10 - L=4500</t>
  </si>
  <si>
    <t>I4477</t>
  </si>
  <si>
    <t>TUBO FoFo C/ FLANGES DN 150 PN10 - L=5000</t>
  </si>
  <si>
    <t>I4478</t>
  </si>
  <si>
    <t>TUBO FoFo C/ FLANGES DN 150 PN10 - L=5500</t>
  </si>
  <si>
    <t>I4479</t>
  </si>
  <si>
    <t>TUBO FoFo C/ FLANGES DN 150 PN10 - L=5800</t>
  </si>
  <si>
    <t>I3964</t>
  </si>
  <si>
    <t>TUBO FoFo C/ FLANGES DN 200 PN10 - L=250</t>
  </si>
  <si>
    <t>I3965</t>
  </si>
  <si>
    <t>TUBO FoFo C/ FLANGES DN 200 PN10 - L=500</t>
  </si>
  <si>
    <t>I4480</t>
  </si>
  <si>
    <t>TUBO FoFo C/ FLANGES DN 200 PN10 - L=1000</t>
  </si>
  <si>
    <t>I4481</t>
  </si>
  <si>
    <t>ANEL BORRACHA P/ FoFo JUNTA ELÁSTICA DN 300 P/ ESGOTO</t>
  </si>
  <si>
    <t>I8221</t>
  </si>
  <si>
    <t>ANEL BORRACHA P/ FoFo JUNTA ELÁSTICA DN 350 P/ ÁGUA</t>
  </si>
  <si>
    <t>I4164</t>
  </si>
  <si>
    <t>ANEL BORRACHA P/ FoFo JUNTA ELÁSTICA DN 350 P/ ESGOTO</t>
  </si>
  <si>
    <t>I6400</t>
  </si>
  <si>
    <t>ANEL BORRACHA P/ FoFo JUNTA ELÁSTICA DN 400 P/ ÁGUA</t>
  </si>
  <si>
    <t>I4165</t>
  </si>
  <si>
    <t>ANEL DE BORRACHA P/ TUBO DE FoFo 1MPa DN 150</t>
  </si>
  <si>
    <t xml:space="preserve">ASSENTAMENTO DE TUBOS EM CONCRETO, JE D= 700mm </t>
  </si>
  <si>
    <t xml:space="preserve">ASSENTAMENTO DE TUBOS EM CONCRETO, JE D= 800mm </t>
  </si>
  <si>
    <t xml:space="preserve">ASSENTAMENTO DE TUBOS EM CONCRETO, JE D= 900mm </t>
  </si>
  <si>
    <t xml:space="preserve">ASSENTAMENTO DE TUBOS EM CONCRETO, JE D= 1000mm </t>
  </si>
  <si>
    <t xml:space="preserve">ASSENTAMENTO DE TUBOS EM CONCRETO, JE D= 1200mm </t>
  </si>
  <si>
    <t xml:space="preserve">ASSENTAMENTO DE TUBOS EM CONCRETO, JE D=1500mm </t>
  </si>
  <si>
    <t xml:space="preserve">ASSENTAMENTO DE TUBOS EM CONCRETO, JE D= 1750mm </t>
  </si>
  <si>
    <t xml:space="preserve">ASSENTAMENTO DE TUBOS EM CONCRETO, JE D=2000mm </t>
  </si>
  <si>
    <t>16.4.8</t>
  </si>
  <si>
    <t>16.4.9</t>
  </si>
  <si>
    <t>16.4.10</t>
  </si>
  <si>
    <t>16.4.11</t>
  </si>
  <si>
    <t>16.4.12</t>
  </si>
  <si>
    <t>16.5.2</t>
  </si>
  <si>
    <t>16.5.3</t>
  </si>
  <si>
    <t>16.5.4</t>
  </si>
  <si>
    <t>16.5.5</t>
  </si>
  <si>
    <t>16.5.6</t>
  </si>
  <si>
    <t>16.5.7</t>
  </si>
  <si>
    <t>16.5.8</t>
  </si>
  <si>
    <t xml:space="preserve">CAIXA P/ REGISTRO DE DESCARGA EM ALVENARIA DE TIJOLO MACIÇO DN ATÉ 200mm </t>
  </si>
  <si>
    <t xml:space="preserve">CAIXA P/ REGISTRO DE DESCARGA EM ALVENARIA DE TIJOLO MACIÇO 200&lt;DN&lt;=500MM font &lt;&gt; </t>
  </si>
  <si>
    <t xml:space="preserve">EXECUÇÃO COMPLETA DE TIL (LAJE DE FUNDO EM CONCRETO ARMADO) </t>
  </si>
  <si>
    <t>TUBO FoFo C/ FLANGES DN 250 PN10 - L=3500</t>
  </si>
  <si>
    <t>I4497</t>
  </si>
  <si>
    <t>I5014</t>
  </si>
  <si>
    <t>PEDESTAL MANOBRA SIMPLES INDIC. ABERTURA DN 14x65</t>
  </si>
  <si>
    <t>I5015</t>
  </si>
  <si>
    <t>PEDESTAL MANOBRA SIMPLES INDIC. ABERTURA DN 14x66</t>
  </si>
  <si>
    <t>I5016</t>
  </si>
  <si>
    <t>PEDESTAL MANOBRA SIMPLES INDIC. ABERTURA DN 14x67</t>
  </si>
  <si>
    <t>I5017</t>
  </si>
  <si>
    <t>PEDESTAL MANOBRA SIMPLES INDIC. ABERTURA DN 14x68</t>
  </si>
  <si>
    <t>I5018</t>
  </si>
  <si>
    <t>PEDESTAL MANOBRA SIMPLES INDIC. ABERTURA DN 14x69</t>
  </si>
  <si>
    <t>I4953</t>
  </si>
  <si>
    <t>I3096</t>
  </si>
  <si>
    <t xml:space="preserve">C4193 - ASSENTAMENTO DE TUBO, PEÇAS E CONEXÕES EM PRFV, JE DN 600mm </t>
  </si>
  <si>
    <t xml:space="preserve">C4194 - ASSENTAMENTO DE TUBO, PEÇAS E CONEXÕES EM PRFV, JE DN 700mm </t>
  </si>
  <si>
    <t xml:space="preserve">C4195 - ASSENTAMENTO DE TUBO, PEÇAS E CONEXÕES EM PRFV, JE DN 800mm </t>
  </si>
  <si>
    <t xml:space="preserve">C4196 - ASSENTAMENTO DE TUBO, PEÇAS E CONEXÕES EM PRFV, JE DN 900mm </t>
  </si>
  <si>
    <t xml:space="preserve">C4197 - ASSENTAMENTO DE TUBO, PEÇAS E CONEXÕES EM PRFV, JE DN 1000mm </t>
  </si>
  <si>
    <t xml:space="preserve">C4198 - ASSENTAMENTO DE TUBO, PEÇAS E CONEXÕES EM PRFV, JE DN 1200mm </t>
  </si>
  <si>
    <t xml:space="preserve">C0298 - ASSENTAMENTO DE TUBOS EM CONCRETO, JE D= 300mm </t>
  </si>
  <si>
    <t>16.4 TUBOS E CONEXÕES EM CONCRETO</t>
  </si>
  <si>
    <t xml:space="preserve">C1338 - ESTRUTURA DE MADEIRA P/ TELHA ONDULADA DE FIBROCIMENTO, ALUMÍNIO OU PLÁSTICAS, VÃO 10m </t>
  </si>
  <si>
    <t xml:space="preserve">C1879 - PERFIL METÁLICO ' I ', PRÉ-PINTADO C/ H=200mm </t>
  </si>
  <si>
    <t>I0751</t>
  </si>
  <si>
    <t>MÁQUINA P/JATEAMENTO (CHP)</t>
  </si>
  <si>
    <t>I1278</t>
  </si>
  <si>
    <t>JATISTA</t>
  </si>
  <si>
    <t>I1632</t>
  </si>
  <si>
    <t>PERFIL METÁLICO ' I ', H=200MM</t>
  </si>
  <si>
    <t>I1735</t>
  </si>
  <si>
    <t>PRIMER A BASE DE EPOXI</t>
  </si>
  <si>
    <t xml:space="preserve">C1878 - PERFIL METÁLICO ' I ', PRÉ-PINTADO C/ H=300mm </t>
  </si>
  <si>
    <t>I1629</t>
  </si>
  <si>
    <t>PERFIL METÁLICO ' I ' , H=300MM</t>
  </si>
  <si>
    <t>I2043</t>
  </si>
  <si>
    <t>TELHA CERÂMICA , TIPO CANAL C/ ESBARRO"TIMON"</t>
  </si>
  <si>
    <t xml:space="preserve">C2441 - TELHA DE FIBROCIMENTO KALHETÃO INCLINAÇÃO 3% </t>
  </si>
  <si>
    <t>I0047</t>
  </si>
  <si>
    <t>AJUDANTE DE TELHADISTA</t>
  </si>
  <si>
    <t>I0853</t>
  </si>
  <si>
    <t>CONJUNTO VEDAÇÃO ELASTICA</t>
  </si>
  <si>
    <t>I1183</t>
  </si>
  <si>
    <t>FIXADOR DE ABA (KALHETAO)</t>
  </si>
  <si>
    <t>I1571</t>
  </si>
  <si>
    <t>PARAFUSO COM ROSCA SOBERBA 8X110MM</t>
  </si>
  <si>
    <t>I2057</t>
  </si>
  <si>
    <t>TELHA FIBROCIMENTO KALHETAO</t>
  </si>
  <si>
    <t xml:space="preserve">C2445 - TELHA DE FIBROCIMENTO ONDULADA E=6mm , INCLINAÇÃO 27% </t>
  </si>
  <si>
    <t>I2059</t>
  </si>
  <si>
    <t>TELHA FIBROCIMENTO ONDULADA - 6MM</t>
  </si>
  <si>
    <t xml:space="preserve">C0158 - ARGAMASSA DE CIMENTO E AREIA S/PEN. C/IMPERMEAB. TRAÇO 1:4 </t>
  </si>
  <si>
    <t xml:space="preserve">C3280 - ESCAVAÇÃO DE BASE DE TUBULÃO A AR COMPRIMIDO ATÉ 12M </t>
  </si>
  <si>
    <t xml:space="preserve">C0088 - ANDAIME PRINCIPAL VERTICAL INCLUSIVE DEMOLIÇÃO </t>
  </si>
  <si>
    <t>16.5</t>
  </si>
  <si>
    <t xml:space="preserve">C3352 - ANDAIME SUSPENSO E PLATAFORMA DE MADEIRA </t>
  </si>
  <si>
    <t>I2532</t>
  </si>
  <si>
    <t>PRANCHÃO DE 50MM X 300MM</t>
  </si>
  <si>
    <t>I0791</t>
  </si>
  <si>
    <t>CHUMBADOR DE 3/8''</t>
  </si>
  <si>
    <t>I1915</t>
  </si>
  <si>
    <t>TABUA DE 1"X12" DE 2A.</t>
  </si>
  <si>
    <t xml:space="preserve">C0300 - ASSENTAMENTO DE TUBOS EM CONCRETO, JE D=500mm </t>
  </si>
  <si>
    <t xml:space="preserve">C0301 - ASSENTAMENTO DE TUBOS EM CONCRETO, JE D=600mm </t>
  </si>
  <si>
    <t xml:space="preserve">C0302 - ASSENTAMENTO DE TUBOS EM CONCRETO, JE D= 700mm </t>
  </si>
  <si>
    <t xml:space="preserve">C0303 - ASSENTAMENTO DE TUBOS EM CONCRETO, JE D= 800mm </t>
  </si>
  <si>
    <t xml:space="preserve">C0304 - ASSENTAMENTO DE TUBOS EM CONCRETO, JE D= 900mm </t>
  </si>
  <si>
    <t xml:space="preserve">C0293 - ASSENTAMENTO DE TUBOS EM CONCRETO, JE D= 1000mm </t>
  </si>
  <si>
    <t>I0747</t>
  </si>
  <si>
    <t>GUINDASTE HIDRÁULICO SOBRE PNEUS HP 142 (CHP)</t>
  </si>
  <si>
    <t xml:space="preserve">C0294 - ASSENTAMENTO DE TUBOS EM CONCRETO, JE D= 1200mm </t>
  </si>
  <si>
    <t xml:space="preserve">C0295 - ASSENTAMENTO DE TUBOS EM CONCRETO, JE D=1500mm </t>
  </si>
  <si>
    <t xml:space="preserve">C0589 - CAIAÇÃO EM TRES DEMÃOS EM PAREDES </t>
  </si>
  <si>
    <t>I0045</t>
  </si>
  <si>
    <t>AJUDANTE DE PINTOR</t>
  </si>
  <si>
    <t>I1347</t>
  </si>
  <si>
    <t>INSUMOS PARA OBRAS DE SANEAMENTO</t>
  </si>
  <si>
    <t>1. AGREGADOS E AGLOMERANTES</t>
  </si>
  <si>
    <t>I0029</t>
  </si>
  <si>
    <t>I0110</t>
  </si>
  <si>
    <t>AREIA QUARTZOSA FINA (FILLER P/COMP.5) O.BAUMGART</t>
  </si>
  <si>
    <t>I2570</t>
  </si>
  <si>
    <t>FILLER (PO CALCÁREO)</t>
  </si>
  <si>
    <t xml:space="preserve">C2102 - RASPAGEM E LIMPEZA DO TERRENO </t>
  </si>
  <si>
    <t>I0500</t>
  </si>
  <si>
    <t>CAVOUQUEIRO</t>
  </si>
  <si>
    <t xml:space="preserve">ASSENTAMENTO DE TUBO, PEÇAS E CONEXÕES EM PRFV, JE DN 700mm </t>
  </si>
  <si>
    <t xml:space="preserve">ASSENTAMENTO DE TUBO, PEÇAS E CONEXÕES EM PRFV, JE DN 800mm </t>
  </si>
  <si>
    <t xml:space="preserve">ASSENTAMENTO DE TUBO, PEÇAS E CONEXÕES EM PRFV, JE DN 900mm </t>
  </si>
  <si>
    <t xml:space="preserve">ASSENTAMENTO DE TUBO, PEÇAS E CONEXÕES EM PRFV, JE DN 1000mm </t>
  </si>
  <si>
    <t xml:space="preserve">ASSENTAMENTO DE TUBO, PEÇAS E CONEXÕES EM PRFV, JE DN 1200mm </t>
  </si>
  <si>
    <t>16.4</t>
  </si>
  <si>
    <t>CAP FoFo JUNTA ELÁSTICA DN 600</t>
  </si>
  <si>
    <t>I4175</t>
  </si>
  <si>
    <t>CAP FoFo JUNTA ELÁSTICA DN 75</t>
  </si>
  <si>
    <t>I7098</t>
  </si>
  <si>
    <t>CAP FoFo JUNTA ELASTICA DN 80</t>
  </si>
  <si>
    <t>I3101</t>
  </si>
  <si>
    <t>CAP PBA DN 100</t>
  </si>
  <si>
    <t>I3099</t>
  </si>
  <si>
    <t>CAP PBA DN 50</t>
  </si>
  <si>
    <t>I3100</t>
  </si>
  <si>
    <t>CAP PBA DN 75</t>
  </si>
  <si>
    <t>I5782</t>
  </si>
  <si>
    <t>CAP PVC FEMEA REFORÇADO DN 115</t>
  </si>
  <si>
    <t>I5783</t>
  </si>
  <si>
    <t>CAP PVC FEMEA REFORÇADO DN 150</t>
  </si>
  <si>
    <t>I5784</t>
  </si>
  <si>
    <t>CAP PVC FEMEA REFORÇADO DN 200</t>
  </si>
  <si>
    <t>I5785</t>
  </si>
  <si>
    <t>CAP PVC FEMEA STANDARD DN 100</t>
  </si>
  <si>
    <t>I5786</t>
  </si>
  <si>
    <t>CAP PVC FEMEA STANDARD DN 154</t>
  </si>
  <si>
    <t>I5787</t>
  </si>
  <si>
    <t>CAP PVC FEMEA STANDARD DN 206</t>
  </si>
  <si>
    <t>I5788</t>
  </si>
  <si>
    <t>CAP PVC FEMEA STANDARD DN 250</t>
  </si>
  <si>
    <t>I5789</t>
  </si>
  <si>
    <t>CAP PVC FEMEA STANDARD DN 300</t>
  </si>
  <si>
    <t>I5790</t>
  </si>
  <si>
    <t>CAP PVC MACHO REFORÇADO DN 115</t>
  </si>
  <si>
    <t>I5791</t>
  </si>
  <si>
    <t>CAP PVC MACHO REFORÇADO DN 150</t>
  </si>
  <si>
    <t>I5792</t>
  </si>
  <si>
    <t>CAP PVC MACHO REFORÇADO DN 200</t>
  </si>
  <si>
    <t>I5793</t>
  </si>
  <si>
    <t>REDUÇÃO EXCÊNTRICA OCRE PB - JE DN 250 x 200</t>
  </si>
  <si>
    <t>I3023</t>
  </si>
  <si>
    <t>CAP PVC MACHO STANDARD DN 100</t>
  </si>
  <si>
    <t>I5794</t>
  </si>
  <si>
    <t>CAP PVC MACHO STANDARD DN 154</t>
  </si>
  <si>
    <t>I5795</t>
  </si>
  <si>
    <t>CAP PVC MACHO STANDARD DN 206</t>
  </si>
  <si>
    <t>REDUÇÃO EXCÊNTRICA OCRE PB - JEI DN 125 x 100</t>
  </si>
  <si>
    <t>I6902</t>
  </si>
  <si>
    <t>ARRUELA BORRACHA P/ FLANGES DN 700 PN10 P/ ÁGUA</t>
  </si>
  <si>
    <t>I6419</t>
  </si>
  <si>
    <t>ARRUELA BORRACHA P/ FLANGES DN 75 PN10 P/ ÁGUA</t>
  </si>
  <si>
    <t>I6420</t>
  </si>
  <si>
    <t>ARRUELA BORRACHA P/ FLANGES DN 80 PN10 P/ ÁGUA</t>
  </si>
  <si>
    <t>I6444</t>
  </si>
  <si>
    <t>ARRUELA BORRACHA P/ FLANGES DN 800 PN10 P/ ÁGUA</t>
  </si>
  <si>
    <t>I6445</t>
  </si>
  <si>
    <t>ARRUELA BORRACHA P/ FLANGES DN 900 PN10 P/ ÁGUA</t>
  </si>
  <si>
    <t>I6467</t>
  </si>
  <si>
    <t>REDUÇÃO FoFo FF DN 100 x 80 PN10</t>
  </si>
  <si>
    <t>I4111</t>
  </si>
  <si>
    <t>REDUÇÃO FoFo FF DN 1000 x 900 PN10</t>
  </si>
  <si>
    <t>I4112</t>
  </si>
  <si>
    <t>REDUÇÃO FoFo FF DN 1200 x 1000 PN10</t>
  </si>
  <si>
    <t>I4084</t>
  </si>
  <si>
    <t>REDUÇÃO FoFo FF DN 150 x 100 PN10</t>
  </si>
  <si>
    <t>I4083</t>
  </si>
  <si>
    <t>REDUÇÃO FoFo FF DN 150 x 75 PN10</t>
  </si>
  <si>
    <t>I7139</t>
  </si>
  <si>
    <t>REDUÇÃO FoFo FF DN 80 x 75 PN10</t>
  </si>
  <si>
    <t>I4109</t>
  </si>
  <si>
    <t>REDUÇÃO FoFo FF DN 800 x 700 PN10</t>
  </si>
  <si>
    <t>I4110</t>
  </si>
  <si>
    <t>REDUÇÃO FoFo FF DN 900 x 800 PN10</t>
  </si>
  <si>
    <t>I7725</t>
  </si>
  <si>
    <t>REDUÇÃO FoFo JTE DN 1000 x 800</t>
  </si>
  <si>
    <t>I7726</t>
  </si>
  <si>
    <t>CAP PVC MACHO STANDARD DN 300</t>
  </si>
  <si>
    <t>I6849</t>
  </si>
  <si>
    <t>CAP PVC PBS DN 150</t>
  </si>
  <si>
    <t>I6158</t>
  </si>
  <si>
    <t>CAPACITOR DE 15KVA 380V</t>
  </si>
  <si>
    <t>I6155</t>
  </si>
  <si>
    <t>CAPACITOR DE 2,5KVA 380V</t>
  </si>
  <si>
    <t>I6159</t>
  </si>
  <si>
    <t>REDUÇÃO FoFo FF DN 700 x 600 PN10</t>
  </si>
  <si>
    <t>I4079</t>
  </si>
  <si>
    <t>REDUÇÃO FoFo FF DN 75 x 50 PN10</t>
  </si>
  <si>
    <t>I7140</t>
  </si>
  <si>
    <t>REDUÇÃO FoFo FF DN 80 x 50 PN10</t>
  </si>
  <si>
    <t>I7619</t>
  </si>
  <si>
    <t>I1860</t>
  </si>
  <si>
    <t>SERVIÇOS DE SONDAGEM À PERCUSSÃO</t>
  </si>
  <si>
    <t>M</t>
  </si>
  <si>
    <t xml:space="preserve">C3955 - SONDAGEM ROTATIVA P/ RECONHECIMENTO DO SUBSOLO </t>
  </si>
  <si>
    <t>I7406</t>
  </si>
  <si>
    <t>SERVIÇO DE SONDAGEM ROTATIVA</t>
  </si>
  <si>
    <t>1.3 PREPARAÇÃO DO TERRENO</t>
  </si>
  <si>
    <t xml:space="preserve">C0927 - CORTE DE CAPOEIRA FINA A FOICE </t>
  </si>
  <si>
    <t>I2543</t>
  </si>
  <si>
    <t>SERVENTE</t>
  </si>
  <si>
    <t>I2188</t>
  </si>
  <si>
    <t>TUBO CONCRETO DIAM. 30cm</t>
  </si>
  <si>
    <t>CAPACITOR DE 25KVA 380V</t>
  </si>
  <si>
    <t>I6156</t>
  </si>
  <si>
    <t>CAPACITOR DE 5KVA 380V</t>
  </si>
  <si>
    <t>I6157</t>
  </si>
  <si>
    <t>CAPACITOR DE 7,5KVA 380V</t>
  </si>
  <si>
    <t>I4187</t>
  </si>
  <si>
    <t>CARRETEL COMPLETO DN 100 x 250 PN10</t>
  </si>
  <si>
    <t>I4199</t>
  </si>
  <si>
    <t>I7719</t>
  </si>
  <si>
    <t>REDUÇÃO PB JE FoFo/PVC DN 150 x 75</t>
  </si>
  <si>
    <t>I4063</t>
  </si>
  <si>
    <t>REDUÇÃO PB JE FoFo/PVC DN 200 x 100</t>
  </si>
  <si>
    <t>LIQUIBRILHO INCOLOR</t>
  </si>
  <si>
    <t>I1489</t>
  </si>
  <si>
    <t>LÍQUIDO SELADOR IF</t>
  </si>
  <si>
    <t>I1510</t>
  </si>
  <si>
    <t>MASSA A BASE DE EPOXI</t>
  </si>
  <si>
    <t>I2295</t>
  </si>
  <si>
    <t>ÓLEO DE LINHACA</t>
  </si>
  <si>
    <t>I1613</t>
  </si>
  <si>
    <t>PENTOX P/ MADEIRAS</t>
  </si>
  <si>
    <t>I1650</t>
  </si>
  <si>
    <t>PIGMENTO PARA TINTA</t>
  </si>
  <si>
    <t>I1734</t>
  </si>
  <si>
    <t>PRIMER A BASE DE BORRACHA CLORADA</t>
  </si>
  <si>
    <t>I1736</t>
  </si>
  <si>
    <t>REDUÇÃO FoFo FF DN 400 x 350 PN10</t>
  </si>
  <si>
    <t>I4099</t>
  </si>
  <si>
    <t>REDUÇÃO FoFo FF DN 450 x 300 PN10</t>
  </si>
  <si>
    <t>I4100</t>
  </si>
  <si>
    <t>REDUÇÃO FoFo FF DN 450 x 350 PN10</t>
  </si>
  <si>
    <t>I4101</t>
  </si>
  <si>
    <t>REDUÇÃO FoFo FF DN 450 x 400 PN10</t>
  </si>
  <si>
    <t>I4102</t>
  </si>
  <si>
    <t>REDUÇÃO FoFo FF DN 500 x 350 PN10</t>
  </si>
  <si>
    <t>I4103</t>
  </si>
  <si>
    <t>REGISTRO GAVETA OVAL C/F E BY-PASS DN 250 PN16</t>
  </si>
  <si>
    <t>I5395</t>
  </si>
  <si>
    <t>REGISTRO GAVETA OVAL C/F E BY-PASS DN 250 PN25</t>
  </si>
  <si>
    <t>I5374</t>
  </si>
  <si>
    <t>REGISTRO GAVETA OVAL C/F E BY-PASS DN 300 PN10</t>
  </si>
  <si>
    <t>I5385</t>
  </si>
  <si>
    <t>CRUZETA FoFo JUNTA ELÁSTICA DN 75 x 75</t>
  </si>
  <si>
    <t>I7110</t>
  </si>
  <si>
    <t>CRUZETA FoFo JUNTA ELASTICA DN 80 x 80</t>
  </si>
  <si>
    <t>I3524</t>
  </si>
  <si>
    <t>CRUZETA JE FoFo/PVC BBBB DN 100 x 50</t>
  </si>
  <si>
    <t>I3525</t>
  </si>
  <si>
    <t>CRUZETA JE FoFo/PVC BBBB DN 100 x 75</t>
  </si>
  <si>
    <t>I3528</t>
  </si>
  <si>
    <t>CRUZETA JE FoFo/PVC BBBB DN 150 x 100</t>
  </si>
  <si>
    <t>I3526</t>
  </si>
  <si>
    <t>CRUZETA JE FoFo/PVC BBBB DN 150 x 50</t>
  </si>
  <si>
    <t>I3527</t>
  </si>
  <si>
    <t>CRUZETA JE FoFo/PVC BBBB DN 150 x 75</t>
  </si>
  <si>
    <t>I3531</t>
  </si>
  <si>
    <t>CRUZETA JE FoFo/PVC BBBB DN 200 x 100</t>
  </si>
  <si>
    <t>I3529</t>
  </si>
  <si>
    <t>CRUZETA JE FoFo/PVC BBBB DN 200 x 50</t>
  </si>
  <si>
    <t>I3530</t>
  </si>
  <si>
    <t>CRUZETA JE FoFo/PVC BBBB DN 200 x 75</t>
  </si>
  <si>
    <t>I3534</t>
  </si>
  <si>
    <t>I7062</t>
  </si>
  <si>
    <t>TUBO FoFo C/ FLANGES DN 80 PN10 L=250</t>
  </si>
  <si>
    <t>I7063</t>
  </si>
  <si>
    <t>TUBO FoFo C/ FLANGES DN 80 PN10 L=500</t>
  </si>
  <si>
    <t>I3982</t>
  </si>
  <si>
    <t>TUBO FoFo C/ FLANGES DN 800 PN10 - L=250</t>
  </si>
  <si>
    <t>I3983</t>
  </si>
  <si>
    <t>TUBO FoFo C/ FLANGES DN 800 PN10 - L=500</t>
  </si>
  <si>
    <t>I4581</t>
  </si>
  <si>
    <t>TUBO FoFo C/ FLANGES DN 800 PN10 - L=1000</t>
  </si>
  <si>
    <t>I4582</t>
  </si>
  <si>
    <t>TUBO FoFo C/ FLANGES DN 800 PN10 - L=1500</t>
  </si>
  <si>
    <t>I4583</t>
  </si>
  <si>
    <t>TUBO FoFo C/ FLANGES DN 800 PN10 - L=2000</t>
  </si>
  <si>
    <t>I4584</t>
  </si>
  <si>
    <t>TUBO FoFo C/ FLANGES DN 800 PN10 - L=2500</t>
  </si>
  <si>
    <t>I4585</t>
  </si>
  <si>
    <t>TUBO FoFo C/ FLANGES DN 800 PN10 - L=3000</t>
  </si>
  <si>
    <t>I4586</t>
  </si>
  <si>
    <t>TUBO FoFo C/ FLANGES DN 800 PN10 - L=3500</t>
  </si>
  <si>
    <t>I4587</t>
  </si>
  <si>
    <t>TUBO FoFo C/ FLANGES DN 800 PN10 - L=4000</t>
  </si>
  <si>
    <t>I4588</t>
  </si>
  <si>
    <t>JUNÇÃO 45 PBA COM BOLSAS DN 50</t>
  </si>
  <si>
    <t>I4006</t>
  </si>
  <si>
    <t>JUNTA DE DESMONTAGEM TRAVADA AXIALMENTE PN10 DN200</t>
  </si>
  <si>
    <t>I7616</t>
  </si>
  <si>
    <t>JUNTA DE DESMONTAGEM TRAVADA AXIALMENTE PN10 DN250</t>
  </si>
  <si>
    <t>I4007</t>
  </si>
  <si>
    <t>JUNTA DE DESMONTAGEM TRAVADA AXIALMENTE PN10 DN300</t>
  </si>
  <si>
    <t>I4008</t>
  </si>
  <si>
    <t>JUNTA DE DESMONTAGEM TRAVADA AXIALMENTE PN10 DN400</t>
  </si>
  <si>
    <t>I4009</t>
  </si>
  <si>
    <t>JUNTA DE DESMONTAGEM TRAVADA AXIALMENTE PN10 DN500</t>
  </si>
  <si>
    <t>I4010</t>
  </si>
  <si>
    <t>JUNTA DE DESMONTAGEM TRAVADA AXIALMENTE PN16 DN100</t>
  </si>
  <si>
    <t>I7617</t>
  </si>
  <si>
    <t>TE FoFo JTEF DN 900 x 400 PN25</t>
  </si>
  <si>
    <t>I7770</t>
  </si>
  <si>
    <t>TE FoFo JTEF DN 900 x 600 PN10</t>
  </si>
  <si>
    <t>I7812</t>
  </si>
  <si>
    <t>TE FoFo JTEF DN 900 x 600 PN16</t>
  </si>
  <si>
    <t>I7854</t>
  </si>
  <si>
    <t>TE FoFo JTEF DN 900 x 600 PN25</t>
  </si>
  <si>
    <t>I7771</t>
  </si>
  <si>
    <t>TE FoFo JTEF DN 900 x 800 PN10</t>
  </si>
  <si>
    <t>I7813</t>
  </si>
  <si>
    <t>TE FoFo JTEF DN 900 x 800 PN16</t>
  </si>
  <si>
    <t>I7855</t>
  </si>
  <si>
    <t>TE FoFo JTEF DN 900 x 800 PN25</t>
  </si>
  <si>
    <t>I7772</t>
  </si>
  <si>
    <t>TE FoFo JTEF DN 900 x 900 PN10</t>
  </si>
  <si>
    <t>I7814</t>
  </si>
  <si>
    <t>TE FoFo JTEF DN 900 x 900 PN16</t>
  </si>
  <si>
    <t>I7856</t>
  </si>
  <si>
    <t>TE FoFo JTEF DN 900 x 900 PN25</t>
  </si>
  <si>
    <t>I3629</t>
  </si>
  <si>
    <t>TE JE FoFo/ PVC BBB DN 100 x 50</t>
  </si>
  <si>
    <t>I3630</t>
  </si>
  <si>
    <t>TE JE FoFo/ PVC BBB DN 100 x 75</t>
  </si>
  <si>
    <t>I3633</t>
  </si>
  <si>
    <t>TE JE FoFo/ PVC BBB DN 150 x 100</t>
  </si>
  <si>
    <t>I3631</t>
  </si>
  <si>
    <t>TE JE FoFo/ PVC BBB DN 150 x 50</t>
  </si>
  <si>
    <t>I3632</t>
  </si>
  <si>
    <t>TE JE FoFo/ PVC BBB DN 150 x 75</t>
  </si>
  <si>
    <t>I3636</t>
  </si>
  <si>
    <t>TE JE FoFo/ PVC BBB DN 200 x 100</t>
  </si>
  <si>
    <t>I3634</t>
  </si>
  <si>
    <t>TE JE FoFo/ PVC BBB DN 200 x 50</t>
  </si>
  <si>
    <t>I3635</t>
  </si>
  <si>
    <t>TE JE FoFo/ PVC BBB DN 200 x 75</t>
  </si>
  <si>
    <t>I3639</t>
  </si>
  <si>
    <t>TE JE FoFo/ PVC BBB DN 250 x 100</t>
  </si>
  <si>
    <t>I3637</t>
  </si>
  <si>
    <t>TE JE FoFo/ PVC BBB DN 250 x 50</t>
  </si>
  <si>
    <t>I3638</t>
  </si>
  <si>
    <t>TE JE FoFo/ PVC BBB DN 250 x 75</t>
  </si>
  <si>
    <t>I3752</t>
  </si>
  <si>
    <t>TE JUNTA MECÂNICA E FLANGE DN 1000 x 1000 PN10</t>
  </si>
  <si>
    <t>I3748</t>
  </si>
  <si>
    <t>TE JUNTA MECÂNICA E FLANGE DN 1000 x 200 PN10</t>
  </si>
  <si>
    <t>I3749</t>
  </si>
  <si>
    <t>TE JUNTA MECÂNICA E FLANGE DN 1000 x 400 PN10</t>
  </si>
  <si>
    <t>I3750</t>
  </si>
  <si>
    <t>TUBO PVC RÍGIDO OCRE JEI DN 100 (NBR-7362)</t>
  </si>
  <si>
    <t>I6951</t>
  </si>
  <si>
    <t>TUBO PVC RÍGIDO OCRE JEI DN 150 (NBR-7362)</t>
  </si>
  <si>
    <t>I6952</t>
  </si>
  <si>
    <t>TUBO PVC RÍGIDO OCRE JEI DN 200 (NBR-7362)</t>
  </si>
  <si>
    <t>I6953</t>
  </si>
  <si>
    <t>TUBO PVC RÍGIDO OCRE JEI DN 250 (NBR-7362)</t>
  </si>
  <si>
    <t>I6954</t>
  </si>
  <si>
    <t>TUBO PVC RÍGIDO OCRE JEI DN 300 (NBR-7362)</t>
  </si>
  <si>
    <t>I6955</t>
  </si>
  <si>
    <t>TUBO PVC RÍGIDO OCRE JEI DN 350 (NBR-7362)</t>
  </si>
  <si>
    <t>I6956</t>
  </si>
  <si>
    <t>TUBO PVC RÍGIDO OCRE JEI DN 400 (NBR-7362)</t>
  </si>
  <si>
    <t>I2963</t>
  </si>
  <si>
    <t>UNIÃO P/ POLIETILENO 20</t>
  </si>
  <si>
    <t xml:space="preserve">ESCORAMENTO CONTÍNUO DE VALAS C/PRANCHAS METÁLICAS DE 6.00M </t>
  </si>
  <si>
    <t>3.4.2</t>
  </si>
  <si>
    <t>3.4.3</t>
  </si>
  <si>
    <t>3.4.4</t>
  </si>
  <si>
    <t>3.5</t>
  </si>
  <si>
    <t>LASTROS</t>
  </si>
  <si>
    <t xml:space="preserve">LASTRO DE AREIA ADQUIRIDA </t>
  </si>
  <si>
    <t xml:space="preserve">LASTRO DE AREIA EXTRAIDA (S/ TRANSPORTE) </t>
  </si>
  <si>
    <t xml:space="preserve">LASTRO DE BRITA </t>
  </si>
  <si>
    <t>3.5.1</t>
  </si>
  <si>
    <t>3.5.2</t>
  </si>
  <si>
    <t>3.5.3</t>
  </si>
  <si>
    <t xml:space="preserve">LASTRO DE BRITA APILOADO MANUALMENTE </t>
  </si>
  <si>
    <t xml:space="preserve">LASTRO DE BRITA ESP.= 10CM, P/CAIXA EM ALVENARIA </t>
  </si>
  <si>
    <t xml:space="preserve">LASTRO DE CONCRETO IMPERMEABILIZADO E=6CM </t>
  </si>
  <si>
    <t xml:space="preserve">LASTRO DE CONCRETO IMPERMEABILIZADO E=8CM </t>
  </si>
  <si>
    <t xml:space="preserve">LASTRO DE CONCRETO INCLUINDO PREPARO E LANÇAMENTO </t>
  </si>
  <si>
    <t xml:space="preserve">LASTRO DE PEDRA DE MÃO </t>
  </si>
  <si>
    <t xml:space="preserve">LASTRO DE PÓ DE PEDRA </t>
  </si>
  <si>
    <t>3.5.4</t>
  </si>
  <si>
    <t>3.5.5</t>
  </si>
  <si>
    <t>3.5.6</t>
  </si>
  <si>
    <t>3.5.7</t>
  </si>
  <si>
    <t>3.5.8</t>
  </si>
  <si>
    <t>3.5.9</t>
  </si>
  <si>
    <t>3.5.10</t>
  </si>
  <si>
    <t>3.5.11</t>
  </si>
  <si>
    <t xml:space="preserve">ESGOTAMENTO C/BOMBA ELÉTRICA DE IMERSÃO 1KW ATÉ 8M </t>
  </si>
  <si>
    <t xml:space="preserve">ESGOTAMENTO C/BOMBA ELÉTRICA DE IMERSÃO 2.7KW ATÉ 8M </t>
  </si>
  <si>
    <t xml:space="preserve">ESGOTAMENTO COM CONJUNTO MOTO-BOMBA DE 20m3/h, H=6m.c.a </t>
  </si>
  <si>
    <t xml:space="preserve">ESGOTAMENTO COM CUNJUNTO MOTO-BOMBA DE 20m3/h, H=10m.c.a </t>
  </si>
  <si>
    <t>4.1.2</t>
  </si>
  <si>
    <t>4.1.3</t>
  </si>
  <si>
    <t>4.1.4</t>
  </si>
  <si>
    <t>4.2</t>
  </si>
  <si>
    <t>DRENAGEM PROFUNDA</t>
  </si>
  <si>
    <t xml:space="preserve">COLOCAÇÃO DE MATERIAL PARA O LEITO FILTRANTE </t>
  </si>
  <si>
    <t>4.2.1</t>
  </si>
  <si>
    <t>4.3</t>
  </si>
  <si>
    <t>VALV.RET.PORT. UNICA SIMPLES EXTREM.FF DN 150 PN16</t>
  </si>
  <si>
    <t>I5699</t>
  </si>
  <si>
    <t>VALV.RET.PORT. UNICA SIMPLES EXTREM.FF DN 200 PN10</t>
  </si>
  <si>
    <t>I5711</t>
  </si>
  <si>
    <t>VALV.RET.PORT. UNICA SIMPLES EXTREM.FF DN 200 PN16</t>
  </si>
  <si>
    <t>I5700</t>
  </si>
  <si>
    <t>VALV.RET.PORT. UNICA SIMPLES EXTREM.FF DN 250 PN10</t>
  </si>
  <si>
    <t>I5712</t>
  </si>
  <si>
    <t>VALV.RET.PORT. UNICA SIMPLES EXTREM.FF DN 250 PN16</t>
  </si>
  <si>
    <t>I5701</t>
  </si>
  <si>
    <t>VALV.RET.PORT. UNICA SIMPLES EXTREM.FF DN 300 PN10</t>
  </si>
  <si>
    <t>I5713</t>
  </si>
  <si>
    <t>VALV.RET.PORT. UNICA SIMPLES EXTREM.FF DN 300 PN16</t>
  </si>
  <si>
    <t>I5703</t>
  </si>
  <si>
    <t>VALV.RET.PORT. UNICA SIMPLES EXTREM.FF DN 400 PN10</t>
  </si>
  <si>
    <t>I5715</t>
  </si>
  <si>
    <t>VALV.RET.PORT. UNICA SIMPLES EXTREM.FF DN 400 PN16</t>
  </si>
  <si>
    <t>I5707</t>
  </si>
  <si>
    <t>VALV.RET.PORT. UNICA SIMPLES EXTREM.FF DN 50 PN16</t>
  </si>
  <si>
    <t>I5708</t>
  </si>
  <si>
    <t>VALV.RET.PORT. UNICA SIMPLES EXTREM.FF DN 75 PN16</t>
  </si>
  <si>
    <t>I5734</t>
  </si>
  <si>
    <t>VALVULA ANTECIPADORA DE ONDAS PN16 2" - COMPLETA</t>
  </si>
  <si>
    <t>I5735</t>
  </si>
  <si>
    <t>VALVULA ANTECIPADORA DE ONDAS PN16 3" - COMPLETA</t>
  </si>
  <si>
    <t>I5736</t>
  </si>
  <si>
    <t>VALVULA ANTECIPADORA DE ONDAS PN16 4" - COMPLETA</t>
  </si>
  <si>
    <t>I5737</t>
  </si>
  <si>
    <t>VALVULA ANTECIPADORA DE ONDAS PN16 6" - COMPLETA</t>
  </si>
  <si>
    <t>I7077</t>
  </si>
  <si>
    <t>TE JUNTA MECÂNICA E FLANGE DN 450 x 100 PN10</t>
  </si>
  <si>
    <t>I3721</t>
  </si>
  <si>
    <t>TE JUNTA MECÂNICA E FLANGE DN 450 x 200 PN10</t>
  </si>
  <si>
    <t>I3722</t>
  </si>
  <si>
    <t>TE JUNTA MECÂNICA E FLANGE DN 450 x 300 PN10</t>
  </si>
  <si>
    <t>I3723</t>
  </si>
  <si>
    <t>TE JUNTA MECÂNICA E FLANGE DN 450 x 400 PN10</t>
  </si>
  <si>
    <t>I3724</t>
  </si>
  <si>
    <t>TE JUNTA MECÂNICA E FLANGE DN 450 x 450 PN10</t>
  </si>
  <si>
    <t>I3725</t>
  </si>
  <si>
    <t>TE JUNTA MECÂNICA E FLANGE DN 500 x 100 PN10</t>
  </si>
  <si>
    <t>I3726</t>
  </si>
  <si>
    <t>TE JUNTA MECÂNICA E FLANGE DN 500 x 200 PN10</t>
  </si>
  <si>
    <t>I3727</t>
  </si>
  <si>
    <t>TE JUNTA MECÂNICA E FLANGE DN 500 x 300 PN10</t>
  </si>
  <si>
    <t xml:space="preserve">ARGAMASSA DE CIMENTO E AREIA S/PEN. TRAÇO 1:6 </t>
  </si>
  <si>
    <t xml:space="preserve">ARGAMASSA DE CIMENTO E PEDRISCO TRAÇO 1:4 </t>
  </si>
  <si>
    <t>5.2.12</t>
  </si>
  <si>
    <t>5.2.13</t>
  </si>
  <si>
    <t>5.2.14</t>
  </si>
  <si>
    <t>ARGAMASSA MISTA</t>
  </si>
  <si>
    <t>5.3</t>
  </si>
  <si>
    <t>5.3.1</t>
  </si>
  <si>
    <t>5.3.2</t>
  </si>
  <si>
    <t>5.3.3</t>
  </si>
  <si>
    <t>TUBO FoFo C/FLANGE E PONTA DN 700 PN10 L=500</t>
  </si>
  <si>
    <t>I4633</t>
  </si>
  <si>
    <t>TUBO FoFo C/FLANGE E PONTA DN 75 PN10 - L=1000</t>
  </si>
  <si>
    <t>I4634</t>
  </si>
  <si>
    <t>TUBO FoFo C/FLANGE E PONTA DN 75 PN10 - L=1500</t>
  </si>
  <si>
    <t>I4635</t>
  </si>
  <si>
    <t>TUBO FoFo C/FLANGE E PONTA DN 75 PN10 - L=2000</t>
  </si>
  <si>
    <t>I4636</t>
  </si>
  <si>
    <t>TUBO FoFo C/FLANGE E PONTA DN 75 PN10 - L=2500</t>
  </si>
  <si>
    <t>I4637</t>
  </si>
  <si>
    <t>TUBO FoFo C/FLANGE E PONTA DN 75 PN10 - L=3000</t>
  </si>
  <si>
    <t>I4638</t>
  </si>
  <si>
    <t>TUBO FoFo C/FLANGE E PONTA DN 75 PN10 - L=3500</t>
  </si>
  <si>
    <t>I4639</t>
  </si>
  <si>
    <t>TUBO FoFo C/FLANGE E PONTA DN 75 PN10 - L=4000</t>
  </si>
  <si>
    <t>I4640</t>
  </si>
  <si>
    <t>TUBO FoFo C/FLANGE E PONTA DN 75 PN10 - L=4500</t>
  </si>
  <si>
    <t>I4641</t>
  </si>
  <si>
    <t>TUBO FoFo C/FLANGE E PONTA DN 75 PN10 - L=5000</t>
  </si>
  <si>
    <t>I4642</t>
  </si>
  <si>
    <t>TUBO FoFo C/FLANGE E PONTA DN 75 PN10 - L=5500</t>
  </si>
  <si>
    <t>I4643</t>
  </si>
  <si>
    <t>TUBO FoFo C/FLANGE E PONTA DN 75 PN10 - L=5800</t>
  </si>
  <si>
    <t>I6665</t>
  </si>
  <si>
    <t>TUBO FoFo C/FLANGE E PONTA DN 75 PN10 L=500</t>
  </si>
  <si>
    <t>I7205</t>
  </si>
  <si>
    <t>TUBO FoFo C/FLANGE E PONTA DN 80 PN10 - L=1000</t>
  </si>
  <si>
    <t>I7206</t>
  </si>
  <si>
    <t>TUBO FoFo C/FLANGE E PONTA DN 80 PN10 - L=1500</t>
  </si>
  <si>
    <t>I7207</t>
  </si>
  <si>
    <t>FITA REFLETIVA</t>
  </si>
  <si>
    <t>I2521</t>
  </si>
  <si>
    <t>MICRO ESFERA DE VIDRO</t>
  </si>
  <si>
    <t>I2695</t>
  </si>
  <si>
    <t>PLACA REFLECTIVA DE ACO GALVANIZADO</t>
  </si>
  <si>
    <t>I2573</t>
  </si>
  <si>
    <t>PLACA REFLETIVA DE AÇO GALVANIZADO C/PELICULA ANTI-PICHANTE</t>
  </si>
  <si>
    <t>1.6.45</t>
  </si>
  <si>
    <t>1.6.46</t>
  </si>
  <si>
    <t>1.6.47</t>
  </si>
  <si>
    <t>1.6.48</t>
  </si>
  <si>
    <t>1.6.49</t>
  </si>
  <si>
    <t>1.6.50</t>
  </si>
  <si>
    <t>1.6.51</t>
  </si>
  <si>
    <t>1.6.52</t>
  </si>
  <si>
    <t>1.6.53</t>
  </si>
  <si>
    <t>TUBO DE POLIETILENO PE-5 32 (NBR-8417)</t>
  </si>
  <si>
    <t>I5779</t>
  </si>
  <si>
    <t>TUBO EDUTOR PVC DN 40</t>
  </si>
  <si>
    <t xml:space="preserve">RETIRADA DE TUBOS E CONEXÕES EM PVC JE DN 400MM </t>
  </si>
  <si>
    <t xml:space="preserve">RETIRADA DE TUBOS, PEÇAS E CONEXÕES EM FoFo JE DN 50MM </t>
  </si>
  <si>
    <t>1.6.69</t>
  </si>
  <si>
    <t>1.6.70</t>
  </si>
  <si>
    <t>1.6.71</t>
  </si>
  <si>
    <t>1.6.72</t>
  </si>
  <si>
    <t>1.6.73</t>
  </si>
  <si>
    <t>1.6.74</t>
  </si>
  <si>
    <t>1.6.75</t>
  </si>
  <si>
    <t>1.6.76</t>
  </si>
  <si>
    <t>1.6.77</t>
  </si>
  <si>
    <t>I8307</t>
  </si>
  <si>
    <t>TORNEIRA PVC 3/4 PARA JARDIM</t>
  </si>
  <si>
    <t>I7883</t>
  </si>
  <si>
    <t>TUBO FoFo C/FLANGE E BOLSA JE DN 300 PN10 - L=3500</t>
  </si>
  <si>
    <t>I4322</t>
  </si>
  <si>
    <t>TUBO FoFo C/FLANGE E BOLSA JE DN 300 PN10 - L=4000</t>
  </si>
  <si>
    <t>I4323</t>
  </si>
  <si>
    <t>TUBO FoFo C/FLANGE E BOLSA JE DN 300 PN10 - L=4500</t>
  </si>
  <si>
    <t>I4324</t>
  </si>
  <si>
    <t>TUBO FoFo C/FLANGE E BOLSA JE DN 300 PN10 - L=5000</t>
  </si>
  <si>
    <t>I4325</t>
  </si>
  <si>
    <t>TUBO FoFo C/FLANGE E BOLSA JE DN 300 PN10 - L=5500</t>
  </si>
  <si>
    <t>I4326</t>
  </si>
  <si>
    <t>TUBO FoFo C/FLANGE E BOLSA JE DN 300 PN10 - L=5800</t>
  </si>
  <si>
    <t>I4327</t>
  </si>
  <si>
    <t>TUBO FoFo C/FLANGE E BOLSA JE DN 350 PN10 - L=1000</t>
  </si>
  <si>
    <t>I4328</t>
  </si>
  <si>
    <t>TUBO FoFo C/FLANGE E BOLSA JE DN 350 PN10 - L=1500</t>
  </si>
  <si>
    <t>I4329</t>
  </si>
  <si>
    <t>TUBO FoFo C/FLANGE E BOLSA JE DN 350 PN10 - L=2000</t>
  </si>
  <si>
    <t>I4330</t>
  </si>
  <si>
    <t>TUBO FoFo C/FLANGE E BOLSA JE DN 350 PN10 - L=2500</t>
  </si>
  <si>
    <t>I4331</t>
  </si>
  <si>
    <t>TUBO FoFo C/FLANGE E BOLSA JE DN 350 PN10 - L=3000</t>
  </si>
  <si>
    <t>I4332</t>
  </si>
  <si>
    <t>TUBO FoFo C/FLANGE E BOLSA JE DN 350 PN10 - L=3500</t>
  </si>
  <si>
    <t>I4333</t>
  </si>
  <si>
    <t>TUBO FoFo C/FLANGE E BOLSA JE DN 350 PN10 - L=4000</t>
  </si>
  <si>
    <t>I4334</t>
  </si>
  <si>
    <t>TUBO FoFo C/FLANGE E BOLSA JE DN 350 PN10 - L=4500</t>
  </si>
  <si>
    <t>I4335</t>
  </si>
  <si>
    <t>REGISTRO GAVETA OVAL B/C BY-PASS DN 350 PN10/16</t>
  </si>
  <si>
    <t>I5072</t>
  </si>
  <si>
    <t>REGISTRO GAVETA OVAL B/C BY-PASS DN 400 PN10/16</t>
  </si>
  <si>
    <t>I5073</t>
  </si>
  <si>
    <t>REGISTRO GAVETA OVAL B/C BY-PASS DN 450 PN10/16</t>
  </si>
  <si>
    <t>I5074</t>
  </si>
  <si>
    <t>REGISTRO GAVETA OVAL B/C BY-PASS DN 500 PN10/16</t>
  </si>
  <si>
    <t>I5075</t>
  </si>
  <si>
    <t>REGISTRO GAVETA OVAL B/C BY-PASS DN 600 PN10/16</t>
  </si>
  <si>
    <t>I5077</t>
  </si>
  <si>
    <t>1.6.83</t>
  </si>
  <si>
    <t>1.6.84</t>
  </si>
  <si>
    <t xml:space="preserve">RETIRADA DE TUBOS, PEÇAS E CONEXÕES EM FoFo JE DN 75MM </t>
  </si>
  <si>
    <t xml:space="preserve">RETIRADA DE TUBOS, PEÇAS E CONEXÕES EM FoFo JE DN 100MM </t>
  </si>
  <si>
    <t xml:space="preserve">RETIRADA DE TUBOS, PEÇAS E CONEXÕES EM FoFo JE DN 150MM </t>
  </si>
  <si>
    <t xml:space="preserve">RETIRADA DE TUBOS, PEÇAS E CONEXÕES EM FoFo JE DN 200MM </t>
  </si>
  <si>
    <t>RACK FECHADO 24 U's, 670mm PROFUNDIDADE PADRÃO 19"</t>
  </si>
  <si>
    <t>I6827</t>
  </si>
  <si>
    <t xml:space="preserve">C2783 - ESCAVAÇÃO MANUAL SOLO DE 1A CAT. PROF. DE 4.51 a 6.00m </t>
  </si>
  <si>
    <t xml:space="preserve">C2785 - ESCAVAÇÃO MANUAL SOLO DE 2A CAT. PROF. ATÉ 1.50m </t>
  </si>
  <si>
    <t xml:space="preserve">C2786 - ESCAVAÇÃO MANUAL SOLO DE 2A CAT. PROF. DE 1.51 a 3.00m </t>
  </si>
  <si>
    <t xml:space="preserve">C2787 - ESCAVAÇÃO MANUAL SOLO DE 2A CAT. PROF. DE 3.01 a 4.50m </t>
  </si>
  <si>
    <t xml:space="preserve">C2788 - ESCAVAÇÃO MANUAL SOLO DE 2A CAT. PROF. DE 4.51 a 6.00m </t>
  </si>
  <si>
    <t xml:space="preserve">C2789 - ESCAVAÇÃO MECÂNICA SOLO DE 1A CAT. PROF. ATÉ 2.00m </t>
  </si>
  <si>
    <t>I0765</t>
  </si>
  <si>
    <t>RETRO ESCAVADEIRA DE PNEUS (CHP)</t>
  </si>
  <si>
    <t xml:space="preserve">C2790 - ESCAVAÇÃO MECÂNICA SOLO DE 1A CAT. PROF. DE 2.01 a 4.00m </t>
  </si>
  <si>
    <t xml:space="preserve">C2791 - ESCAVAÇÃO MECÂNICA SOLO DE 1A CAT. PROF. DE 4.01 a 6.00m </t>
  </si>
  <si>
    <t>I0735</t>
  </si>
  <si>
    <t>1.7 - TRÂNSITO E SEGURANÇA</t>
  </si>
  <si>
    <t>I7954</t>
  </si>
  <si>
    <t>CIMENTO PORTLAND À GRANEL</t>
  </si>
  <si>
    <t xml:space="preserve">C1603 - LANÇAMENTO E APLICAÇÃO DE CONCRETO C/ ELEVAÇÃO </t>
  </si>
  <si>
    <t xml:space="preserve">C1987 - PORTA INTERNA DE CEDRO LISA COMPLETA UMA FOLHA (1.20X 2.10)m </t>
  </si>
  <si>
    <t>LIGAÇÃO PREDIAL DE ÁGUA EM RUA COM PAVIMENTAÇÃO COM HIDRÔMETRO</t>
  </si>
  <si>
    <t>RETIRADA DE PAVIMENTO EM PARALELEPÍPEDO OU PEDRA TOSCA</t>
  </si>
  <si>
    <t>C2940</t>
  </si>
  <si>
    <t>RECOMPOSIÇÃO DE PAVIMENTAÇÃO EM PARALELEPÍPEDO OU PEDRA TOSCA</t>
  </si>
  <si>
    <t xml:space="preserve">C2801 - ESCORAMENTO CONTÍNUO DE VALAS C/PRANCHAS METÁLICAS DE 4.00M </t>
  </si>
  <si>
    <t>I6712</t>
  </si>
  <si>
    <t>TUBO DE PVC HELICOIDAL "RIB LOC" D=1,00m, INCLUSIVE ADESIVO E JUNTAS</t>
  </si>
  <si>
    <t>I6713</t>
  </si>
  <si>
    <t>TUBO DE PVC HELICOIDAL "RIB LOC" D=1,20m, INCLUSIVE ADESIVO E JUNTAS</t>
  </si>
  <si>
    <t>4.0 OBRAS DE DRENAGEM</t>
  </si>
  <si>
    <t>4.1 ESGOTAMENTO DE ÁREAS E VALAS</t>
  </si>
  <si>
    <t xml:space="preserve">C1278 - ESGOTAMENTO C/BOMBA ELÉTRICA DE IMERSÃO 1KW ATÉ 8M </t>
  </si>
  <si>
    <t>I0684</t>
  </si>
  <si>
    <t>Grupo de Orçamento Especificação e Custos</t>
  </si>
  <si>
    <t xml:space="preserve">C3250 - CONFECÇÃO DE BANQUETA / MEIO FIO PRÉ-MOLDADA DE CONCRETO (1,00 x 0,25 x 0,15 m) </t>
  </si>
  <si>
    <t>I0639</t>
  </si>
  <si>
    <t>MESA VIBRATÓRIA E FORMAS (CHI)</t>
  </si>
  <si>
    <t>I0753</t>
  </si>
  <si>
    <t>MESA VIBRATÓRIA E FORMAS (CHP)</t>
  </si>
  <si>
    <t xml:space="preserve">C3251 - CONFECÇÃO DE BANQUETA / MEIO FIO PRÉ-MOLDADA DE CONCRETO PARA VIAS URBANAS (1,00 x 0,35 x 0,15m) </t>
  </si>
  <si>
    <t>I2384</t>
  </si>
  <si>
    <t>LUMINÁRIA CILÍNDRICA DE EMBUTIR COM ANEL DE ARREMATE EM ALUMÍNIO ANODIZADO E PINTADO POR PROCESSO ELETROSTÁTICO COM REFLETOR EM ALUMÍNIO ANODIZADO ALTO BRILHO COM CONTROLE ANTIOFUSCAMENTO PARA LÂMPADA FLUORESCENTE COMPACTA DE 23W</t>
  </si>
  <si>
    <t>I7930</t>
  </si>
  <si>
    <t>LUMINÁRIA DE APLICAR EM CHAPA DE AÇO TRATADA E PINTADA EM EPÓXI BRANCO COM REFLETOR PARABÓLICO EM CHAPA DE ALUMÍNIO ANODIZADO ALTO BRILHO PARA LÂMPADA FLUORESCENTE 1X32W COR QUENTE MAIS REATOR AFP-PR</t>
  </si>
  <si>
    <t>I7922</t>
  </si>
  <si>
    <t>LUMINÁRIA DE EMBUTIR COM ANEL DE ARREMATE EM ALUMÍNIO ANODIZADO E PINTADO POR PROCESSO ELETROSTÁTICO COM REFLETOR EM ALUMÍNIO ANODIZADO ALTO BRILHO COM CONTROLE ANTIOFUSCAMENTO PARA LÂMPADA FLUORESCENTE COMPACTA DE 26W</t>
  </si>
  <si>
    <t>I7923</t>
  </si>
  <si>
    <t>LUMINÁRIA DE EMBUTIR COM ANEL DE ARREMATE EM ALUMÍNIO ANODIZADO E PINTADO POR PROCESSO ELETROSTÁTICO PARA LÂMPADA DICRÓICA DE 50W</t>
  </si>
  <si>
    <t>I8246</t>
  </si>
  <si>
    <t>LUMINÁRIA DE EMERGÊNCIA</t>
  </si>
  <si>
    <t>I6698</t>
  </si>
  <si>
    <t>LUMINARIA DECORATIVA, CORPO EM ALUMINIO FUNDIDO MOD.TPD-288 VP-40 FAB.TROPICO OU SUMILAR</t>
  </si>
  <si>
    <t>I7399</t>
  </si>
  <si>
    <t>LUMINÁRIA ELEVADA MÉDIA INTENSIDADE SN-05</t>
  </si>
  <si>
    <t>I1358</t>
  </si>
  <si>
    <t>LUMINARIA FECHADA C/ LENTE DE VIDRO</t>
  </si>
  <si>
    <t>I2371</t>
  </si>
  <si>
    <t>LUMINARIA FECHADA DO TIPO INCORPA LP 14/2</t>
  </si>
  <si>
    <t>I1359</t>
  </si>
  <si>
    <t>LUMINARIA FECHADA P/MURO C/LAMPADA,TIPO"TROPICOS"</t>
  </si>
  <si>
    <t>I1360</t>
  </si>
  <si>
    <t>LUMINARIA FLUOR. 1X20W COMPLETA C/ LAMPADA</t>
  </si>
  <si>
    <t>I1361</t>
  </si>
  <si>
    <t>LUMINARIA FLUOR. 1X40W COMPLETA C/ LAMPADA</t>
  </si>
  <si>
    <t>CABO DE COBRE NÚ, TÊMPERA MEIO DURA, SEÇÃO 240mm², FORMAÇÃO 19 FIOS</t>
  </si>
  <si>
    <t>I8176</t>
  </si>
  <si>
    <t>CABO DE COBRE NÚ, TÊMPERA MEIO DURA, SEÇÃO 25mm², FORMAÇÃO 7 FIOS</t>
  </si>
  <si>
    <t>I8177</t>
  </si>
  <si>
    <t>CABO DE COBRE NÚ, TÊMPERA MEIO DURA, SEÇÃO 35mm², FORMAÇÃO 7 FIOS</t>
  </si>
  <si>
    <t>I8178</t>
  </si>
  <si>
    <t>CABO DE COBRE NÚ, TÊMPERA MEIO DURA, SEÇÃO 50mm², FORMAÇÃO 7 FIOS</t>
  </si>
  <si>
    <t>I8179</t>
  </si>
  <si>
    <t>CABO DE COBRE NÚ, TÊMPERA MEIO DURA, SEÇÃO 70mm², FORMAÇÃO 7 FIOS</t>
  </si>
  <si>
    <t>I8180</t>
  </si>
  <si>
    <t xml:space="preserve">C1985 - PORTA INTERNA DE CEDRO LISA COMPLETA UMA FOLHA (0.60X 2.10)m </t>
  </si>
  <si>
    <t>I1031</t>
  </si>
  <si>
    <t>DOBRADIÇA DE FERRO PARA PORTA INTERNA</t>
  </si>
  <si>
    <t>I1155</t>
  </si>
  <si>
    <t>GRAMPOS PARA CERCA</t>
  </si>
  <si>
    <t>I1565</t>
  </si>
  <si>
    <t>PARAF GALV 5/16''X50 C/BUCHA S 10 PUMEX</t>
  </si>
  <si>
    <t>I1566</t>
  </si>
  <si>
    <t>PARAFUSO - 8MM COM BUCHA PLASTICA</t>
  </si>
  <si>
    <t>I1568</t>
  </si>
  <si>
    <t>PARAFUSO ABAULADO M16X150MM</t>
  </si>
  <si>
    <t>I1570</t>
  </si>
  <si>
    <t>PARAFUSO COM ROSCA SOBERBA 1/4X 1 1/2''</t>
  </si>
  <si>
    <t>I1572</t>
  </si>
  <si>
    <t>PARAFUSO COM ROSCA SOBERBA 8X130MM</t>
  </si>
  <si>
    <t>I1573</t>
  </si>
  <si>
    <t>PARAFUSO COM ROSCA SOBERBA 8X165MM</t>
  </si>
  <si>
    <t>I1574</t>
  </si>
  <si>
    <t>PARAFUSO COM ROSCA SOBERBA 8X180MM</t>
  </si>
  <si>
    <t>I1575</t>
  </si>
  <si>
    <t>PARAFUSO COM ROSCA SOBERBA 8X230MM</t>
  </si>
  <si>
    <t>I1576</t>
  </si>
  <si>
    <t>PARAFUSO COM ROSCA SOBERBA 8X250MM</t>
  </si>
  <si>
    <t>I1577</t>
  </si>
  <si>
    <t>PARAFUSO COM ROSCA SOBERBA 8X50MM</t>
  </si>
  <si>
    <t>I1578</t>
  </si>
  <si>
    <t>PARAFUSO COM ROSCA SOBERBA 8X85MM</t>
  </si>
  <si>
    <t>TALHA TIRFOR 1,6 T (CHP)</t>
  </si>
  <si>
    <t xml:space="preserve">C3391 - RETIRADA DE TUBOS, PEÇAS E CONEXÕES EM FoFo JE DN 200MM </t>
  </si>
  <si>
    <t>MATERIAIS E ACESSÓRIOS PARA REDE DE DISTRIBUIÇÃO SECUNDÁRIA, PARA CABO DE ALUMÍNIO, NA TENSÃO DE 380 V, COM ESTRUTURA DE ALINHAMENTO EM POSTE DE CONCRETO ARMADO DUPLO T 150/9 (CONDUTOR E TRANSFORMADOR NÃO INCLUSOS)</t>
  </si>
  <si>
    <t>I8152</t>
  </si>
  <si>
    <t>MATERIAIS E ACESSÓRIOS PARA REDE DE DISTRIBUIÇÃO SECUNDÁRIA, PARA CABO DE ALUMÍNIO, TENSÃO DE 380 V, COM ESTRUTURA DE ALINHAMENTO EM POSTE DE CONCRETO ARMADO DUPLO T 150/9 (CONDUTOR E TRANSFORMADOR NÃO INCLUSOS)</t>
  </si>
  <si>
    <t>I8149</t>
  </si>
  <si>
    <t>MATERIAIS E ACESSÓRIOS PARA REDE DE DISTRIBUIÇÃO SECUNDÁRIA, PARA CABO DE COBRE, NA TENSÃO DE 380 V, COM ESTRUTURA DE ALINHAMENTO EM POSTE DE CONCRETO ARMADO DUPLO T 150/9 (CONDUTOR E TRANSFORMADOR NÃO INCLUSOS)</t>
  </si>
  <si>
    <t>I8153</t>
  </si>
  <si>
    <t>MATERIAIS E ACESSÓRIOS PARA REDE DE DISTRIBUIÇÃO SECUNDÁRIA, PARA CABO DE COBRE, TENSÃO DE 380 V, COM ESTRUTURA DE ALINHAMENTO EM POSTE DE CONCRETO ARMADO DUPLO T 150/9 (CONDUTOR E TRANSFORMADOR NÃO INCLUSOS)</t>
  </si>
  <si>
    <t>I8146</t>
  </si>
  <si>
    <t>MATERIAIS E ACESSÓRIOS PARA REDE DE DISTRIBUIÇÃO URBANA PRIMÁRIA NA TENSÃO DE 13,80 KV, PARA CABO DE ALUMÍNIO, COM ESTRUTURA DE ALINHAMENTO EM POSTE DE CONCRETO ARMADO DUPLO T 150/10 (CONDUTOR NÃO INCLUSO)</t>
  </si>
  <si>
    <t>I8147</t>
  </si>
  <si>
    <t>MATERIAIS E ACESSÓRIOS PARA REDE DE DISTRIBUIÇÃO URBANA PRIMÁRIA NA TENSÃO DE 13,80 KV, PARA CABO DE COBRE, COM ESTRUTURA DE ALINHAMENTO EM POSTE DE CONCRETO ARMADO DUPLO T 150/10 (CONDUTOR NÃO INCLUSO)</t>
  </si>
  <si>
    <t>I8126</t>
  </si>
  <si>
    <t>MATERIAIS E ACESSÓRIOS PARA SUBESTAÇÃO ABRIGADA EM ALVENARIA DE 1000 KVA/13.800-380/220 V, ENTRADA AÉREA, COM POSTO DE MEDIÇÃO, DISJUNÇÃO E TRANSFORMAÇÃO, FORNECIDA COM QUADRO DE PROTEÇÃO GERAL DE BAIXA TENSÃO</t>
  </si>
  <si>
    <t>I8127</t>
  </si>
  <si>
    <t xml:space="preserve">C1044 - DEMOLIÇÃO DE CALHAS </t>
  </si>
  <si>
    <t xml:space="preserve">C1045 - DEMOLIÇÃO DE COBERTURA C/TELHAS CERÂMICAS </t>
  </si>
  <si>
    <t xml:space="preserve">C1046 - DEMOLIÇÃO DE COBERTURA C/TELHAS ONDULADAS DE FIBROCIMENTO </t>
  </si>
  <si>
    <t>I2070</t>
  </si>
  <si>
    <t>TELHADISTA</t>
  </si>
  <si>
    <t xml:space="preserve">C1047 - DEMOLIÇÃO DE COBOGÓS </t>
  </si>
  <si>
    <t xml:space="preserve">C1048 - DEMOLIÇÃO DE CONCRETO ARMADO C/MARTELETE PNEUMÁTICO </t>
  </si>
  <si>
    <t>OPERADOR DE EQUIPAMENTOS</t>
  </si>
  <si>
    <t>I2510</t>
  </si>
  <si>
    <t>ENCARREGADO DE SERVIÇOS</t>
  </si>
  <si>
    <t>I1061</t>
  </si>
  <si>
    <t>ELETRODOS</t>
  </si>
  <si>
    <t>I6169</t>
  </si>
  <si>
    <t>MÁQUINA P/ CRAVAÇÃO (MÉTODO NÃO DESTRUTIVO)</t>
  </si>
  <si>
    <t>I6170</t>
  </si>
  <si>
    <t>I2999</t>
  </si>
  <si>
    <t>JUNÇÃO 45 OCRE BBB - JE DN 300</t>
  </si>
  <si>
    <t>I3000</t>
  </si>
  <si>
    <t>JUNÇÃO 45 OCRE BBB - JE DN 350</t>
  </si>
  <si>
    <t>I3001</t>
  </si>
  <si>
    <t>JUNÇÃO 45 OCRE BBB - JE DN 400</t>
  </si>
  <si>
    <t>I6885</t>
  </si>
  <si>
    <t>JUNÇÃO 45° OCRE BBB - JEI DN 100</t>
  </si>
  <si>
    <t>I6886</t>
  </si>
  <si>
    <t>JUNÇÃO 45° OCRE BBB - JEI DN 150</t>
  </si>
  <si>
    <t>I6887</t>
  </si>
  <si>
    <t>JUNÇÃO 45° OCRE BBB - JEI DN 200</t>
  </si>
  <si>
    <t>I6888</t>
  </si>
  <si>
    <t>JUNÇÃO 45° OCRE BBB - JEI DN 250</t>
  </si>
  <si>
    <t>I6889</t>
  </si>
  <si>
    <t>JUNÇÃO 45° OCRE BBB - JEI DN 300</t>
  </si>
  <si>
    <t>I6890</t>
  </si>
  <si>
    <t>JUNÇÃO 45° OCRE BBB - JEI DN 350</t>
  </si>
  <si>
    <t>I6891</t>
  </si>
  <si>
    <t>JUNÇÃO 45° OCRE BBB - JEI DN 400</t>
  </si>
  <si>
    <t>I3122</t>
  </si>
  <si>
    <t xml:space="preserve">C0718-CARGA,TRANSPORTE E DESCARGA DE TUBOS E PEÇAS EM PVC DN 100mm ATÉ 15km </t>
  </si>
  <si>
    <t xml:space="preserve">C0719-CARGA,TRANSPORTE E DESCARGA DE TUBOS E PEÇAS EM PVC DN 150mm ATÉ 15km </t>
  </si>
  <si>
    <t xml:space="preserve">C0720-CARGA,TRANSPORTE E DESCARGA DE TUBOS E PEÇAS EM PVC DN 200mm ATÉ 15km </t>
  </si>
  <si>
    <t xml:space="preserve">C0721-CARGA,TRANSPORTE E DESCARGA DE TUBOS E PEÇAS EM PVC DN 250mm ATÉ 15km </t>
  </si>
  <si>
    <t xml:space="preserve">C0722-CARGA,TRANSPORTE E DESCARGA DE TUBOS E PEÇAS EM PVC DN 300mm ATÉ 15km </t>
  </si>
  <si>
    <t xml:space="preserve">C0726-CARGA,TRANSPORTE E DESCARGA DE TUBOS E PEÇAS EM PVC DN 500mm ATÉ 15km </t>
  </si>
  <si>
    <t xml:space="preserve">   Grupo de Orçamento Especificações e Custos</t>
  </si>
  <si>
    <t>L. S.=</t>
  </si>
  <si>
    <t>TE FoFo JTEF DN 700 x 700 PN10</t>
  </si>
  <si>
    <t>I7805</t>
  </si>
  <si>
    <t>TE FoFo JTEF DN 700 x 700 PN16</t>
  </si>
  <si>
    <t>I7847</t>
  </si>
  <si>
    <t>TE FoFo JTEF DN 700 x 700 PN25</t>
  </si>
  <si>
    <t>I7764</t>
  </si>
  <si>
    <t>TE FoFo JTEF DN 800 x 200 PN10</t>
  </si>
  <si>
    <t>I7806</t>
  </si>
  <si>
    <t>TE FoFo JTEF DN 800 x 200 PN16</t>
  </si>
  <si>
    <t>I7848</t>
  </si>
  <si>
    <t>TE FoFo JTEF DN 800 x 200 PN25</t>
  </si>
  <si>
    <t>I7765</t>
  </si>
  <si>
    <t>TE FoFo JTEF DN 800 x 400 PN10</t>
  </si>
  <si>
    <t>I7807</t>
  </si>
  <si>
    <t>TE FoFo JTEF DN 800 x 400 PN16</t>
  </si>
  <si>
    <t>I7849</t>
  </si>
  <si>
    <t>TE FoFo JTEF DN 800 x 400 PN25</t>
  </si>
  <si>
    <t>I7766</t>
  </si>
  <si>
    <t>TE FoFo JTEF DN 800 x 600 PN10</t>
  </si>
  <si>
    <t>I7808</t>
  </si>
  <si>
    <t>TE FoFo JTEF DN 800 x 600 PN16</t>
  </si>
  <si>
    <t>I7850</t>
  </si>
  <si>
    <t>TE FoFo JTEF DN 800 x 600 PN25</t>
  </si>
  <si>
    <t>I7767</t>
  </si>
  <si>
    <t>TE FoFo JTEF DN 800 x 800 PN10</t>
  </si>
  <si>
    <t>I7809</t>
  </si>
  <si>
    <t>TE FoFo JTEF DN 800 x 800 PN16</t>
  </si>
  <si>
    <t>I7851</t>
  </si>
  <si>
    <t>TE FoFo JTEF DN 800 x 800 PN25</t>
  </si>
  <si>
    <t>I7768</t>
  </si>
  <si>
    <t>TE FoFo JTEF DN 900 x 200 PN10</t>
  </si>
  <si>
    <t>I7810</t>
  </si>
  <si>
    <t>TE FoFo JTEF DN 900 x 200 PN16</t>
  </si>
  <si>
    <t>I7852</t>
  </si>
  <si>
    <t>TE FoFo JTEF DN 900 x 200 PN25</t>
  </si>
  <si>
    <t>I7769</t>
  </si>
  <si>
    <t>TE FoFo JTEF DN 900 x 400 PN10</t>
  </si>
  <si>
    <t>I7811</t>
  </si>
  <si>
    <t>TE FoFo JTEF DN 900 x 400 PN16</t>
  </si>
  <si>
    <t>I7853</t>
  </si>
  <si>
    <t>VALV.RET. PORT. UNICA FLANGE C/BY-PASS DN 250 PN10</t>
  </si>
  <si>
    <t>I5692</t>
  </si>
  <si>
    <t>VALV.RET. PORT. UNICA FLANGE C/BY-PASS DN 250 PN16</t>
  </si>
  <si>
    <t>I5681</t>
  </si>
  <si>
    <t>VALV.RET. PORT. UNICA FLANGE C/BY-PASS DN 300 PN10</t>
  </si>
  <si>
    <t>I5693</t>
  </si>
  <si>
    <t>VALV.RET. PORT. UNICA FLANGE C/BY-PASS DN 300 PN16</t>
  </si>
  <si>
    <t>I5683</t>
  </si>
  <si>
    <t>VALV.RET. PORT. UNICA FLANGE C/BY-PASS DN 400 PN10</t>
  </si>
  <si>
    <t>I5695</t>
  </si>
  <si>
    <t>VALV.RET. PORT. UNICA FLANGE C/BY-PASS DN 400 PN16</t>
  </si>
  <si>
    <t>I5687</t>
  </si>
  <si>
    <t>VALV.RET. PORT. UNICA FLANGE C/BY-PASS DN 50 PN16</t>
  </si>
  <si>
    <t>I5688</t>
  </si>
  <si>
    <t>VALV.RET. PORT. UNICA FLANGE C/BY-PASS DN 75 PN16</t>
  </si>
  <si>
    <t>I5709</t>
  </si>
  <si>
    <t>VALV.RET.PORT. UNICA SIMPLES EXTREM.FF DN 100 PN16</t>
  </si>
  <si>
    <t>I5710</t>
  </si>
  <si>
    <t>I3728</t>
  </si>
  <si>
    <t>TE JUNTA MECÂNICA E FLANGE DN 500 x 400 PN10</t>
  </si>
  <si>
    <t>I3729</t>
  </si>
  <si>
    <t>TE JUNTA MECÂNICA E FLANGE DN 500 x 500 PN10</t>
  </si>
  <si>
    <t>I3730</t>
  </si>
  <si>
    <t>TE JUNTA MECÂNICA E FLANGE DN 600 x 100 PN10</t>
  </si>
  <si>
    <t>I3731</t>
  </si>
  <si>
    <t>TE JUNTA MECÂNICA E FLANGE DN 600 x 200 PN10</t>
  </si>
  <si>
    <t>I3732</t>
  </si>
  <si>
    <t>TE JUNTA MECÂNICA E FLANGE DN 350 x 350 PN10</t>
  </si>
  <si>
    <t>I3716</t>
  </si>
  <si>
    <t>TE JUNTA MECÂNICA E FLANGE DN 400 x 100 PN10</t>
  </si>
  <si>
    <t>I3717</t>
  </si>
  <si>
    <t>TE JUNTA MECÂNICA E FLANGE DN 400 x 200 PN10</t>
  </si>
  <si>
    <t>I3718</t>
  </si>
  <si>
    <t>TE JUNTA MECÂNICA E FLANGE DN 400 x 300 PN10</t>
  </si>
  <si>
    <t>I3719</t>
  </si>
  <si>
    <t>TE JUNTA MECÂNICA E FLANGE DN 400 x 400 PN10</t>
  </si>
  <si>
    <t>I3720</t>
  </si>
  <si>
    <t>KIT DE DOSAGEM CLORO COM TANQUE DE 500L, BOMBA DOSADORA E AGITADOR, COMPLETO</t>
  </si>
  <si>
    <t>I7997</t>
  </si>
  <si>
    <t>KIT DE DOSAGEM DE CLORO COM TANQUE DE 1000L, BOMBA DOSADORA E AGITADOR, COMPLETO</t>
  </si>
  <si>
    <t>I7993</t>
  </si>
  <si>
    <t>KIT DE DOSAGEM DE CLORO COM TANQUE DE 150L, BOMBA DOSADORA E AGITADOR, COMPLETO</t>
  </si>
  <si>
    <t>I7998</t>
  </si>
  <si>
    <t>PEDESTAL SUSPENSÃO C/ ENGRENAGEM DN 48</t>
  </si>
  <si>
    <t>I4956</t>
  </si>
  <si>
    <t>PEDESTAL SUSPENSÃO C/ ENGRENAGEM DN 49</t>
  </si>
  <si>
    <t>I4957</t>
  </si>
  <si>
    <t>PEDESTAL SUSPENSÃO C/ ENGRENAGEM DN 50</t>
  </si>
  <si>
    <t>I4958</t>
  </si>
  <si>
    <t>PEDESTAL SUSPENSÃO C/ ENGRENAGEM DN 51</t>
  </si>
  <si>
    <t>I4959</t>
  </si>
  <si>
    <t>PEDESTAL SUSPENSÃO C/ ENGRENAGEM DN 52</t>
  </si>
  <si>
    <t>I4967</t>
  </si>
  <si>
    <t>PEDESTAL SUSPENSÃO C/ENGRENAGEM E INDICADOR DN 35x92</t>
  </si>
  <si>
    <t>I4968</t>
  </si>
  <si>
    <t>PEDESTAL SUSPENSÃO C/ENGRENAGEM E INDICADOR DN 36x93</t>
  </si>
  <si>
    <t>I4969</t>
  </si>
  <si>
    <t>PEDESTAL SUSPENSÃO C/ENGRENAGEM E INDICADOR DN 37x94</t>
  </si>
  <si>
    <t>I4970</t>
  </si>
  <si>
    <t>PEDESTAL SUSPENSÃO C/ENGRENAGEM E INDICADOR DN 38x95</t>
  </si>
  <si>
    <t>I4971</t>
  </si>
  <si>
    <t>PEDESTAL SUSPENSÃO C/ENGRENAGEM E INDICADOR DN 39x96</t>
  </si>
  <si>
    <t>I4972</t>
  </si>
  <si>
    <t>TUBO FoFo C/ FLANGES DN 350 PN10 - L=500</t>
  </si>
  <si>
    <t>I4513</t>
  </si>
  <si>
    <t>TUBO FoFo C/ FLANGES DN 350 PN10 - L=1000</t>
  </si>
  <si>
    <t>I4514</t>
  </si>
  <si>
    <t>TUBO FoFo C/ FLANGES DN 350 PN10 - L=1500</t>
  </si>
  <si>
    <t>I4515</t>
  </si>
  <si>
    <t>TUBO FoFo C/ FLANGES DN 350 PN10 - L=2000</t>
  </si>
  <si>
    <t>I4516</t>
  </si>
  <si>
    <t>TUBO FoFo C/ FLANGES DN 350 PN10 - L=2500</t>
  </si>
  <si>
    <t>I4517</t>
  </si>
  <si>
    <t>TUBO FoFo C/ FLANGES DN 350 PN10 - L=3000</t>
  </si>
  <si>
    <t>I4518</t>
  </si>
  <si>
    <t>TUBO FoFo C/ FLANGES DN 350 PN10 - L=3500</t>
  </si>
  <si>
    <t>I4519</t>
  </si>
  <si>
    <t>TUBO FoFo C/ FLANGES DN 350 PN10 - L=4000</t>
  </si>
  <si>
    <t>I4520</t>
  </si>
  <si>
    <t>TUBO FoFo C/ FLANGES DN 350 PN10 - L=4500</t>
  </si>
  <si>
    <t>I4521</t>
  </si>
  <si>
    <t>TUBO FoFo C/ FLANGES DN 350 PN10 - L=5000</t>
  </si>
  <si>
    <t>I4522</t>
  </si>
  <si>
    <t>TUBO FoFo C/ FLANGES DN 350 PN10 - L=5500</t>
  </si>
  <si>
    <t>I4523</t>
  </si>
  <si>
    <t>TUBO FoFo C/FLANGE E PONTA DN 100 PN10 - L=4500</t>
  </si>
  <si>
    <t>I4652</t>
  </si>
  <si>
    <t>TUBO FoFo C/FLANGE E PONTA DN 100 PN10 - L=5000</t>
  </si>
  <si>
    <t>I4653</t>
  </si>
  <si>
    <t>TUBO FoFo C/FLANGE E PONTA DN 100 PN10 - L=5500</t>
  </si>
  <si>
    <t>I4654</t>
  </si>
  <si>
    <t>TUBO FoFo C/FLANGE E PONTA DN 100 PN10 - L=5800</t>
  </si>
  <si>
    <t>I6666</t>
  </si>
  <si>
    <t>TUBO FoFo C/FLANGE E PONTA DN 100 PN10 L=500</t>
  </si>
  <si>
    <t>I4793</t>
  </si>
  <si>
    <t>TUBO FoFo C/FLANGE E PONTA DN 1000 PN10 - L=1000</t>
  </si>
  <si>
    <t>I4794</t>
  </si>
  <si>
    <t>TUBO FoFo C/FLANGE E PONTA DN 1000 PN10 - L=1500</t>
  </si>
  <si>
    <t>I4795</t>
  </si>
  <si>
    <t>TUBO FoFo C/FLANGE E PONTA DN 1000 PN10 - L=2000</t>
  </si>
  <si>
    <t>I4796</t>
  </si>
  <si>
    <t>TUBO FoFo C/FLANGE E PONTA DN 1000 PN10 - L=2500</t>
  </si>
  <si>
    <t>I4797</t>
  </si>
  <si>
    <t>TUBO FoFo C/FLANGE E PONTA DN 1000 PN10 - L=3000</t>
  </si>
  <si>
    <t>I4798</t>
  </si>
  <si>
    <t>TUBO FoFo C/FLANGE E PONTA DN 1000 PN10 - L=3500</t>
  </si>
  <si>
    <t>I4799</t>
  </si>
  <si>
    <t>TUBO FoFo C/FLANGE E PONTA DN 1000 PN10 - L=4000</t>
  </si>
  <si>
    <t>I4800</t>
  </si>
  <si>
    <t xml:space="preserve">ESCAVAÇÃO DE BASE DE TUBULÃO A CEU ABERTO </t>
  </si>
  <si>
    <t xml:space="preserve">ESCAVAÇÃO DE MATERIAL DE 3A. CAT A FRIO </t>
  </si>
  <si>
    <t>SISTEMA DE ILUMINAÇÃO COM LED BRANCO PARA FIXAÇÃO LATERAL EM LINHA COM DISPERSÃO A 90 GRAUS E SUPORTE DE ALUMÍNIO. ALIMENTAÇÃO POR DRIVER REMOTO EM CC.</t>
  </si>
  <si>
    <t>I6363</t>
  </si>
  <si>
    <t>SISTEMA ELÉTRICO / FONTE AUXILIAR DEDICADO</t>
  </si>
  <si>
    <t>I6356</t>
  </si>
  <si>
    <t>CRUZETA FoFo JUNTA ELÁSTICA DN 100 x 100</t>
  </si>
  <si>
    <t>I3490</t>
  </si>
  <si>
    <t>CRUZETA FoFo JUNTA ELÁSTICA DN 100 x 75</t>
  </si>
  <si>
    <t>I7103</t>
  </si>
  <si>
    <t>CRUZETA FoFo JUNTA ELASTICA DN 100 x 80</t>
  </si>
  <si>
    <t>I3494</t>
  </si>
  <si>
    <t>CRUZETA FoFo JUNTA ELÁSTICA DN 150 x 100</t>
  </si>
  <si>
    <t>I3495</t>
  </si>
  <si>
    <t>CRUZETA FoFo JUNTA ELÁSTICA DN 150 x 150</t>
  </si>
  <si>
    <t>I3493</t>
  </si>
  <si>
    <t>CRUZETA FoFo JUNTA ELÁSTICA DN 150 x 75</t>
  </si>
  <si>
    <t>I7104</t>
  </si>
  <si>
    <t>CRUZETA FoFo JUNTA ELASTICA DN 150 x 80</t>
  </si>
  <si>
    <t>I3498</t>
  </si>
  <si>
    <t>CAIXA PASSAG. CHAPA C/TAMPA PARAF. 500X500X150MM</t>
  </si>
  <si>
    <t>I0436</t>
  </si>
  <si>
    <t>19. MADEIRA</t>
  </si>
  <si>
    <t>I8268</t>
  </si>
  <si>
    <t>ALIZAR DE MADEIRA L = 5 cm</t>
  </si>
  <si>
    <t>I6166</t>
  </si>
  <si>
    <t>ASSOALHO DE PEROBA DE 10CM</t>
  </si>
  <si>
    <t>I6520</t>
  </si>
  <si>
    <t>BARROTE DE MASSARANDUBA 2" x 2"</t>
  </si>
  <si>
    <t>I0210</t>
  </si>
  <si>
    <t>BATENTE DE PEROBA PARA PORTA 2FL.</t>
  </si>
  <si>
    <t>I6522</t>
  </si>
  <si>
    <t>BEIRAL DE MASSARANDUBA 1,2 x 10 CM ( 1/2" x 4" )</t>
  </si>
  <si>
    <t>I0284</t>
  </si>
  <si>
    <t>BRUMASA DE 10MM</t>
  </si>
  <si>
    <t>I0491</t>
  </si>
  <si>
    <t>CAPEADO DE CEREJEIRA</t>
  </si>
  <si>
    <t>I0492</t>
  </si>
  <si>
    <t>CAPEADO DE MOGNO</t>
  </si>
  <si>
    <t>I0493</t>
  </si>
  <si>
    <t>CAPEADO DE PAU-MARFIM</t>
  </si>
  <si>
    <t>I0541</t>
  </si>
  <si>
    <t>CHAPA MADEIRA MINERALIZADA, TIPO CELOTEX</t>
  </si>
  <si>
    <t>I0816</t>
  </si>
  <si>
    <t>COLA FORMICA</t>
  </si>
  <si>
    <t>I0862</t>
  </si>
  <si>
    <t>CORDÃO DE PEROBA P/ RODAPE</t>
  </si>
  <si>
    <t>I1114</t>
  </si>
  <si>
    <t>ESTACA DE MADEIRA D=22 cm</t>
  </si>
  <si>
    <t>I1115</t>
  </si>
  <si>
    <t>ESTACA DE MADEIRA D=25 cm</t>
  </si>
  <si>
    <t>I2328</t>
  </si>
  <si>
    <t>ESTACA EM MADEIRA SABIA</t>
  </si>
  <si>
    <t>I1192</t>
  </si>
  <si>
    <t>REDUÇÃO EXCÊNTRICA OCRE PB- JE DN 300 X 200</t>
  </si>
  <si>
    <t>I4080</t>
  </si>
  <si>
    <t>REDUÇÃO FoFo FF DN 100 x 50 PN10</t>
  </si>
  <si>
    <t>I4081</t>
  </si>
  <si>
    <t>REDUÇÃO FoFo FF DN 100 x 75 PN10</t>
  </si>
  <si>
    <t>I7138</t>
  </si>
  <si>
    <t>TUBO FoFo C/ FLANGES DN 75 PN10 - L=1500</t>
  </si>
  <si>
    <t>I4449</t>
  </si>
  <si>
    <t>TUBO FoFo C/ FLANGES DN 75 PN10 - L=2000</t>
  </si>
  <si>
    <t>I4450</t>
  </si>
  <si>
    <t>TUBO FoFo C/ FLANGES DN 75 PN10 - L=2500</t>
  </si>
  <si>
    <t>I4451</t>
  </si>
  <si>
    <t>TUBO FoFo C/ FLANGES DN 75 PN10 - L=3000</t>
  </si>
  <si>
    <t>I4452</t>
  </si>
  <si>
    <t xml:space="preserve">DIVISÓRIA TIPO DIVILUX, PAINEL CELULAR, MONTANTE/RODAPÉ SIMPLES, PERFIL AÇO - FORNEC.MONTAGEM </t>
  </si>
  <si>
    <t xml:space="preserve">DIVISÓRIA TIPO DIVILUX,PAINEL CELULAR,MONTANTE/RODAPÉ SIMPLES,PERFIL ALUMÍNIO-FORNEC.MONTAGEM </t>
  </si>
  <si>
    <t>ASSENTAMENTO DE TUBOS E CONEXÕES EM PVC JE DN 75</t>
  </si>
  <si>
    <t>16.2.3</t>
  </si>
  <si>
    <t>ASSENTAMENTO DE TUBOS E CONEXÕES EM PVC JE DN 100</t>
  </si>
  <si>
    <t>16.2.4</t>
  </si>
  <si>
    <t>ASSENTAMENTO DE TUBOS E CONEXÕES EM PVC</t>
  </si>
  <si>
    <t>TUBO FoFo C/FLANGE E PONTA DN 500 PN10 - L=5800</t>
  </si>
  <si>
    <t>I6674</t>
  </si>
  <si>
    <t>TUBO FoFo C/FLANGE E PONTA DN 500 PN10 L=500</t>
  </si>
  <si>
    <t>I4743</t>
  </si>
  <si>
    <t>TUBO FoFo C/FLANGE E PONTA DN 600 PN10 - L=1000</t>
  </si>
  <si>
    <t>I4744</t>
  </si>
  <si>
    <t>TUBO FoFo C/FLANGE E PONTA DN 500 PN10 - L=5500</t>
  </si>
  <si>
    <t>I4742</t>
  </si>
  <si>
    <t>CURVA 90 FoFo BB JUNTA ELÁSTICA DN 300</t>
  </si>
  <si>
    <t>I3368</t>
  </si>
  <si>
    <t>CURVA 90 FoFo BB JUNTA ELÁSTICA DN 350</t>
  </si>
  <si>
    <t>I3369</t>
  </si>
  <si>
    <t>CURVA 90 FoFo BB JUNTA ELÁSTICA DN 400</t>
  </si>
  <si>
    <t>I7600</t>
  </si>
  <si>
    <t>CURVA 90 FoFo BB JUNTA ELÁSTICA DN 450</t>
  </si>
  <si>
    <t>I3370</t>
  </si>
  <si>
    <t>CURVA 90 FoFo BB JUNTA ELÁSTICA DN 500</t>
  </si>
  <si>
    <t>I3371</t>
  </si>
  <si>
    <t>REGISTRO GAVETA OVAL VOLANTE E FLANGE DN 700 PN10</t>
  </si>
  <si>
    <t>I5174</t>
  </si>
  <si>
    <t>REGISTRO GAVETA OVAL VOLANTE E FLANGE DN 700 PN16</t>
  </si>
  <si>
    <t>I5160</t>
  </si>
  <si>
    <t>REGISTRO GAVETA OVAL VOLANTE E FLANGE DN 800 PN10</t>
  </si>
  <si>
    <t>I5175</t>
  </si>
  <si>
    <t>REGISTRO GAVETA OVAL VOLANTE E FLANGE DN 800 PN16</t>
  </si>
  <si>
    <t>I5161</t>
  </si>
  <si>
    <t>REGISTRO GAVETA OVAL VOLANTE E FLANGE DN 900 PN10</t>
  </si>
  <si>
    <t>I5176</t>
  </si>
  <si>
    <t>REGISTRO GAVETA OVAL VOLANTE E FLANGE DN 900 PN16</t>
  </si>
  <si>
    <t>I5057</t>
  </si>
  <si>
    <t>REGISTRO GAVETA P/ PVC C/ CABEÇOTE DN 100 PN10</t>
  </si>
  <si>
    <t>I5055</t>
  </si>
  <si>
    <t>REGISTRO GAVETA P/ PVC C/ CABEÇOTE DN 50 PN10</t>
  </si>
  <si>
    <t>I5056</t>
  </si>
  <si>
    <t>REGISTRO GAVETA P/ PVC C/ CABEÇOTE DN 75 PN10</t>
  </si>
  <si>
    <t>I5093</t>
  </si>
  <si>
    <t>REGISTRO GAVETA P/ PVC COM VOLANTE DN 100 PN10</t>
  </si>
  <si>
    <t>I5091</t>
  </si>
  <si>
    <t>REGISTRO GAVETA P/ PVC COM VOLANTE DN 50 PN10</t>
  </si>
  <si>
    <t>I5092</t>
  </si>
  <si>
    <t>REGISTRO GAVETA P/ PVC COM VOLANTE DN 75 PN10</t>
  </si>
  <si>
    <t>I5115</t>
  </si>
  <si>
    <t>REGISTRO VOLANTE E FLANGE C/ REDUTOR E C/ BY-PASS DN 500 PN10</t>
  </si>
  <si>
    <t>I5102</t>
  </si>
  <si>
    <t>JOELHO REDUÇÃO PVC ROSCAVEL 1''X3/4''</t>
  </si>
  <si>
    <t>I1314</t>
  </si>
  <si>
    <t>JOELHO REDUÇÃO PVC ROSCAVEL 3/4X1/2''</t>
  </si>
  <si>
    <t>I1310</t>
  </si>
  <si>
    <t>JOELHO REDUÇÃO PVC SOLDAVEL 25X20MM</t>
  </si>
  <si>
    <t>I1311</t>
  </si>
  <si>
    <t>JOELHO REDUÇÃO PVC SOLDAVEL 32X25MM</t>
  </si>
  <si>
    <t>I1312</t>
  </si>
  <si>
    <t>JOELHO REDUÇÃO PVC SOLDAVEL 40X32MM</t>
  </si>
  <si>
    <t>I1306</t>
  </si>
  <si>
    <t>JOELHO REDUÇÃO PVC SOLD.AZUL DE 25X1/2''</t>
  </si>
  <si>
    <t>I1307</t>
  </si>
  <si>
    <t>JOELHO REDUÇÃO PVC SOLD.AZUL DE 32X3/4''</t>
  </si>
  <si>
    <t>I1308</t>
  </si>
  <si>
    <t>JOELHO REDUÇÃO PVC SOLD/ROSCA DE 25X1/2''</t>
  </si>
  <si>
    <t>I1309</t>
  </si>
  <si>
    <t>JOELHO REDUÇÃO PVC SOLD/ROSCA DE 32X3/4''</t>
  </si>
  <si>
    <t>I8242</t>
  </si>
  <si>
    <t>JOELHO 45 PVC BRANCO PARA ESGOTO D=100mm</t>
  </si>
  <si>
    <t>I8240</t>
  </si>
  <si>
    <t>JOELHO 45 PVC BRANCO PARA ESGOTO D=40mm</t>
  </si>
  <si>
    <t>I6235</t>
  </si>
  <si>
    <t>JOELHO 45 PVC BRANCO PARA ESGOTO D=50mm</t>
  </si>
  <si>
    <t>I8241</t>
  </si>
  <si>
    <t>JUNTA BORRACHA ROSQUEADA DE 3/4"</t>
  </si>
  <si>
    <t>I1350</t>
  </si>
  <si>
    <t>JUNTA BORRACHA ROSQUEADA DE 1"</t>
  </si>
  <si>
    <t>I6790</t>
  </si>
  <si>
    <t>PARAFUSO FRANCES 1/2''X9'' COM 2 PORCAS</t>
  </si>
  <si>
    <t>I1732</t>
  </si>
  <si>
    <t>PREGO 22X48</t>
  </si>
  <si>
    <t>I0157</t>
  </si>
  <si>
    <t>AÇO CA-25</t>
  </si>
  <si>
    <t xml:space="preserve">C0365 - BANQUETA/ MEIO FIO DE CONCRETO MOLDADO NO LOCAL </t>
  </si>
  <si>
    <t>I2544</t>
  </si>
  <si>
    <t>FORMA METÁLICA P/BANQUETAS (ALUGUEL)</t>
  </si>
  <si>
    <t>C0588</t>
  </si>
  <si>
    <t>CAIAÇÃO EM DUAS DEMÃOS COM SUPERCAL</t>
  </si>
  <si>
    <t xml:space="preserve">C0367 - BANQUETA/ MEIO FIO DE CONCRETO PRÉ-MOLDADO (1,00x0,25x0,15m) </t>
  </si>
  <si>
    <t>C3127</t>
  </si>
  <si>
    <t>AREIA ASFALTO USINADA À FRIO - AAUF (S/TRANSP)</t>
  </si>
  <si>
    <t>C3250</t>
  </si>
  <si>
    <t xml:space="preserve">C0366 - BANQUETA/ MEIO FIO DE CONCRETO P/ VIAS URBANAS (1,00x0,35x0,15m) </t>
  </si>
  <si>
    <t>C3251</t>
  </si>
  <si>
    <t>DIVISÓRIA TIPO "DIVILUX", PAINEL CELULAR, MONTANTE/RODAPÉ SIMPLES, PERFIL EM AÇO</t>
  </si>
  <si>
    <t>REGISTRO VOLANTE E FLANGE DN 100 PN16</t>
  </si>
  <si>
    <t>I5328</t>
  </si>
  <si>
    <t>REGISTRO VOLANTE E FLANGE DN 150 PN16</t>
  </si>
  <si>
    <t>I5329</t>
  </si>
  <si>
    <t>REGISTRO VOLANTE E FLANGE DN 200 PN16</t>
  </si>
  <si>
    <t>CURVA 90° PRFV PB JE DN 200</t>
  </si>
  <si>
    <t>I6984</t>
  </si>
  <si>
    <t>CURVA 90° PRFV PB JE DN 250</t>
  </si>
  <si>
    <t>I6985</t>
  </si>
  <si>
    <t>CURVA 90° PRFV PB JE DN 300</t>
  </si>
  <si>
    <t>I6863</t>
  </si>
  <si>
    <t>CURVA 90° PVC PBS DN 150</t>
  </si>
  <si>
    <t>I6489</t>
  </si>
  <si>
    <t>DISJUNTOR MONOPOLAR 2A</t>
  </si>
  <si>
    <t>I6490</t>
  </si>
  <si>
    <t>DISJUNTOR MONOPOLAR 4A</t>
  </si>
  <si>
    <t>I6491</t>
  </si>
  <si>
    <t>DISJUNTOR MONOPOLAR 6A</t>
  </si>
  <si>
    <t>I6277</t>
  </si>
  <si>
    <t>ELETRODUTO FLEXÍVEL SEALTUBE DN 1"</t>
  </si>
  <si>
    <t>I6279</t>
  </si>
  <si>
    <t>ELETRODUTO FLEXÍVEL SEALTUBE DN 3/4"</t>
  </si>
  <si>
    <t>I6242</t>
  </si>
  <si>
    <t xml:space="preserve">C4294 - FORRO DE GESSO ACARTONADO ESTRUTURADO - FORNECIMENTO E MONTAGEM </t>
  </si>
  <si>
    <t>I8292</t>
  </si>
  <si>
    <t>FORRO DE GESSO ACARTONADO ESTRUTURADO</t>
  </si>
  <si>
    <t>TRATOR DE ESTEIRAS C/LÂMINA E ESC. HP 155 (CHI)</t>
  </si>
  <si>
    <t>CAIXA D'AGUA DE FIBROCIMENTO DE 1000 L, COM TAMPA</t>
  </si>
  <si>
    <t xml:space="preserve">C3991 - FORMA PLANA CHAPA COMPENSADA PLASTIFICADA, ESP.= 18mm UTIL. 5X </t>
  </si>
  <si>
    <t>I0524</t>
  </si>
  <si>
    <t>CHAPA COMPENSADA PLASTIFICADA 18MM</t>
  </si>
  <si>
    <t xml:space="preserve">C2827 - FORMA PLANA CHAPA COMPENSADA RESINADA, ESP.= 10mm UTIL. 3X </t>
  </si>
  <si>
    <t xml:space="preserve">C1405 - FORMA PLANA CHAPA COMPENSADA RESINADA, ESP.= 12mm UTIL. 3 X </t>
  </si>
  <si>
    <t xml:space="preserve">C0214 - ARMADURA CA-25 MÉDIA D= 6,3 A 10,0mm </t>
  </si>
  <si>
    <t>TRANSFORMADOR DE DISTRIBUIÇÃO A ÓLEO MINERAL, 500 KVA/13.800-380/220V</t>
  </si>
  <si>
    <t>I2151</t>
  </si>
  <si>
    <t>TRANSFORMADOR DE DISTRIBUIÇÃO A ÓLEO MINERAL, 75 KVA/13.800-380/220V, USO EM POSTE</t>
  </si>
  <si>
    <t>I8185</t>
  </si>
  <si>
    <t>TRANSFORMADOR DE DISTRIBUIÇÃO A ÓLEO MINERAL, 750 KVA/13.800-380/220V</t>
  </si>
  <si>
    <t>I8257</t>
  </si>
  <si>
    <t>TRANSFORMADOR DE FORÇA À SECO 2.500 KVA/13.800-440/240V</t>
  </si>
  <si>
    <t>I8256</t>
  </si>
  <si>
    <t>TRANSFORMADOR DE FORÇA À SECO 750 KVA/13.800-380/220V</t>
  </si>
  <si>
    <t>I2538</t>
  </si>
  <si>
    <t>TRANSFORMADOR DE FORÇA 2000 KVA - 13,8 / 0,44-0,24 KV</t>
  </si>
  <si>
    <t>I2519</t>
  </si>
  <si>
    <t>TRANSFORMADOR DE FORÇA 500 KVA - 13,8 / 0,38-0,22 KV</t>
  </si>
  <si>
    <t>9. ESQUADRIAS METÁLICAS</t>
  </si>
  <si>
    <t>I0437</t>
  </si>
  <si>
    <t>DATA BASE:</t>
  </si>
  <si>
    <t>DBI=</t>
  </si>
  <si>
    <t>REGISTRO DE PVC DE ESFERA COM BORBOLETA 1/2"</t>
  </si>
  <si>
    <t>LUVA DE REDUÇÃO PVC C/ROSCA 3/4"x1/2"</t>
  </si>
  <si>
    <t xml:space="preserve">C0073 - ALVENARIA DE TIJOLO CERÂMICO FURADO (9x14x19)cm C/ARGAMASSA MISTA DE CAL HIDRATADA ESP.=10cm </t>
  </si>
  <si>
    <t xml:space="preserve">C0074 - ALVENARIA DE TIJOLO CERÂMICO FURADO (9x14x19)cm C/ARGAMASSA MISTA DE CAL HIDRATADA ESP=20 cm </t>
  </si>
  <si>
    <t>TIJOLO CERÂMICO FURADO 9X14X19CM</t>
  </si>
  <si>
    <t>C2781</t>
  </si>
  <si>
    <t>ESCAVAÇÃO MANUAL SOLO DE 1A CAT. PROF. DE 1.51 a 3.00m</t>
  </si>
  <si>
    <t>SINALIZAÇÃO DE TRÂNSITO NOTURNA</t>
  </si>
  <si>
    <t>I6171</t>
  </si>
  <si>
    <t>TUBO CAMISA AÇO CHAPA ASTM A36 1/4" DN 400mm</t>
  </si>
  <si>
    <t>1.7</t>
  </si>
  <si>
    <t xml:space="preserve">C2317 - TAPUME DE TÁBUAS DE 3.ª C/ABERTURA E PORTÃO </t>
  </si>
  <si>
    <t xml:space="preserve">C1630 - LOCAÇÃO DA OBRA - EXECUÇÃO DE GABARITO </t>
  </si>
  <si>
    <t>I0101</t>
  </si>
  <si>
    <t>ARAME GALVANIZADO N.16 BWG</t>
  </si>
  <si>
    <t>C0170 - ARGAMASSA DE CIMENTO E AREIA S/PEN. TRAÇO 1:3</t>
  </si>
  <si>
    <t xml:space="preserve">CONCRETO ARMADO PARA INFRAESTRUTURA FCK=15MPa </t>
  </si>
  <si>
    <t>FORMA DE TÁBUAS DE 1" DE 3ª P/ FUNDAÇÕES UTIL. 5X</t>
  </si>
  <si>
    <t xml:space="preserve">C4506 - SANCA DE GESSO P/ FORRO ACARTONADO - FORNECIMENTO E MONTAGEM </t>
  </si>
  <si>
    <t>I8331</t>
  </si>
  <si>
    <t>15.1 PISOS INTERNOS</t>
  </si>
  <si>
    <t>15.2 PISOS EXTERNOS</t>
  </si>
  <si>
    <t xml:space="preserve">C3410 - CALÇADA DE PROTEÇÃO EM CIMENTADO C/ BASE DE CONCRETO L=0,60m </t>
  </si>
  <si>
    <t>C0055</t>
  </si>
  <si>
    <t>I1756</t>
  </si>
  <si>
    <t>QUADRO DISTRIBUIÇÃO LUZ 332X332X95MM</t>
  </si>
  <si>
    <t>I1760</t>
  </si>
  <si>
    <t>QUADRO DISTRIBUIÇÃO LUZ 45X646X150MM</t>
  </si>
  <si>
    <t>I1757</t>
  </si>
  <si>
    <t>QUADRO DISTRIBUIÇÃO LUZ 450X315X135MM</t>
  </si>
  <si>
    <t>I1758</t>
  </si>
  <si>
    <t>QUADRO DISTRIBUIÇÃO LUZ 457X332X95MM</t>
  </si>
  <si>
    <t>FUNDO OXIDO DE FERRO</t>
  </si>
  <si>
    <t xml:space="preserve">C2926 - RECOMPOSIÇÃO DE CAPA EM CONCRETO ASFÁLTICO (CBUQ), ESP.= 5cm </t>
  </si>
  <si>
    <t>I0724</t>
  </si>
  <si>
    <t>COMPACTADOR DE PLACA VIBRATÓRIA HP 4 (CHP)</t>
  </si>
  <si>
    <t>I0826</t>
  </si>
  <si>
    <t>CONCRETO BETUMINOSO USINADO A QUENTE - CBUQ</t>
  </si>
  <si>
    <t>TE REDUÇÃO PVC SOLD. AZUL DIAM. 25X1/2''</t>
  </si>
  <si>
    <t>I2019</t>
  </si>
  <si>
    <t>TE REDUCAO PVC SOLDAVEL DE 110X60MM</t>
  </si>
  <si>
    <t>I2020</t>
  </si>
  <si>
    <t>TE REDUCAO PVC SOLDAVEL DE 110X75MM</t>
  </si>
  <si>
    <t>I2021</t>
  </si>
  <si>
    <t>TE REDUCAO PVC SOLDAVEL DE 110X85MM</t>
  </si>
  <si>
    <t>I2022</t>
  </si>
  <si>
    <t>TE REDUCAO PVC SOLDAVEL DE 50X20MM</t>
  </si>
  <si>
    <t>I2023</t>
  </si>
  <si>
    <t>TE REDUCAO PVC SOLDAVEL DE 50X25MM</t>
  </si>
  <si>
    <t>I2024</t>
  </si>
  <si>
    <t>TE REDUCAO PVC SOLDAVEL DE 50X32MM</t>
  </si>
  <si>
    <t>I2025</t>
  </si>
  <si>
    <t>TE REDUCAO PVC SOLDAVEL DE 75X50MM</t>
  </si>
  <si>
    <t>I2026</t>
  </si>
  <si>
    <t>TE REDUCAO PVC SOLDAVEL DE 85X60MM</t>
  </si>
  <si>
    <t>I1944</t>
  </si>
  <si>
    <t>TE REDUÇÃO PVC SOLDAVEL/ROSCA. DIAM. 32mm x 32mm x 3/4"</t>
  </si>
  <si>
    <t>I2016</t>
  </si>
  <si>
    <t>TE REDUÇÃO PVC SOLD.AZUL DE 32X3/4''</t>
  </si>
  <si>
    <t>I2017</t>
  </si>
  <si>
    <t>TE REDUÇÃO PVC SOLD/ROSCA BOLSA CEN 25X1/2''</t>
  </si>
  <si>
    <t>I7496</t>
  </si>
  <si>
    <t>TORNEIRA P/ JARDIM CROMADA</t>
  </si>
  <si>
    <t>I7494</t>
  </si>
  <si>
    <t>TORNEIRA ELETRÔNICA C/ ANTI-VANDALISMO P/ LAVATÓRIO</t>
  </si>
  <si>
    <t>I7495</t>
  </si>
  <si>
    <t>TORNEIRA ELETRÔNICA C/ ANTI-VANDALISMO P/ PIA DE COZINHA</t>
  </si>
  <si>
    <t>I6758</t>
  </si>
  <si>
    <t>PARAFUSO N.14X40MM</t>
  </si>
  <si>
    <t>I1584</t>
  </si>
  <si>
    <t>PARAFUSO P/ MADEIRA CABEÇA CHATA 3.8 X 30MM</t>
  </si>
  <si>
    <t>I1589</t>
  </si>
  <si>
    <t>PARAFUSO PARA MADEIRA COM CABEÇA REDONDA 5X38</t>
  </si>
  <si>
    <t>I1587</t>
  </si>
  <si>
    <t>PARAFUSO PARA MADEIRA 1 3/4''X10MM</t>
  </si>
  <si>
    <t>I1588</t>
  </si>
  <si>
    <t>PARAFUSO PARA MADEIRA 1''X10MM</t>
  </si>
  <si>
    <t>I1586</t>
  </si>
  <si>
    <t>PARAFUSO P/MADEIRA CABEÇA CHATA 2.8X16MM</t>
  </si>
  <si>
    <t>I1592</t>
  </si>
  <si>
    <t>PARAFUSO SEXTAVADO 1/4''X2''</t>
  </si>
  <si>
    <t>I1593</t>
  </si>
  <si>
    <t>PARAFUSO SEXTAVADO 5/16''X1''</t>
  </si>
  <si>
    <t>I8207</t>
  </si>
  <si>
    <t>PEÇAS METÁLICAS P/ FORMAS</t>
  </si>
  <si>
    <t>FILTRO DE FLUXO ASCENDENTE EM FIBRA COMPLETO COM TAMPA, BARRILETE, ESCADA E MATERIAL FILTRANTE, CAPACIDADE 3,76 m³/h A 5,93 m³/h</t>
  </si>
  <si>
    <t>I7070</t>
  </si>
  <si>
    <t>FILTRO DE FLUXO ASCENDENTE EM FIBRA COMPLETO COM TAMPA, BARRILETE, ESCADA E MATERIAL FILTRANTE, CAPACIDADE 13,29 m³/h A 23,55 m³/h</t>
  </si>
  <si>
    <t>I7073</t>
  </si>
  <si>
    <t>FILTRO DE FLUXO ASCENDENTE EM FIBRA COMPLETO COM TAMPA, BARRILETE, ESCADA E MATERIAL FILTRANTE, CAPACIDADE 53,04 m³/h A 72,15 m³/h</t>
  </si>
  <si>
    <t>I7072</t>
  </si>
  <si>
    <t>FILTRO DE FLUXO ASCENDENTE EM FIBRA COMPLETO COM TAMPA, BARRILETE, ESCADA E MATERIAL FILTRANTE, CAPACIDADE 94,29 m³/h A 119,25 m³/h</t>
  </si>
  <si>
    <t>I7582</t>
  </si>
  <si>
    <t>FILTRO DE FLUXO ASCENDENTE EM FIBRA COMPLETO COM TAMPA, BARRILETE, ESCADA E MATERIAL FILTRANTE, CAPACIDADE 119,26 m³/h A 178,20 m³/h</t>
  </si>
  <si>
    <t>I7075</t>
  </si>
  <si>
    <t>ANCORAGEM ATIVA PARA CABO COM 12 CORDOALHA DE 12.7mm</t>
  </si>
  <si>
    <t>I0058</t>
  </si>
  <si>
    <t>ANCORAGEM ATIVA PARA CABO COM 2 CORDOALHAS DE 12,7mm</t>
  </si>
  <si>
    <t>I0059</t>
  </si>
  <si>
    <t>ANCORAGEM ATIVA PARA CABO COM 4 CORDOALHA DE 12,7mm</t>
  </si>
  <si>
    <t>I0060</t>
  </si>
  <si>
    <t>ANCORAGEM ATIVA PARA CABO COM 6 CORDOALHA DE 12.7mm</t>
  </si>
  <si>
    <t>I0061</t>
  </si>
  <si>
    <t>ANCORAGEM ATIVA PARA CABO COM 7 CORDOALHA DE 12.7mm</t>
  </si>
  <si>
    <t>I0062</t>
  </si>
  <si>
    <t>ANCORAGEM PASSIVA PARA CABO COM 1 CORDOALHA DE 12.7mm</t>
  </si>
  <si>
    <t>I0063</t>
  </si>
  <si>
    <t>ANCORAGEM PASSIVA PARA CABO COM 12 CORDOALHA DE 12.7mm</t>
  </si>
  <si>
    <t>I0064</t>
  </si>
  <si>
    <t>ANCORAGEM PASSIVA PARA CABO COM 2 CORDOALHA DE 12.7mm</t>
  </si>
  <si>
    <t>I0065</t>
  </si>
  <si>
    <t>ANCORAGEM PASSIVA PARA CABO COM 4 CORDOALHA DE 12.7mm</t>
  </si>
  <si>
    <t>I0066</t>
  </si>
  <si>
    <t>I7951</t>
  </si>
  <si>
    <t>TE FoFo BBF DN 150 x 100 PN10</t>
  </si>
  <si>
    <t>I7166</t>
  </si>
  <si>
    <t>TE FoFo BBF DN 150 x 150 PN10</t>
  </si>
  <si>
    <t>I3577</t>
  </si>
  <si>
    <t>TE FoFo BBF DN 150 x 50 PN10</t>
  </si>
  <si>
    <t>I3578</t>
  </si>
  <si>
    <t>TE FoFo BBF DN 150 x 75 PN10</t>
  </si>
  <si>
    <t>I7167</t>
  </si>
  <si>
    <t>TE FoFo BBF DN 150 x 80 PN10</t>
  </si>
  <si>
    <t>I3581</t>
  </si>
  <si>
    <t>TE FoFo BBF DN 200 x 100 PN 10</t>
  </si>
  <si>
    <t>I7610</t>
  </si>
  <si>
    <t>TÊ FoFo BBF DN 200 x 150 PN10</t>
  </si>
  <si>
    <t>I7168</t>
  </si>
  <si>
    <t>TE FoFo BBF DN 200 x 200 PN 10</t>
  </si>
  <si>
    <t>I3579</t>
  </si>
  <si>
    <t>TE FoFo BBF DN 200 x 50 PN10</t>
  </si>
  <si>
    <t>I3580</t>
  </si>
  <si>
    <t>TE FoFo BBF DN 200 x 75 PN10</t>
  </si>
  <si>
    <t>I7169</t>
  </si>
  <si>
    <t>TE FoFo BBF DN 200 x 80 PN10</t>
  </si>
  <si>
    <t>I3584</t>
  </si>
  <si>
    <t>TE FoFo BBF DN 250 x 100 PN 10</t>
  </si>
  <si>
    <t>I7170</t>
  </si>
  <si>
    <t>TE FoFo BBF DN 250 x 250 PN 10</t>
  </si>
  <si>
    <t>I3582</t>
  </si>
  <si>
    <t>TE FoFo BBF DN 250 x 50 PN10</t>
  </si>
  <si>
    <t>I3583</t>
  </si>
  <si>
    <t>TE FoFo BBF DN 250 x 75 PN10</t>
  </si>
  <si>
    <t>I7171</t>
  </si>
  <si>
    <t>TE FoFo BBF DN 250 x 80 PN10</t>
  </si>
  <si>
    <t>I3585</t>
  </si>
  <si>
    <t>TE FoFo BBF DN 300 x 100 PN10</t>
  </si>
  <si>
    <t>I3587</t>
  </si>
  <si>
    <t>TE FoFo BBF DN 300 x 300 PN 10</t>
  </si>
  <si>
    <t>I3586</t>
  </si>
  <si>
    <t>TE FoFo BBF DN 300x200 PN 10</t>
  </si>
  <si>
    <t>I3588</t>
  </si>
  <si>
    <t>TE FoFo BBF DN 350 x 100 PN 10</t>
  </si>
  <si>
    <t>I3589</t>
  </si>
  <si>
    <t>TE FoFo BBF DN 350 x 200 PN 10</t>
  </si>
  <si>
    <t>I3590</t>
  </si>
  <si>
    <t>TE FoFo BBF DN 350 x 350 PN 10</t>
  </si>
  <si>
    <t>I3591</t>
  </si>
  <si>
    <t>REGISTRO GAVETA OVAL BOLSA/VOLANTE DN 400 PN10/16</t>
  </si>
  <si>
    <t>I5275</t>
  </si>
  <si>
    <t>REGISTRO GAVETA OVAL BOLSA/VOLANTE DN 450 PN10/16</t>
  </si>
  <si>
    <t>TE FoFo BBB JUNTA ELÁSTICA DN 300 x 250</t>
  </si>
  <si>
    <t>I3558</t>
  </si>
  <si>
    <t>TE FoFo BBB JUNTA ELÁSTICA DN 300 x 300</t>
  </si>
  <si>
    <t>I3553</t>
  </si>
  <si>
    <t>TE FoFo BBB JUNTA ELÁSTICA DN 300 x 75</t>
  </si>
  <si>
    <t>I7156</t>
  </si>
  <si>
    <t>I3818</t>
  </si>
  <si>
    <t>EXTREMIDADE PF C/ ABA DE VEDAÇÃO DN 400 PN10</t>
  </si>
  <si>
    <t>I7122</t>
  </si>
  <si>
    <t>EXTREMIDADE PF C/ ABA DE VEDAÇÃO DN 450 PN10</t>
  </si>
  <si>
    <t>I3819</t>
  </si>
  <si>
    <t>EXTREMIDADE PF C/ ABA DE VEDAÇÃO DN 500 PN10</t>
  </si>
  <si>
    <t>I3820</t>
  </si>
  <si>
    <t>EXTREMIDADE PF C/ ABA DE VEDAÇÃO DN 600 PN10</t>
  </si>
  <si>
    <t>I3821</t>
  </si>
  <si>
    <t>EXTREMIDADE PF C/ ABA DE VEDAÇÃO DN 700 PN10</t>
  </si>
  <si>
    <t>I3811</t>
  </si>
  <si>
    <t>EXTREMIDADE PF C/ ABA DE VEDAÇÃO DN 75 PN10</t>
  </si>
  <si>
    <t>I7123</t>
  </si>
  <si>
    <t>EXTREMIDADE PF C/ ABA DE VEDAÇÃO DN 80 PN10</t>
  </si>
  <si>
    <t>I3822</t>
  </si>
  <si>
    <t>EXTREMIDADE PF C/ ABA DE VEDAÇÃO DN 800 PN10</t>
  </si>
  <si>
    <t>TE FoFo BBF DN 500 x 300 PN 10</t>
  </si>
  <si>
    <t>I3598</t>
  </si>
  <si>
    <t>TE FoFo BBF DN 500 x 400 PN 10</t>
  </si>
  <si>
    <t>I3599</t>
  </si>
  <si>
    <t>TE FoFo BBF DN 500 x 500 PN 10</t>
  </si>
  <si>
    <t>I3600</t>
  </si>
  <si>
    <t>TE FoFo BBF DN 600 x 100 PN 10</t>
  </si>
  <si>
    <t>I3601</t>
  </si>
  <si>
    <t>FLANGE AVULSO DN 400 PN10</t>
  </si>
  <si>
    <t>I3863</t>
  </si>
  <si>
    <t>TE FoFo BBF DN 600 x 200 PN 10</t>
  </si>
  <si>
    <t>I3602</t>
  </si>
  <si>
    <t>TE FoFo BBF DN 600 x 300 PN 10</t>
  </si>
  <si>
    <t>I3603</t>
  </si>
  <si>
    <t>TUBO FoFo DÚCTIL 2GS JE INTEGRAL P/ ESGOTO DN 600</t>
  </si>
  <si>
    <t>I6588</t>
  </si>
  <si>
    <t>TUBO FoFo DÚCTIL 2GS JE INTEGRAL P/ ESGOTO DN 700</t>
  </si>
  <si>
    <t>I6529</t>
  </si>
  <si>
    <t>TUBO FoFo DÚCTIL 2GS JE INTEGRAL P/ ESGOTO DN 80</t>
  </si>
  <si>
    <t>I6589</t>
  </si>
  <si>
    <t>TUBO FoFo DÚCTIL 2GS JE INTEGRAL P/ ESGOTO DN 800</t>
  </si>
  <si>
    <t>I6590</t>
  </si>
  <si>
    <t>TUBO FoFo DÚCTIL 2GS JE INTEGRAL P/ ESGOTO DN 900</t>
  </si>
  <si>
    <t>I3220</t>
  </si>
  <si>
    <t>TUBO FoFo DÚCTIL 2GS JE K-7 P/ ÁGUA DN 1000</t>
  </si>
  <si>
    <t>I3222</t>
  </si>
  <si>
    <t>TUBO FoFo DÚCTIL 2GS JE K-7 P/ ÁGUA DN 1200</t>
  </si>
  <si>
    <t>I3208</t>
  </si>
  <si>
    <t>TUBO FoFo DÚCTIL 2GS JE K-7 P/ ÁGUA DN 150</t>
  </si>
  <si>
    <t>I3209</t>
  </si>
  <si>
    <t>TUBO FoFo DÚCTIL 2GS JE K-7 P/ ÁGUA DN 200</t>
  </si>
  <si>
    <t>I3210</t>
  </si>
  <si>
    <t>TUBO FoFo DÚCTIL 2GS JE K-7 P/ ÁGUA DN 250</t>
  </si>
  <si>
    <t>I3211</t>
  </si>
  <si>
    <t>TUBO FoFo DÚCTIL 2GS JE K-7 P/ ÁGUA DN 300</t>
  </si>
  <si>
    <t>I3212</t>
  </si>
  <si>
    <t>TUBO FoFo DÚCTIL 2GS JE K-7 P/ ÁGUA DN 350</t>
  </si>
  <si>
    <t>I3213</t>
  </si>
  <si>
    <t>TUBO FoFo DÚCTIL 2GS JE K-7 P/ ÁGUA DN 400</t>
  </si>
  <si>
    <t>I3214</t>
  </si>
  <si>
    <t>TUBO FoFo DÚCTIL 2GS JE K-7 P/ ÁGUA DN 450</t>
  </si>
  <si>
    <t>I3215</t>
  </si>
  <si>
    <t>TUBO FoFo DÚCTIL 2GS JE K-7 P/ ÁGUA DN 500</t>
  </si>
  <si>
    <t>I3216</t>
  </si>
  <si>
    <t>TUBO FoFo DÚCTIL 2GS JE K-7 P/ ÁGUA DN 600</t>
  </si>
  <si>
    <t>I3217</t>
  </si>
  <si>
    <t>TUBO FoFo DÚCTIL 2GS JE K-7 P/ ÁGUA DN 700</t>
  </si>
  <si>
    <t>I3218</t>
  </si>
  <si>
    <t>TUBO FoFo DÚCTIL 2GS JE K-7 P/ ÁGUA DN 800</t>
  </si>
  <si>
    <t>I3219</t>
  </si>
  <si>
    <t>TUBO FoFo DÚCTIL 2GS JE K-7 P/ ÁGUA DN 900</t>
  </si>
  <si>
    <t xml:space="preserve">DEMOLIÇÃO DE DEGRAUS DE PEDRA </t>
  </si>
  <si>
    <t xml:space="preserve">DEMOLIÇÃO DE DIVISÓRIA LEVE </t>
  </si>
  <si>
    <t xml:space="preserve">DEMOLIÇÃO DE DIVISÓRIA OUTRAS (PRÉ MOLDADO) </t>
  </si>
  <si>
    <t xml:space="preserve">DEMOLIÇÃO DE ESTRUTURA DE MADEIRA P/TELHADOS </t>
  </si>
  <si>
    <t xml:space="preserve">DEMOLIÇÃO DE ESTRUTURA METÁLICA </t>
  </si>
  <si>
    <t>I4351</t>
  </si>
  <si>
    <t>TUBO FoFo C/FLANGE E BOLSA JE DN 450 PN10 - L=2000</t>
  </si>
  <si>
    <t>I4352</t>
  </si>
  <si>
    <t>TUBO FoFo C/FLANGE E BOLSA JE DN 450 PN10 - L=2500</t>
  </si>
  <si>
    <t>I4353</t>
  </si>
  <si>
    <t>TUBO FoFo C/FLANGE E BOLSA JE DN 450 PN10 - L=3000</t>
  </si>
  <si>
    <t>I4354</t>
  </si>
  <si>
    <t>TUBO FoFo C/FLANGE E BOLSA JE DN 450 PN10 - L=3500</t>
  </si>
  <si>
    <t>I4355</t>
  </si>
  <si>
    <t>TUBO FoFo C/FLANGE E BOLSA JE DN 450 PN10 - L=4000</t>
  </si>
  <si>
    <t>I4356</t>
  </si>
  <si>
    <t>TUBO FoFo C/FLANGE E BOLSA JE DN 450 PN10 - L=4500</t>
  </si>
  <si>
    <t>I4357</t>
  </si>
  <si>
    <t>TUBO FoFo C/FLANGE E BOLSA JE DN 600 PN10 - L=1500</t>
  </si>
  <si>
    <t>I4373</t>
  </si>
  <si>
    <t>TUBO FoFo C/FLANGE E BOLSA JE DN 600 PN10 - L=2000</t>
  </si>
  <si>
    <t>I4374</t>
  </si>
  <si>
    <t>TUBO FoFo C/FLANGE E BOLSA JE DN 600 PN10 - L=2500</t>
  </si>
  <si>
    <t>I4375</t>
  </si>
  <si>
    <t>TUBO FoFo C/FLANGE E BOLSA JE DN 600 PN10 - L=3000</t>
  </si>
  <si>
    <t>I4376</t>
  </si>
  <si>
    <t>TUBO FoFo C/FLANGE E BOLSA JE DN 600 PN10 - L=3500</t>
  </si>
  <si>
    <t>PORTA EM ALUMÍNIO ANODIZADO NATURAL/FOSCO, DE CORRER, COM BANDEIROLA E/OU PEITORIL, SEM VIDRO</t>
  </si>
  <si>
    <t>I8338</t>
  </si>
  <si>
    <t>PORTA EM ALUMÍNIO ANODIZADO NATURAL/FOSCO, DE CORRER, SEM BANDEIROLA E/OU PEITORIL, SEM VIDRO</t>
  </si>
  <si>
    <t>I8348</t>
  </si>
  <si>
    <t>PORTA EM ALUMÍNIO ANODIZADO PRETO, DE ABRIR, COM BANDEIROLA E/OU PEITORIL, SEM VIDRO</t>
  </si>
  <si>
    <t>I8347</t>
  </si>
  <si>
    <t>PORTA EM ALUMÍNIO ANODIZADO PRETO, DE ABRIR, SEM BANDEIROLA E/OU PEITORIL, SEM VIDRO</t>
  </si>
  <si>
    <t>I8346</t>
  </si>
  <si>
    <t>PORTA EM ALUMÍNIO ANODIZADO PRETO, DE CORRER, COM BANDEIROLA E/OU PEITORIL, SEM VIDRO</t>
  </si>
  <si>
    <t>I8344</t>
  </si>
  <si>
    <t>PORTA EM ALUMÍNIO ANODIZADO PRETO, DE CORRER, SEM BANDEIROLA E/OU PEITORIL, SEM VIDRO</t>
  </si>
  <si>
    <t>I8248</t>
  </si>
  <si>
    <t>PORTA 0,60 x 1,80 TIPO VENEZIANA</t>
  </si>
  <si>
    <t>I8249</t>
  </si>
  <si>
    <t>PORTÃO EM ALUMÍNIO EM TUBOS DE 20 mm</t>
  </si>
  <si>
    <t>I8335</t>
  </si>
  <si>
    <t>REBOCO DE GESSO SOBRE BLOCO DE CONCRETO E/OU TIJOLO CERÂMICO</t>
  </si>
  <si>
    <t>I8334</t>
  </si>
  <si>
    <t>REBOCO DE GESSO SOBRE GESSO E/OU EMBOÇO</t>
  </si>
  <si>
    <t>I7509</t>
  </si>
  <si>
    <t>REDE DE GÁS P/ COZINHA</t>
  </si>
  <si>
    <t>I7940</t>
  </si>
  <si>
    <t>REDE DE INSUFLAMENTO/RETORNO, C/ DUTOS EM CHAPA GALVANIZADA, DEFLETORES, CHAVEAMENTOS, FIXAÇÕES, ISOLAMENTO TÉRMICO EM MANTAS DE LÃ DE ROCHA OU VIDRO, DUTOS FLEXÍVEIS DE LIGAÇÃO ETC.</t>
  </si>
  <si>
    <t>I7944</t>
  </si>
  <si>
    <t>SISTEMA DE SONORIZAÇÃO COMPLETO PARA 100 PONTOS (80 SONOFLETORES, 06 CORNETAS E 14 RESERVAS), 80 TRAFOS DE LINHA, 35 ATENUADORES DE VOLUME COM DIAL, CD PLAYER, 5 AMPLIFICADORES DE POTÊNCIA, 3 EQUALIZADORES, 2 LINKS FÍSICOS (TRANSMISSOR/RECEPTOR), 1 PRÉ-MIXER, 1 MICROFONE DE MESA, 1 UNIDADE DE GONGO COM TRÊS TONS, 1 PAINEL DE CONTROLE, 1 MATRIZ, FONTES E DEMAIS COMPONENTES, FORNECIMENTO E MONTAGEM</t>
  </si>
  <si>
    <t>I7979</t>
  </si>
  <si>
    <t>SOFTWARE DE GERENCIAMENTO E CADASTRAMENTO COM BANCO DE DADOS, INTERFACE AMIGÁVEL, PLATAFORMA WINDOWS</t>
  </si>
  <si>
    <t>I7978</t>
  </si>
  <si>
    <t>SOFTWARE DE MONITORAÇÃO E CONTROLE SOBRE PLATAFORMA WINDOWS, PROTOCOLO DE COMUNICAÇÃO ABERTO</t>
  </si>
  <si>
    <t>I7977</t>
  </si>
  <si>
    <t>SOFTWARE DE MONITORAÇÃO E CONTROLE SOBRE PLATAFORMA WINDOWS, PROTOCOLO DE COMUNICAÇÃO ABERTO, MÓDULO GRÁFICO PARA CRIAÇÃO DE TELAS</t>
  </si>
  <si>
    <t>I1874</t>
  </si>
  <si>
    <t>SOLDA DE TOPO EM PERFIL DUPLO I DE 10"X 4"X 5/8"</t>
  </si>
  <si>
    <t>I1875</t>
  </si>
  <si>
    <t>SOLDA DE TOPO EM PERFIL DUPLO I DE 12"X 5"X 1/4"</t>
  </si>
  <si>
    <t>I1876</t>
  </si>
  <si>
    <t>SOLDA DE TOPO EM PERFIL I DE 10" X 4"X 5/8"</t>
  </si>
  <si>
    <t>I1877</t>
  </si>
  <si>
    <t>SOLDA DE TOPO EM PERFIL I DE 12" X 5"X 1/4"</t>
  </si>
  <si>
    <t>I1878</t>
  </si>
  <si>
    <t>SOLDA LONGITUDINAL EM PERFIL METALICO - EMPREIT</t>
  </si>
  <si>
    <t>I7941</t>
  </si>
  <si>
    <t>SPLIT SYSTEM P/ DUTOS C/ UNIDADE EVAPORADORA, UNIDADE REMOTA, TUBULAÇÃO FRIGORÍGENA, CARGA DE GÁS, REDE ELÉTRICA (QUADRO, ELETRODUTOS, ELETROCALHAS, FIAÇÃO ETC.), FILTRO DE AR, DRENO, UNIDADE DE CONTROLE ETC.</t>
  </si>
  <si>
    <t>I7974</t>
  </si>
  <si>
    <t>REGISTRO GAVETA OVAL C/F E BY-PASS DN 350 PN16</t>
  </si>
  <si>
    <t>I5397</t>
  </si>
  <si>
    <t>REGISTRO GAVETA OVAL C/F E BY-PASS DN 350 PN25</t>
  </si>
  <si>
    <t>I5376</t>
  </si>
  <si>
    <t>I4714</t>
  </si>
  <si>
    <t>TUBO FoFo C/FLANGE E PONTA DN 400 PN10 - L=3000</t>
  </si>
  <si>
    <t>I4715</t>
  </si>
  <si>
    <t>TUBO FoFo C/FLANGE E PONTA DN 400 PN10 - L=3500</t>
  </si>
  <si>
    <t>I4716</t>
  </si>
  <si>
    <t>TUBO FoFo C/FLANGE E PONTA DN 400 PN10 - L=4000</t>
  </si>
  <si>
    <t>I4717</t>
  </si>
  <si>
    <t>TUBO FoFo C/FLANGE E PONTA DN 400 PN10 - L=4500</t>
  </si>
  <si>
    <t>I4718</t>
  </si>
  <si>
    <t>TUBO FoFo C/FLANGE E PONTA DN 400 PN10 - L=5000</t>
  </si>
  <si>
    <t>I4719</t>
  </si>
  <si>
    <t>TUBO FoFo C/FLANGE E PONTA DN 400 PN10 - L=5500</t>
  </si>
  <si>
    <t>I4720</t>
  </si>
  <si>
    <t>TUBO FoFo C/FLANGE E PONTA DN 400 PN10 - L=5800</t>
  </si>
  <si>
    <t>I6672</t>
  </si>
  <si>
    <t>TUBO FoFo C/FLANGE E PONTA DN 400 PN10 L=500</t>
  </si>
  <si>
    <t>I4721</t>
  </si>
  <si>
    <t>TUBO FoFo C/FLANGE E PONTA DN 450 PN10 - L=1000</t>
  </si>
  <si>
    <t>I4722</t>
  </si>
  <si>
    <t>TUBO FoFo C/FLANGE E PONTA DN 450 PN10 - L=1500</t>
  </si>
  <si>
    <t>I4723</t>
  </si>
  <si>
    <t>TUBO FoFo C/FLANGE E PONTA DN 450 PN10 - L=2000</t>
  </si>
  <si>
    <t>I4724</t>
  </si>
  <si>
    <t>TUBO FoFo C/FLANGE E PONTA DN 450 PN10 - L=2500</t>
  </si>
  <si>
    <t>I4725</t>
  </si>
  <si>
    <t>TUBO FoFo C/FLANGE E PONTA DN 450 PN10 - L=3000</t>
  </si>
  <si>
    <t>I4726</t>
  </si>
  <si>
    <t>TUBO FoFo C/FLANGE E PONTA DN 450 PN10 - L=3500</t>
  </si>
  <si>
    <t>I4727</t>
  </si>
  <si>
    <t>TUBO FoFo C/FLANGE E PONTA DN 450 PN10 - L=4000</t>
  </si>
  <si>
    <t>I4728</t>
  </si>
  <si>
    <t>TUBO FoFo C/FLANGE E PONTA DN 450 PN10 - L=4500</t>
  </si>
  <si>
    <t>I4729</t>
  </si>
  <si>
    <t>SWITCHER AUTO-GERENCIÁVEL P/ COMUNICACÃO DE DADOS COM 24 PORTAS EM CONECTORES RJ 45, 10/100 KBPS E DUAS PORTAS 10/100/1000 KBPS - PADRÃO RACK 19"</t>
  </si>
  <si>
    <t>I8251</t>
  </si>
  <si>
    <t>TANQUE P/ RECOLHIMENTO DE ÓLEO EM ALVENARIA</t>
  </si>
  <si>
    <t>I7968</t>
  </si>
  <si>
    <t>TRATAMENTO EM VIDROS, ANTI-ADERÊNCIA DE PÓ, MARESIA,ETC.</t>
  </si>
  <si>
    <t>33. SINALIZAÇÃO</t>
  </si>
  <si>
    <t>I2594</t>
  </si>
  <si>
    <t>REGISTRO GAVETA OVAL C/F E MEC/REDUTOR DN 350 PN25</t>
  </si>
  <si>
    <t>I5408</t>
  </si>
  <si>
    <t>REGISTRO GAVETA OVAL C/F E MEC/REDUTOR DN 400 PN10</t>
  </si>
  <si>
    <t>I5418</t>
  </si>
  <si>
    <t>REGISTRO GAVETA OVAL C/F E MEC/REDUTOR DN 400 PN16</t>
  </si>
  <si>
    <t>I5428</t>
  </si>
  <si>
    <t>REGISTRO GAVETA OVAL C/F E MEC/REDUTOR DN 400 PN25</t>
  </si>
  <si>
    <t>TUBO FoFo C/FLANGE E BOLSA JE DN 800 PN10 - L=1000</t>
  </si>
  <si>
    <t>I4396</t>
  </si>
  <si>
    <t>2.2.10</t>
  </si>
  <si>
    <t>2.2.11</t>
  </si>
  <si>
    <t>2.2.12</t>
  </si>
  <si>
    <t>2.2.13</t>
  </si>
  <si>
    <t>2.2.14</t>
  </si>
  <si>
    <t xml:space="preserve">ESCAVAÇÃO MANUAL SOLO DE 2A CAT. PROF. ATÉ 1.50m </t>
  </si>
  <si>
    <t xml:space="preserve">ESCAVAÇÃO MANUAL SOLO DE 2A CAT. PROF. DE 1.51 a 3.00m </t>
  </si>
  <si>
    <t xml:space="preserve">ESCAVAÇÃO MANUAL SOLO DE 2A CAT. PROF. DE 3.01 a 4.50m </t>
  </si>
  <si>
    <t xml:space="preserve">ESCAVAÇÃO MANUAL SOLO DE 2A CAT. PROF. DE 4.51 a 6.00m </t>
  </si>
  <si>
    <t>2.2.15</t>
  </si>
  <si>
    <t>2.2.16</t>
  </si>
  <si>
    <t>2.2.17</t>
  </si>
  <si>
    <t>TE FoFo JTEF DN 400 x 300 PN10</t>
  </si>
  <si>
    <t>I7791</t>
  </si>
  <si>
    <t>TE FoFo JTEF DN 400 x 300 PN16</t>
  </si>
  <si>
    <t>I7750</t>
  </si>
  <si>
    <t>TE FoFo JTEF DN 400 x 400 PN10</t>
  </si>
  <si>
    <t>I7792</t>
  </si>
  <si>
    <t>HIDRANTE SUBTERRÂNEO C/ CURVA LONGA DN 75 x 60</t>
  </si>
  <si>
    <t>I4911</t>
  </si>
  <si>
    <t>HIDRANTE SUBTERRÂNEO .C/CURVA CURTA E CAIXA DN 75 x 60</t>
  </si>
  <si>
    <t>I4912</t>
  </si>
  <si>
    <t>HIDRANTE SUBTERRÂNEO .C/CURVA LONGA E CAIXA DN 75 x 60</t>
  </si>
  <si>
    <t>I2948</t>
  </si>
  <si>
    <t>HIDROM TIPO TAQUIMÉTRICO 30 m3/h, 2" - COMPLETO</t>
  </si>
  <si>
    <t>I2946</t>
  </si>
  <si>
    <t>HIDROM TIPO TAQUIMÉTRICO 10 m3/h, 1"- COMPLETO</t>
  </si>
  <si>
    <t>I2947</t>
  </si>
  <si>
    <t>HIDROM TIPO TAQUIMÉTRICO 20 m3/h, 1 1/2" - COMPLETO</t>
  </si>
  <si>
    <t>I2945</t>
  </si>
  <si>
    <t>HIDROM TIPO TAQUIMÉTRICO 7 m3/h, 1" - COMPLETO</t>
  </si>
  <si>
    <t>I2943</t>
  </si>
  <si>
    <t>HIDROM TIPO TAQUIMÉTRICO 3 m3/h, 3/4"- COMPLETO</t>
  </si>
  <si>
    <t>I2944</t>
  </si>
  <si>
    <t>HIDROM TIPO TAQUIMÉTRICO 5 m3/h, 3/4"- COMPLETO</t>
  </si>
  <si>
    <t>I8081</t>
  </si>
  <si>
    <t>ISOLADOR DE SUSPENSÃO, VIDRO OU PORCELANA, 15 kV</t>
  </si>
  <si>
    <t>I7885</t>
  </si>
  <si>
    <t>JOELHO ADAPTADOR EM POLIPROPILENO 20x3/4</t>
  </si>
  <si>
    <t>I6883</t>
  </si>
  <si>
    <t>JOELHO 45° PVC PBS DN 150</t>
  </si>
  <si>
    <t>I6884</t>
  </si>
  <si>
    <t>JOELHO 90° PVC PBS DN 150</t>
  </si>
  <si>
    <t>I7129</t>
  </si>
  <si>
    <t>JUNÇÃO 45 FoFo FFF DN 250 x 250 PN10</t>
  </si>
  <si>
    <t>I3875</t>
  </si>
  <si>
    <t>JUNÇÃO 45 FoFo FFF DN 100 x 100 PN10</t>
  </si>
  <si>
    <t>I3874</t>
  </si>
  <si>
    <t>JUNÇÃO 45 FoFo FFF DN 100 x 75 PN10</t>
  </si>
  <si>
    <t>I7128</t>
  </si>
  <si>
    <t>JUNÇÃO 45 FoFo FFF DN 100 x 80 PN10</t>
  </si>
  <si>
    <t>I3876</t>
  </si>
  <si>
    <t>I7754</t>
  </si>
  <si>
    <t>TE FoFo JTEF DN 500 x 400 PN10</t>
  </si>
  <si>
    <t>I7796</t>
  </si>
  <si>
    <t>TE FoFo JTEF DN 500 x 400 PN16</t>
  </si>
  <si>
    <t>I7838</t>
  </si>
  <si>
    <t>TE FoFo JTEF DN 500 x 400 PN25</t>
  </si>
  <si>
    <t>I7755</t>
  </si>
  <si>
    <t>TE FoFo JTEF DN 500 x 500 PN10</t>
  </si>
  <si>
    <t>I7797</t>
  </si>
  <si>
    <t>TE FoFo JTEF DN 600 x 100 PN10</t>
  </si>
  <si>
    <t>I7798</t>
  </si>
  <si>
    <t>TE FoFo JTEF DN 600 x 100 PN16</t>
  </si>
  <si>
    <t>I7840</t>
  </si>
  <si>
    <t>TE FoFo JTEF DN 600 x 100 PN25</t>
  </si>
  <si>
    <t>I7757</t>
  </si>
  <si>
    <t>TE FoFo JTEF DN 600 x 200 PN10</t>
  </si>
  <si>
    <t>I7799</t>
  </si>
  <si>
    <t>BASE FUSIVEL NH 2 - 400A</t>
  </si>
  <si>
    <t>I0204</t>
  </si>
  <si>
    <t xml:space="preserve">C3043 - RETIRADA DE TUBO PVC ENTERRADO DN=150mm </t>
  </si>
  <si>
    <t xml:space="preserve">C3044 - RETIRADA DE TUBO PVC ENTERRADO DN=200mm </t>
  </si>
  <si>
    <t xml:space="preserve">C3045 - RETIRADA DE TUBO PVC ENTERRADO DN=250mm </t>
  </si>
  <si>
    <t xml:space="preserve">C3046 - RETIRADA DE TUBO PVC ENTERRADO DN=300mm </t>
  </si>
  <si>
    <t xml:space="preserve">C3055 - RETIRADA DE TUBOS DE CONCRETO D=40cm </t>
  </si>
  <si>
    <t xml:space="preserve">C3056 - RETIRADA DE TUBOS DE CONCRETO D=50cm </t>
  </si>
  <si>
    <t xml:space="preserve">C3057 - RETIRADA DE TUBOS DE CONCRETO D=60cm </t>
  </si>
  <si>
    <t xml:space="preserve">C3050 - RETIRADA DE TUBOS DE CONCRETO D=80cm </t>
  </si>
  <si>
    <t xml:space="preserve">C3051 - RETIRADA DE TUBOS DE CONCRETO D=100cm </t>
  </si>
  <si>
    <t xml:space="preserve">C3052 - RETIRADA DE TUBOS DE CONCRETO D=120cm </t>
  </si>
  <si>
    <t xml:space="preserve">C3053 - RETIRADA DE TUBOS DE CONCRETO D=150cm </t>
  </si>
  <si>
    <t xml:space="preserve">C3379 - RETIRADA DE TUBOS E CONEXÕES EM PVC JE DN 100MM </t>
  </si>
  <si>
    <t>C0718</t>
  </si>
  <si>
    <t>CARGA, TRANSPORTE E DESCARGA DE TUBOS E PEÇAS EM PVC DN 100mm ATÉ 15km</t>
  </si>
  <si>
    <t xml:space="preserve">C3380 - RETIRADA DE TUBOS E CONEXÕES EM PVC JE DN 125MM </t>
  </si>
  <si>
    <t>C0719</t>
  </si>
  <si>
    <t>CARGA, TRANSPORTE E DESCARGA DE TUBOS E PEÇAS EM PVC DN 150mm ATÉ 15km</t>
  </si>
  <si>
    <t xml:space="preserve">C0296 - ASSENTAMENTO DE TUBOS EM CONCRETO, JE D= 1750mm </t>
  </si>
  <si>
    <t xml:space="preserve">C0297 - ASSENTAMENTO DE TUBOS EM CONCRETO, JE D=2000mm </t>
  </si>
  <si>
    <t>16.5 POÇOS E CAIXAS</t>
  </si>
  <si>
    <t xml:space="preserve">C3048 - RETIRADA DE TUBO PVC ENTERRADO DN=75mm </t>
  </si>
  <si>
    <t xml:space="preserve">C3049 - RETIRADA DE TUBO PVC ENTERRADO DN=85mm </t>
  </si>
  <si>
    <t>TUBO PVC SOLDÁVEL DE 32MM</t>
  </si>
  <si>
    <t>I2332</t>
  </si>
  <si>
    <t>FERRO CHATO 1 1/4" x 1/2"</t>
  </si>
  <si>
    <t>I2333</t>
  </si>
  <si>
    <t>FERRO CHATO 2" x 1/4"</t>
  </si>
  <si>
    <t>I2334</t>
  </si>
  <si>
    <t>FERRO CHATO 2" x 1/8"</t>
  </si>
  <si>
    <t>I0191</t>
  </si>
  <si>
    <t>FERRO CHATO 2" x 3/8"</t>
  </si>
  <si>
    <t>I2335</t>
  </si>
  <si>
    <t xml:space="preserve">C2903 - PORTÃO DE TUBO DE AÇO GALVANIZADO DE 2" (1X2)m, INCL. PILARES DE SUSTENTAÇÃO </t>
  </si>
  <si>
    <t>I0467</t>
  </si>
  <si>
    <t>CANTONEIRA DE FERRO 1"x 3/16"</t>
  </si>
  <si>
    <t>I2171</t>
  </si>
  <si>
    <t>TUBO AÇO GALVANIZADO DE 50MM (2')</t>
  </si>
  <si>
    <t>I2338</t>
  </si>
  <si>
    <t>FERRO CHATO DE 1/2" x 3/16"</t>
  </si>
  <si>
    <t>I2339</t>
  </si>
  <si>
    <t>FERRO CHATO DE 2" x 3/16"</t>
  </si>
  <si>
    <t>I2364</t>
  </si>
  <si>
    <t>JOELHO FERRO GALVANIZADO 1"</t>
  </si>
  <si>
    <t>PISO SALARIAL:</t>
  </si>
  <si>
    <t>Não Oficial =</t>
  </si>
  <si>
    <t>Meio-Oficial =</t>
  </si>
  <si>
    <t>Oficial =</t>
  </si>
  <si>
    <t>LUVA PVC SOLDAVEL/ROSCA DE 25X3/4''</t>
  </si>
  <si>
    <t xml:space="preserve">C1208 - EMASSAMENTO DE PAREDES INTERNAS 2 DEMÃOS C/MASSA DE PVA </t>
  </si>
  <si>
    <t>I1513</t>
  </si>
  <si>
    <t>LUVA PVC ROSCAVEL DE 1''</t>
  </si>
  <si>
    <t>I1437</t>
  </si>
  <si>
    <t>I7681</t>
  </si>
  <si>
    <t>EXTREMIDADE FJTE DN 900 PN16</t>
  </si>
  <si>
    <t>I7691</t>
  </si>
  <si>
    <t>EXTREMIDADE FJTE DN 900 PN25</t>
  </si>
  <si>
    <t>I3835</t>
  </si>
  <si>
    <t>EXTREMIDADE FLANGE E JUNTA MECÂNICA DN 1000 PN10</t>
  </si>
  <si>
    <t>I3836</t>
  </si>
  <si>
    <t>EXTREMIDADE FLANGE E JUNTA MECÂNICA DN 1200 PN10</t>
  </si>
  <si>
    <t>I3826</t>
  </si>
  <si>
    <t>EXTREMIDADE FLANGE E JUNTA MECÂNICA DN 300 PN10</t>
  </si>
  <si>
    <t>I3827</t>
  </si>
  <si>
    <t>I1441</t>
  </si>
  <si>
    <t>LUVA PVC ROSCAVEL DE 2 1/2''</t>
  </si>
  <si>
    <t>I1443</t>
  </si>
  <si>
    <t>LUVA PVC ROSCAVEL DE 3''</t>
  </si>
  <si>
    <t>I1444</t>
  </si>
  <si>
    <t>LUVA PVC ROSCAVEL DE 3/4''</t>
  </si>
  <si>
    <t>I1445</t>
  </si>
  <si>
    <t>LUVA PVC ROSCAVEL DE 4''</t>
  </si>
  <si>
    <t>I1446</t>
  </si>
  <si>
    <t>LUVA PVC SOLDAVEL AZUL DE 20X1/2''</t>
  </si>
  <si>
    <t>I1447</t>
  </si>
  <si>
    <t>LUVA PVC SOLDAVEL AZUL DE 25X3/4''</t>
  </si>
  <si>
    <t>I1410</t>
  </si>
  <si>
    <t>LUVA PVC SOLDAVEL DE 20MM</t>
  </si>
  <si>
    <t>I1412</t>
  </si>
  <si>
    <t>LUVA PVC SOLDAVEL DE 32MM</t>
  </si>
  <si>
    <t>I1413</t>
  </si>
  <si>
    <t>LUVA PVC SOLDAVEL DE 40MM</t>
  </si>
  <si>
    <t>I1414</t>
  </si>
  <si>
    <t>LUVA PVC SOLDAVEL DE 50MM</t>
  </si>
  <si>
    <t>I1415</t>
  </si>
  <si>
    <t>LUVA PVC SOLDAVEL DE 60MM</t>
  </si>
  <si>
    <t>I1416</t>
  </si>
  <si>
    <t>LUVA PVC SOLDAVEL DE 75MM</t>
  </si>
  <si>
    <t>I1417</t>
  </si>
  <si>
    <t>LUVA PVC SOLDAVEL DE 85MM</t>
  </si>
  <si>
    <t>I1448</t>
  </si>
  <si>
    <t>LUVA PVC SOLDAVEL/ROSCA DE 20X1/2''</t>
  </si>
  <si>
    <t>I1450</t>
  </si>
  <si>
    <t>LUVA PVC SOLDAVEL/ROSCA DE 32X1''</t>
  </si>
  <si>
    <t>I1451</t>
  </si>
  <si>
    <t>LUVA PVC SOLDAVEL/ROSCA DE 40X11/4''</t>
  </si>
  <si>
    <t>I1452</t>
  </si>
  <si>
    <t>LUVA PVC SOLDAVEL/ROSCA DE 50X1 1/2''</t>
  </si>
  <si>
    <t>I1418</t>
  </si>
  <si>
    <t>LUVA REDUÇÃO AÇO GALV 1 1/4X1/2''</t>
  </si>
  <si>
    <t>I1420</t>
  </si>
  <si>
    <t>LUVA REDUÇÃO AÇO GALV 4X2''</t>
  </si>
  <si>
    <t>I1419</t>
  </si>
  <si>
    <t>LUVA REDUÇÃO AÇO GALV 4X2 1/2''</t>
  </si>
  <si>
    <t>I1421</t>
  </si>
  <si>
    <t>LUVA REDUÇÃO AÇO GALV 4X3''</t>
  </si>
  <si>
    <t>I1455</t>
  </si>
  <si>
    <t>LUVA REDUÇÃO PVC ROSCAVEL DE 1X3/4''</t>
  </si>
  <si>
    <t>I1456</t>
  </si>
  <si>
    <t>LUVA REDUÇÃO PVC ROSCAVEL DE 3/4X1/2''</t>
  </si>
  <si>
    <t>I1453</t>
  </si>
  <si>
    <t>RIPA DE PEROBA DE 1X5CM</t>
  </si>
  <si>
    <t>I2200</t>
  </si>
  <si>
    <t>TUBO PVC SOLDÁVEL DE 25MM (3/4')</t>
  </si>
  <si>
    <t>I2311</t>
  </si>
  <si>
    <t>DOBRADIÇA DE FERRO 3 x 2 1/2" ( PADRÃO POPULAR )</t>
  </si>
  <si>
    <t>I2331</t>
  </si>
  <si>
    <t>FECHADURA DE SOBREPOR</t>
  </si>
  <si>
    <t>I2379</t>
  </si>
  <si>
    <t>MINI POSTE F.G. 1 1/14" C/2.00M E REX MONOFASICO</t>
  </si>
  <si>
    <t>I2412</t>
  </si>
  <si>
    <t>QUADRO DE DISTRIBUIÇÃO PARA 6 CIRCUITOS</t>
  </si>
  <si>
    <t>I2416</t>
  </si>
  <si>
    <t>REGISTRO DE PRESSÃO EM BRONZE Ø 1/2"</t>
  </si>
  <si>
    <t>INSTALAÇÃO DE HIDRÔMETRO E CAVALETE COM CAIXA</t>
  </si>
  <si>
    <t>VEÍCULO UTILITÁRIO KOMBI (CHORÁRIO)</t>
  </si>
  <si>
    <t>ADESIVO 90 ML</t>
  </si>
  <si>
    <t>FITA VEDA ROSCA 25Mx3/4"</t>
  </si>
  <si>
    <t>16.6.9</t>
  </si>
  <si>
    <t xml:space="preserve">C2767 - ENSECADEIRA COM SACOS DE AREIA, S/ FORNECIMENTO DE AREIA </t>
  </si>
  <si>
    <t>I0036</t>
  </si>
  <si>
    <t>AGULHA 125 PARA SACO</t>
  </si>
  <si>
    <t>I2342</t>
  </si>
  <si>
    <t>FIO PARA COSTURAR SACO</t>
  </si>
  <si>
    <t>I2418</t>
  </si>
  <si>
    <t>SACO PLÁSTICO EM PROLIPROPILENO PARA 50kg</t>
  </si>
  <si>
    <t xml:space="preserve">C1244 - ENSECADEIRA DE PAREDE SIMPLES </t>
  </si>
  <si>
    <t xml:space="preserve">C1243 - ENSECADEIRA DE PAREDE DUPLA </t>
  </si>
  <si>
    <t>DADOS BÁSICOS:</t>
  </si>
  <si>
    <t>L.S. =</t>
  </si>
  <si>
    <t>BDI =</t>
  </si>
  <si>
    <t>13 REVESTIMENTOS</t>
  </si>
  <si>
    <t xml:space="preserve">C1475 - IMPERMEABILIZAÇÃO DE SUPERFÍCIES INTERNAS DE RESERVATÓRIOS ENTERRADOS </t>
  </si>
  <si>
    <t xml:space="preserve">C1469 - IMPERMEABILIZAÇÃO INTERNA E EXTERNA P/RESERVATÓRIO ENTERRADO </t>
  </si>
  <si>
    <t>I2091</t>
  </si>
  <si>
    <t>TINTA BETUMINOSA</t>
  </si>
  <si>
    <t xml:space="preserve">C2948 - SINAL. TRÂNSITO COM CAVAL. MADEIRA, C/ INDIC. ADVERTÊNCIA </t>
  </si>
  <si>
    <t xml:space="preserve">C2904 - PORTÃO DE TUBO DE AÇO GALVANIZADO DE 2" (4X2)m, INCL.. PILARES DE SUSTENTAÇÃO </t>
  </si>
  <si>
    <t>I2365</t>
  </si>
  <si>
    <t>JUNÇÃO 45 PVC COM ROSCA DE 1.1/2"</t>
  </si>
  <si>
    <t xml:space="preserve">C2423 - TELA METÁLICA AÇO GALVANIZADO, MALHA (13 X 13)MM2 </t>
  </si>
  <si>
    <t>I1621</t>
  </si>
  <si>
    <t>PERFIL BATENTE DE AÇO (14/24)X44MM CHAPA 20 (DIVISÓRIA)</t>
  </si>
  <si>
    <t>I1872</t>
  </si>
  <si>
    <t>SOLDA 50X50</t>
  </si>
  <si>
    <t>I2035</t>
  </si>
  <si>
    <t>TELA DE ARAME GALVANIZADO DE 2' FIO N.12 BWG</t>
  </si>
  <si>
    <t>10 VIDROS</t>
  </si>
  <si>
    <t xml:space="preserve">C2670 - VIDRO COMUM EM CAIXILHOS C/MASSA ESP.= 4mm, COLOCADO </t>
  </si>
  <si>
    <t>I2256</t>
  </si>
  <si>
    <t>VIDRO LISO, E= 4MM(COLOCADO)</t>
  </si>
  <si>
    <t>11 COBERTURA</t>
  </si>
  <si>
    <t>11.1 ESTRUTURA DE MADEIRA</t>
  </si>
  <si>
    <t>GRAVADOR DIGITAL COM 16 CANAIS DE ENTRADA, 2 SAÍDAS MULTIPLEXADAS, GRAVADOR DE CD-ROM INCORPORADO, MEMÓRIA DE 960 H, TECLADO, SOFTWARE DE CONFIGURAÇÃO, SEM LOOPE DE ENTRADA, ALIMENTAÇÃO 220 VAC</t>
  </si>
  <si>
    <t>I6729</t>
  </si>
  <si>
    <t>GRUPO GERADOR 121/140 KVA, C/ QUADRO AUTOMÁTICO</t>
  </si>
  <si>
    <t>I1234</t>
  </si>
  <si>
    <t>GRUPO GERADOR 141/170 KVA, C/ QUADRO AUTOMATICO</t>
  </si>
  <si>
    <t>I6731</t>
  </si>
  <si>
    <t>GRUPO GERADOR 171/215 KVA, C/ QUADRO AUTOMÁTICO</t>
  </si>
  <si>
    <t>I7983</t>
  </si>
  <si>
    <t>GRUPO GERADOR 216/235 KVA, C/ QUADRO AUTOMÁTICO</t>
  </si>
  <si>
    <t>I6732</t>
  </si>
  <si>
    <t>GRUPO GERADOR 236/260 KVA, C/ QUADRO AUTOMÁTICO</t>
  </si>
  <si>
    <t>I1236</t>
  </si>
  <si>
    <t>GRUPO GERADOR 261/290 KVA, C/ QUADRO AUTOMATICO</t>
  </si>
  <si>
    <t>I6734</t>
  </si>
  <si>
    <t>GRUPO GERADOR 291/360 KVA, C/ QUADRO AUTOMÁTICO</t>
  </si>
  <si>
    <t>I6735</t>
  </si>
  <si>
    <t>GRUPO GERADOR 361/385 KVA, C/ QUADRO AUTOMÁTICO</t>
  </si>
  <si>
    <t>I7984</t>
  </si>
  <si>
    <t>GRUPO GERADOR 386/450 KVA, C/ QUADRO AUTOMÁTICO</t>
  </si>
  <si>
    <t>I7547</t>
  </si>
  <si>
    <t>ANEL DE BORRACHA P/TUBO PVC 100MM (4'')</t>
  </si>
  <si>
    <t>ANEL DE BORRACHA P/TUBO PVC 150MM (6'')</t>
  </si>
  <si>
    <t>ALVENARIA DE EMBASAMENTO TIJOLO COMUM, C/ARGAMASSA MISTA C/ CAL HIDRATADA</t>
  </si>
  <si>
    <t>I1411</t>
  </si>
  <si>
    <t>LUVA PVC SOLDAVEL DE 25MM</t>
  </si>
  <si>
    <t>I0149</t>
  </si>
  <si>
    <t>AUX. ADMINISTRATIVO</t>
  </si>
  <si>
    <t>I0475</t>
  </si>
  <si>
    <t>CAP PVC SOLD. MARROM DIAM. 25MM (3/4'')</t>
  </si>
  <si>
    <t>I6042</t>
  </si>
  <si>
    <t>KIT DE VEDAÇÃO P/ CORTE DE LIGAÇÃO</t>
  </si>
  <si>
    <t>I2401</t>
  </si>
  <si>
    <t>PLUG PVC COM ROSCA DE 3/4"</t>
  </si>
  <si>
    <t>16.1</t>
  </si>
  <si>
    <t>INTERRUPTOR 1 TECLA PARALELO 1 TOMADA 2POLOS UNIV.</t>
  </si>
  <si>
    <t>I1255</t>
  </si>
  <si>
    <t>INTERRUPTOR 1 TECLA SIMPLES</t>
  </si>
  <si>
    <t>I1256</t>
  </si>
  <si>
    <t>INTERRUPTOR 1 TECLA SIMPLES 1 CAMPAINHA</t>
  </si>
  <si>
    <t>I1257</t>
  </si>
  <si>
    <t>INTERRUPTOR 1 TECLA SIMPLES 1 PARALELO</t>
  </si>
  <si>
    <t>I1258</t>
  </si>
  <si>
    <t>INTERRUPTOR 1 TECLA SIMPLES 1 PARALELO 1TOM. 2POLO</t>
  </si>
  <si>
    <t>I1259</t>
  </si>
  <si>
    <t>INTERRUPTOR 1 TECLA SIMPLES 1 TOMADA 2POLOS UNIV.</t>
  </si>
  <si>
    <t>I1260</t>
  </si>
  <si>
    <t>INTERRUPTOR 1 TECLA SIMPLES 2 PARALELO</t>
  </si>
  <si>
    <t xml:space="preserve">C0310 - ASSENTAMENTO DE TUBOS, PEÇAS E CONEXÕES EM FoFo, JE DN 1200mm </t>
  </si>
  <si>
    <t xml:space="preserve">C2316 - TAPUME DE CHAPA DE MADEIRA COMPENSADA E= 6mm C/ABERTURA E PORTÃO </t>
  </si>
  <si>
    <t>I0527</t>
  </si>
  <si>
    <t>CHAPA COMPENSADO RESINAD0 6MM (1.10 X 2.20M)</t>
  </si>
  <si>
    <t>I1160</t>
  </si>
  <si>
    <t>FERRAGEM PARA PORTAO DE TAPUME</t>
  </si>
  <si>
    <t>I1724</t>
  </si>
  <si>
    <t>PREGO</t>
  </si>
  <si>
    <t>I1262</t>
  </si>
  <si>
    <t>I0847</t>
  </si>
  <si>
    <t>CONECTOR SPLIT-BOLT P/CABO 35MM2</t>
  </si>
  <si>
    <t>VALVULA DE PE C/CRIVO PORT. DUPLA FLANGE DN 300 PN10</t>
  </si>
  <si>
    <t>I5643</t>
  </si>
  <si>
    <t>VALVULA DE PE C/CRIVO PORT. DUPLA FLANGE DN 300 PN16</t>
  </si>
  <si>
    <t>I5633</t>
  </si>
  <si>
    <t>VALVULA DE PE C/CRIVO PORT. DUPLA FLANGE DN 350 PN10</t>
  </si>
  <si>
    <t>I5644</t>
  </si>
  <si>
    <t>VALVULA DE PE C/CRIVO PORT. DUPLA FLANGE DN 350 PN16</t>
  </si>
  <si>
    <t>I5634</t>
  </si>
  <si>
    <t>VALVULA DE PE C/CRIVO PORT. DUPLA FLANGE DN 400 PN10</t>
  </si>
  <si>
    <t>I5645</t>
  </si>
  <si>
    <t>VALVULA DE PE C/CRIVO PORT. DUPLA FLANGE DN 400 PN16</t>
  </si>
  <si>
    <t>I5635</t>
  </si>
  <si>
    <t>VALVULA DE PE C/CRIVO PORT. DUPLA FLANGE DN 450 PN10</t>
  </si>
  <si>
    <t>I5646</t>
  </si>
  <si>
    <t>PASTILHA DE PORCELANA ESMALTADA</t>
  </si>
  <si>
    <t>I1644</t>
  </si>
  <si>
    <t>PEÇA ' L' DE ANCORAGEM</t>
  </si>
  <si>
    <t>I1645</t>
  </si>
  <si>
    <t>JOELHO 45 PVC BRANCO PARA ESGOTO D=75mm</t>
  </si>
  <si>
    <t>EXTREMIDADE BF FLANGE JUNTA ELASTICA DN 350 PN10</t>
  </si>
  <si>
    <t>I3767</t>
  </si>
  <si>
    <t>EXTREMIDADE BF FLANGE JUNTA ELASTICA DN 400 PN10</t>
  </si>
  <si>
    <t>I3768</t>
  </si>
  <si>
    <t>EXTREMIDADE BF FLANGE JUNTA ELASTICA DN 450 PN10</t>
  </si>
  <si>
    <t>I3769</t>
  </si>
  <si>
    <t>EXTREMIDADE BF FLANGE JUNTA ELASTICA DN 500 PN10</t>
  </si>
  <si>
    <t>I3770</t>
  </si>
  <si>
    <t>EXTREMIDADE BF FLANGE JUNTA ELASTICA DN 600 PN10</t>
  </si>
  <si>
    <t>I3771</t>
  </si>
  <si>
    <t>EXTREMIDADE BF FLANGE JUNTA ELASTICA DN 700 PN10</t>
  </si>
  <si>
    <t>I3760</t>
  </si>
  <si>
    <t>EXTREMIDADE BF FLANGE JUNTA ELASTICA DN 75 PN10</t>
  </si>
  <si>
    <t>I7120</t>
  </si>
  <si>
    <t>EXTREMIDADE BF FLANGE JUNTA ELASTICA DN 80 PN10</t>
  </si>
  <si>
    <t>I3772</t>
  </si>
  <si>
    <t>EXTREMIDADE BF FLANGE JUNTA ELASTICA DN 800 PN10</t>
  </si>
  <si>
    <t>I3773</t>
  </si>
  <si>
    <t>EXTREMIDADE BF FLANGE JUNTA ELASTICA DN 900 PN10</t>
  </si>
  <si>
    <t>I7672</t>
  </si>
  <si>
    <t>EXTREMIDADE FJTE DN 1000 PN10</t>
  </si>
  <si>
    <t>I7682</t>
  </si>
  <si>
    <t>EXTREMIDADE FJTE DN 1000 PN16</t>
  </si>
  <si>
    <t>I7692</t>
  </si>
  <si>
    <t>EXTREMIDADE FJTE DN 1000 PN25</t>
  </si>
  <si>
    <t>I7673</t>
  </si>
  <si>
    <t>EXTREMIDADE FJTE DN 1200 PN10</t>
  </si>
  <si>
    <t>I7683</t>
  </si>
  <si>
    <t>EXTREMIDADE FJTE DN 1200 PN16</t>
  </si>
  <si>
    <t>I7693</t>
  </si>
  <si>
    <t>EXTREMIDADE FJTE DN 1200 PN25</t>
  </si>
  <si>
    <t>I7663</t>
  </si>
  <si>
    <t>EXTREMIDADE FJTE DN 300 PN10</t>
  </si>
  <si>
    <t>I7674</t>
  </si>
  <si>
    <t>EXTREMIDADE FJTE DN 300 PN16</t>
  </si>
  <si>
    <t>I7684</t>
  </si>
  <si>
    <t>EXTREMIDADE FJTE DN 300 PN25</t>
  </si>
  <si>
    <t>I7664</t>
  </si>
  <si>
    <t>EXTREMIDADE FJTE DN 350 PN10</t>
  </si>
  <si>
    <t>I7675</t>
  </si>
  <si>
    <t>EXTREMIDADE FJTE DN 350 PN16</t>
  </si>
  <si>
    <t>I7685</t>
  </si>
  <si>
    <t>EXTREMIDADE FJTE DN 350 PN25</t>
  </si>
  <si>
    <t>I7665</t>
  </si>
  <si>
    <t>CABO UNIPOLAR ISOLADO EM EPR 3,6/6kV, 10mm²</t>
  </si>
  <si>
    <t>I0407</t>
  </si>
  <si>
    <t>CAIXA AQUATIC PVC RIGIDO REF. 921.07</t>
  </si>
  <si>
    <t>I0408</t>
  </si>
  <si>
    <t xml:space="preserve">C2832 - FOSSA SÉPTICA E SUMIDOURO EM ALVENARIA </t>
  </si>
  <si>
    <t>I2298</t>
  </si>
  <si>
    <t>CURVA PVC LONGA DN 100</t>
  </si>
  <si>
    <t xml:space="preserve">C4162 - FOSSA SÉPTICA E SUMIDOURO EM ANÉIS D=1,20M </t>
  </si>
  <si>
    <t>I7964</t>
  </si>
  <si>
    <t>ANEL PRE-MOLDADO DE CONCRETO D=1,20M, h=0,50M</t>
  </si>
  <si>
    <t>I7965</t>
  </si>
  <si>
    <t>TAMPA PRE-MOLDADA DE CONCRETO P/ FOSSA E SUMIDOURO DE D=1,20M,E=0,10M</t>
  </si>
  <si>
    <t>I7966</t>
  </si>
  <si>
    <t>LAJE DE FUNDO P/ FOSSA DE D=1,20M, E=0,10M</t>
  </si>
  <si>
    <t>TUBO PVC BRANCO P/ESGOTO D=100MM (4')</t>
  </si>
  <si>
    <t>C2860</t>
  </si>
  <si>
    <t>LASTRO DE AREIA ADQUIRIDA</t>
  </si>
  <si>
    <t>C2862</t>
  </si>
  <si>
    <t>LASTRO DE BRITA</t>
  </si>
  <si>
    <t xml:space="preserve">C1436 - GRELHA DE FERRO P/ CALHAS E CAIXAS </t>
  </si>
  <si>
    <t>I1223</t>
  </si>
  <si>
    <t>GRADIL DE FERRO</t>
  </si>
  <si>
    <t>I1508</t>
  </si>
  <si>
    <t>MAQUINISTA ELEVADOR</t>
  </si>
  <si>
    <t>CAIXA TIPO 'J' 50X60X27CM</t>
  </si>
  <si>
    <t>I7468</t>
  </si>
  <si>
    <t>CÂMERA COLORIDA FIXA TIPO CCD 1/3", LENTE AUTO-ÍRIS, FOCO MANUAL 3,5-8mm, COM CAIXA DE PROTEÇÃO IP44 EM ALUMÍNIO, FONTE DE ALIMENTAÇÃO INCLUSA EM 220VAC/12VCC, 100VA MÁX., COM SUPORTES DE FIXAÇÃO</t>
  </si>
  <si>
    <t>I7466</t>
  </si>
  <si>
    <t>CÂMERA COLORIDA MÓVEL, TIPO DOME, CÂMERA 1/4", LENTE ZOOM MOTORIZADA 72X, PAN, TILT MOTORIZADOS, LENTES DAY-NIGHT 3,5-8mm, COMPLETA COM SUPORTE DE FIXAÇÃO</t>
  </si>
  <si>
    <t>I7987</t>
  </si>
  <si>
    <t>CÂMERAS</t>
  </si>
  <si>
    <t>I0456</t>
  </si>
  <si>
    <t>CAMPAINHA TIPO SIRENE ESCOLAR</t>
  </si>
  <si>
    <t>I0458</t>
  </si>
  <si>
    <t>CANALETA PLASTICA (110 X 20)MM, SISTEMA "X"</t>
  </si>
  <si>
    <t>I0459</t>
  </si>
  <si>
    <t>PLACA DE VENTILAÇÃO P/TELHA 90</t>
  </si>
  <si>
    <t>I1834</t>
  </si>
  <si>
    <t>EQUIPAMENTO P/ CLORAÇÃO, CLORADOR DE PASTILHAS, TIPO SANY-CLOR 5000 INCL. INSTALAÇÃO</t>
  </si>
  <si>
    <t>I7433</t>
  </si>
  <si>
    <t>EQUIPAMENTO P/ CLORAÇÃO, PASTILHAS TIPO CLOROPLAST 1040</t>
  </si>
  <si>
    <t>I6217</t>
  </si>
  <si>
    <t>I8030</t>
  </si>
  <si>
    <t>SELIM COMPACTO OCRE DN 200 x 100</t>
  </si>
  <si>
    <t>I8031</t>
  </si>
  <si>
    <t>SELIM COMPACTO OCRE DN 250 x 100</t>
  </si>
  <si>
    <t>I8032</t>
  </si>
  <si>
    <t>SELIM COMPACTO OCRE DN 300 x 100</t>
  </si>
  <si>
    <t>I3027</t>
  </si>
  <si>
    <t>SELIM 90 ELÁSTICO OCRE DN 125 x 100</t>
  </si>
  <si>
    <t>I3028</t>
  </si>
  <si>
    <t>SELIM 90 ELÁSTICO OCRE DN 150 x 100</t>
  </si>
  <si>
    <t>I3029</t>
  </si>
  <si>
    <t>SELIM 90 ELÁSTICO OCRE DN 200 x 100</t>
  </si>
  <si>
    <t>I3030</t>
  </si>
  <si>
    <t>SELIM 90 ELÁSTICO OCRE DN 250 x 100</t>
  </si>
  <si>
    <t>I3031</t>
  </si>
  <si>
    <t>SELIM 90 ELÁSTICO OCRE DN 300 x 100</t>
  </si>
  <si>
    <t>I3032</t>
  </si>
  <si>
    <t>SELIM 90 ELÁSTICO VFORT. PAREDE DUPLA DN 150 x 100</t>
  </si>
  <si>
    <t>I7557</t>
  </si>
  <si>
    <t>SIKA TOP 107 CX</t>
  </si>
  <si>
    <t>I6092</t>
  </si>
  <si>
    <t>TUBO FoFo C/FLANGE E PONTA DN 80 PN10 - L=3000</t>
  </si>
  <si>
    <t>I7210</t>
  </si>
  <si>
    <t>TUBO FoFo C/FLANGE E PONTA DN 80 PN10 - L=3500</t>
  </si>
  <si>
    <t>I7211</t>
  </si>
  <si>
    <t>TUBO FoFo C/FLANGE E PONTA DN 80 PN10 - L=4000</t>
  </si>
  <si>
    <t>I7212</t>
  </si>
  <si>
    <t>TUBO FoFo C/FLANGE E PONTA DN 80 PN10 - L=4500</t>
  </si>
  <si>
    <t>I7213</t>
  </si>
  <si>
    <t>TUBO FoFo C/FLANGE E PONTA DN 80 PN10 - L=5000</t>
  </si>
  <si>
    <t>I7214</t>
  </si>
  <si>
    <t>TUBO FoFo C/FLANGE E PONTA DN 80 PN10 - L=5500</t>
  </si>
  <si>
    <t>I7215</t>
  </si>
  <si>
    <t>TUBO FoFo C/FLANGE E PONTA DN 80 PN10 - L=5800</t>
  </si>
  <si>
    <t>I4767</t>
  </si>
  <si>
    <t>TUBO FoFo C/FLANGE E PONTA DN 800 PN10 - L=1000</t>
  </si>
  <si>
    <t>I4768</t>
  </si>
  <si>
    <t>TUBO FoFo C/FLANGE E PONTA DN 800 PN10 - L=1500mm</t>
  </si>
  <si>
    <t>I4769</t>
  </si>
  <si>
    <t>TUBO FoFo C/FLANGE E PONTA DN 150 PN10 - L=4500</t>
  </si>
  <si>
    <t>I4663</t>
  </si>
  <si>
    <t>TUBO FoFo C/FLANGE E PONTA DN 150 PN10 - L=5000</t>
  </si>
  <si>
    <t>I4664</t>
  </si>
  <si>
    <t>TUBO FoFo C/FLANGE E PONTA DN 150 PN10 - L=5500</t>
  </si>
  <si>
    <t>I4665</t>
  </si>
  <si>
    <t>TUBO FoFo C/FLANGE E PONTA DN 150 PN10 - L=5800</t>
  </si>
  <si>
    <t>I6667</t>
  </si>
  <si>
    <t>TUBO FoFo C/FLANGE E PONTA DN 150 PN10 L=500</t>
  </si>
  <si>
    <t>I4666</t>
  </si>
  <si>
    <t>TUBO FoFo C/FLANGE E PONTA DN 200 PN10 - L=1000</t>
  </si>
  <si>
    <t>I4667</t>
  </si>
  <si>
    <t>TUBO FoFo C/FLANGE E PONTA DN 200 PN10 - L=1500</t>
  </si>
  <si>
    <t>I4668</t>
  </si>
  <si>
    <t>TUBO FoFo C/FLANGE E PONTA DN 200 PN10 - L=2000</t>
  </si>
  <si>
    <t>I4669</t>
  </si>
  <si>
    <t>TUBO FoFo C/FLANGE E PONTA DN 200 PN10 - L=2500</t>
  </si>
  <si>
    <t>I4670</t>
  </si>
  <si>
    <t>VÁLVULA BORBOLETA FLANGEADA C/ MECANISMO K+CABEÇOTE DN 350 N10</t>
  </si>
  <si>
    <t>I7320</t>
  </si>
  <si>
    <t>VÁLVULA BORBOLETA FLANGEADA C/ MECANISMO K+CABEÇOTE DN 350 N16</t>
  </si>
  <si>
    <t>I7321</t>
  </si>
  <si>
    <t>VÁLVULA BORBOLETA FLANGEADA C/ MECANISMO K+CABEÇOTE DN 400 N10</t>
  </si>
  <si>
    <t>I7322</t>
  </si>
  <si>
    <t>VÁLVULA BORBOLETA FLANGEADA C/ MECANISMO K+CABEÇOTE DN 400 N16</t>
  </si>
  <si>
    <t>I7323</t>
  </si>
  <si>
    <t>VÁLVULA BORBOLETA FLANGEADA C/ MECANISMO K+CABEÇOTE DN 450 N10</t>
  </si>
  <si>
    <t>I7324</t>
  </si>
  <si>
    <t>TAMPA PRE-MOLDADA COM TRES FUROS DE 0,60M, D = 2,66M</t>
  </si>
  <si>
    <t>I6090</t>
  </si>
  <si>
    <t>TAMPA PRE-MOLDADA COM TRES FUROS DE 0,60M, D = 3,16M</t>
  </si>
  <si>
    <t>I6091</t>
  </si>
  <si>
    <t>TUBO FoFo C/FLANGE E PONTA DN 900 PN10 - L=4500</t>
  </si>
  <si>
    <t>I4788</t>
  </si>
  <si>
    <t>TUBO FoFo C/FLANGE E PONTA DN 900 PN10 - L=5000</t>
  </si>
  <si>
    <t>I4789</t>
  </si>
  <si>
    <t>TUBO FoFo C/FLANGE E PONTA DN 900 PN10 - L=5500</t>
  </si>
  <si>
    <t>I4790</t>
  </si>
  <si>
    <t>TUBO FoFo C/FLANGE E PONTA DN 900 PN10 - L=6000</t>
  </si>
  <si>
    <t>I4791</t>
  </si>
  <si>
    <t>TUBO FoFo C/FLANGE E PONTA DN 900 PN10 - L=6500</t>
  </si>
  <si>
    <t>I4792</t>
  </si>
  <si>
    <t>TUBO FoFo C/FLANGE E PONTA DN 800 PN10 - L=2000</t>
  </si>
  <si>
    <t>I4770</t>
  </si>
  <si>
    <t>TUBO FoFo C/FLANGE E PONTA DN 800 PN10 - L=2500</t>
  </si>
  <si>
    <t>I4771</t>
  </si>
  <si>
    <t>TUBO FoFo C/FLANGE E PONTA DN 800 PN10 - L=3000</t>
  </si>
  <si>
    <t>I4772</t>
  </si>
  <si>
    <t>TUBO FoFo C/FLANGE E PONTA DN 800 PN10 - L=3500</t>
  </si>
  <si>
    <t>I4773</t>
  </si>
  <si>
    <t>TUBO FoFo C/FLANGE E PONTA DN 800 PN10 - L=4000</t>
  </si>
  <si>
    <t>I4774</t>
  </si>
  <si>
    <t>I2696</t>
  </si>
  <si>
    <t>PLACA REFLETIVA DE ALUMÍNIO</t>
  </si>
  <si>
    <t>I2572</t>
  </si>
  <si>
    <t>PLACA REFLETIVA DE ALUMINIO C/PELICULA ANTI-PICHANTE</t>
  </si>
  <si>
    <t>I2697</t>
  </si>
  <si>
    <t>PLACA REFLETIVA DE POLIÉSTER DE FIBRA DE VIDRO</t>
  </si>
  <si>
    <t>I2574</t>
  </si>
  <si>
    <t>PLACA REFLETIVA DE POLIESTER DE FIBRA DE VIDRO C/PELICULA ANTI-PICHANTE</t>
  </si>
  <si>
    <t>I2698</t>
  </si>
  <si>
    <t>PLACA SEMI REFLETIVA DE AÇO GALVANIZADO</t>
  </si>
  <si>
    <t>I2576</t>
  </si>
  <si>
    <t>PLACA SEMI REFLETIVA DE AÇO GALVANIZADO C/PELICULA ANTI-PICHANTE</t>
  </si>
  <si>
    <t>I2699</t>
  </si>
  <si>
    <t>PLACA SEMI REFLETIVA DE ALUMÍNIO</t>
  </si>
  <si>
    <t>I2575</t>
  </si>
  <si>
    <t>PLACA SEMI REFLETIVA DE ALUMINIO C/PELICULA ANTI-PICHANTE</t>
  </si>
  <si>
    <t>I2700</t>
  </si>
  <si>
    <t>PLACA SEMI REFLETIVA DE POLIÉSTER C/ FIBRA DE VIDRO</t>
  </si>
  <si>
    <t>I2577</t>
  </si>
  <si>
    <t>TE FoFo BBB JUNTA ELÁSTICA DN 400 x 100</t>
  </si>
  <si>
    <t>I3561</t>
  </si>
  <si>
    <t>TE FoFo BBB JUNTA ELÁSTICA DN 400 x 200</t>
  </si>
  <si>
    <t>I3562</t>
  </si>
  <si>
    <t>TE FoFo BBB JUNTA ELÁSTICA DN 400 x 300</t>
  </si>
  <si>
    <t>I3563</t>
  </si>
  <si>
    <t>TE FoFo BBB JUNTA ELÁSTICA DN 400 x 400</t>
  </si>
  <si>
    <t>I3559</t>
  </si>
  <si>
    <t>TE FoFo BBB JUNTA ELÁSTICA DN 400 x 75</t>
  </si>
  <si>
    <t>I7159</t>
  </si>
  <si>
    <t>TE FoFo BBB JUNTA ELASTICA DN 400 x 80</t>
  </si>
  <si>
    <t>I3564</t>
  </si>
  <si>
    <t>TE FoFo BBB JUNTA ELÁSTICA DN 500 x 100</t>
  </si>
  <si>
    <t>I3565</t>
  </si>
  <si>
    <t>TUBO FoFo DÚCTIL 2GS JE INTEGRAL P/ ESGOTO DN 200</t>
  </si>
  <si>
    <t>I6533</t>
  </si>
  <si>
    <t>I8059</t>
  </si>
  <si>
    <t>TUBO FoFo CILÍNDRICO P/ ESGOTO DN 300, L = 5800mm</t>
  </si>
  <si>
    <t>I8060</t>
  </si>
  <si>
    <t>TUBO FoFo CILÍNDRICO P/ ESGOTO DN 350, L = 5800mm</t>
  </si>
  <si>
    <t>I8061</t>
  </si>
  <si>
    <t>TUBO FoFo CILÍNDRICO P/ ESGOTO DN 400, L = 5800mm</t>
  </si>
  <si>
    <t>I8062</t>
  </si>
  <si>
    <t>TUBO FoFo CILÍNDRICO P/ ESGOTO DN 450, L = 5800mm</t>
  </si>
  <si>
    <t>I8063</t>
  </si>
  <si>
    <t>TUBO FoFo CILÍNDRICO P/ ESGOTO DN 500, L = 5800mm</t>
  </si>
  <si>
    <t>I8064</t>
  </si>
  <si>
    <t>TUBO FoFo CILÍNDRICO P/ ESGOTO DN 600, L = 5800mm</t>
  </si>
  <si>
    <t>I8065</t>
  </si>
  <si>
    <t>TUBO FoFo C/FLANGE E PONTA DN 350 PN10 - L=3000</t>
  </si>
  <si>
    <t>I4704</t>
  </si>
  <si>
    <t>TUBO FoFo C/FLANGE E PONTA DN 350 PN10 - L=3500</t>
  </si>
  <si>
    <t>I4705</t>
  </si>
  <si>
    <t>VÁLVULA BORBOLETA FLANGEADA C/ MECANISMO C+CABEÇOTE DN 700 N10</t>
  </si>
  <si>
    <t>I7303</t>
  </si>
  <si>
    <t>PEDESTAL MANOBRA SIMPLES INDIC. ABERTURA DN 10x60</t>
  </si>
  <si>
    <t>I5004</t>
  </si>
  <si>
    <t>PEDESTAL MANOBRA SIMPLES INDIC. ABERTURA DN 10x61</t>
  </si>
  <si>
    <t>I5005</t>
  </si>
  <si>
    <t>PEDESTAL MANOBRA SIMPLES INDIC. ABERTURA DN 10x62</t>
  </si>
  <si>
    <t>I5006</t>
  </si>
  <si>
    <t>PEDESTAL MANOBRA SIMPLES INDIC. ABERTURA DN 12x63</t>
  </si>
  <si>
    <t>I5007</t>
  </si>
  <si>
    <t>PEDESTAL MANOBRA SIMPLES INDIC. ABERTURA DN 12x65</t>
  </si>
  <si>
    <t>I5008</t>
  </si>
  <si>
    <t>PEDESTAL MANOBRA SIMPLES INDIC. ABERTURA DN 13x62</t>
  </si>
  <si>
    <t>I5009</t>
  </si>
  <si>
    <t>PEDESTAL MANOBRA SIMPLES INDIC. ABERTURA DN 13x63</t>
  </si>
  <si>
    <t>I5010</t>
  </si>
  <si>
    <t>PEDESTAL MANOBRA SIMPLES INDIC. ABERTURA DN 13x65</t>
  </si>
  <si>
    <t>I5011</t>
  </si>
  <si>
    <t>PEDESTAL MANOBRA SIMPLES INDIC. ABERTURA DN 13x77</t>
  </si>
  <si>
    <t>I5012</t>
  </si>
  <si>
    <t>PEDESTAL MANOBRA SIMPLES INDIC. ABERTURA DN 13x78</t>
  </si>
  <si>
    <t>I5013</t>
  </si>
  <si>
    <t>PEDESTAL MANOBRA SIMPLES INDIC. ABERTURA DN 13x79</t>
  </si>
  <si>
    <t>ANEL BORRACHA P/ FoFo JUNTA ELÁSTICA DN 300 P/ ÁGUA</t>
  </si>
  <si>
    <t>I4163</t>
  </si>
  <si>
    <t>AMPERIMETRO (96 X 96)MM - ESC. 0 A 500A</t>
  </si>
  <si>
    <t>I7448</t>
  </si>
  <si>
    <t>ANALOG INPUT 4 CHANNEL CARD FOR PLC, MOD. 1746-N14 AB</t>
  </si>
  <si>
    <t>I7412</t>
  </si>
  <si>
    <t>ANEL DE PROTEÇÃO DIAZED</t>
  </si>
  <si>
    <t>I0090</t>
  </si>
  <si>
    <t>APARELHO SINALIZADOR OBSTACULOS</t>
  </si>
  <si>
    <t>I7935</t>
  </si>
  <si>
    <t>ARANDELA APLICADA NA LATERAL DO PILAR EM ALUMÍNIO FUNDIDO PINTADO COM REFLETOR EM ALUMÍNIO ANODIZADO E DIFUSOR EM VIDRO PLANO TEMPERADO TRANSPARENTE PARA LÂMPADA VAPOR METÁLICO 400W MAIS REATOR E IGNITOR</t>
  </si>
  <si>
    <t>I8223</t>
  </si>
  <si>
    <t>ARANDELA BLINDADA</t>
  </si>
  <si>
    <t>I7926</t>
  </si>
  <si>
    <t>ARANDELA PARA FLUORESCENTE COMPACTA 18W EM ALUMÍNIO ANODIZADO E PINTADO POR PROCESSO ELETROSTÁTICO COM UM VISOR EM VIDRO FOSCO</t>
  </si>
  <si>
    <t>I7927</t>
  </si>
  <si>
    <t>ARANDELA PARA FLUORESCENTE COMPACTA 18W EM ALUMÍNIO ANODIZADO E PINTADO POR PROCESSO ELETROSTÁTICO COM DOIS VISORES EM VIDRO FOSCO</t>
  </si>
  <si>
    <t>I7928</t>
  </si>
  <si>
    <t>ARANDELA PARA LÂMPADA INCANDESCENTE 60W EM ALUMÍNIO ANODIZADO E PINTADO POR PROCESSO ELETROSTÁTICO COM REFLETOR EM ALUMÍNIO ANODIZADO ALTO BRILHO</t>
  </si>
  <si>
    <t>I0128</t>
  </si>
  <si>
    <t xml:space="preserve">C2856 - LAJE DE FUNDO P/POÇO DE VISITA C/ANÉIS PRÉ-MOLDADO D=1000mm </t>
  </si>
  <si>
    <t xml:space="preserve">C3395 - RETIRADA DE TUBOS, PEÇAS E CONEXÕES EM FoFo JE DN 400MM </t>
  </si>
  <si>
    <t xml:space="preserve">C1277 - ESGOTAMENTO C/BOMBA ELÉTRICA DE IMERSÃO 2.7KW ATÉ 8M </t>
  </si>
  <si>
    <t>I0685</t>
  </si>
  <si>
    <t>BOMBA ELÉTRICA P/DRENAGEM 3,6 HP (CHP)</t>
  </si>
  <si>
    <t xml:space="preserve">POÇO DE VISITA, C/ANÉIS DE CONCRETO, PROF. ATÉ 1.00m, D= 600mm </t>
  </si>
  <si>
    <t xml:space="preserve">POÇO DE VISITA, C/ANÉIS DE CONCRETO, PROF. ATÉ 1.50m, D=1000mm </t>
  </si>
  <si>
    <t xml:space="preserve">POÇO DE VISITA, C/ANÉIS DE CONCRETO, PROF. ATÉ 1.50m, D=1200mm </t>
  </si>
  <si>
    <t xml:space="preserve">SOBRETAMPA EM FERRO FUNDIDO COM D=600mm </t>
  </si>
  <si>
    <t xml:space="preserve">SOBRETAMPA EM FERRO FUNDIDO C/ D=800 mm </t>
  </si>
  <si>
    <t xml:space="preserve">Unidade: M² </t>
  </si>
  <si>
    <t>TRANSPOSIÇÃO DE RAMAL PREDIAL DE ÁGUA EM REDE SUBSTITUIDA, INCL. ESCAV., ASSENTAMENTO E INTERLIGAÇÃO</t>
  </si>
  <si>
    <t>16.6.3</t>
  </si>
  <si>
    <t>16.6.4</t>
  </si>
  <si>
    <t>16.6.5</t>
  </si>
  <si>
    <t>16.6.6</t>
  </si>
  <si>
    <t>16.6.7</t>
  </si>
  <si>
    <t>16.6.8</t>
  </si>
  <si>
    <t>OUTROS ELEMENTOS</t>
  </si>
  <si>
    <t xml:space="preserve">FOSSA SÉPTICA E SUMIDOURO EM ALVENARIA </t>
  </si>
  <si>
    <t xml:space="preserve">FOSSA SÉPTICA E SUMIDOURO EM ANÉIS D=1,20M </t>
  </si>
  <si>
    <t xml:space="preserve">GRELHA DE FERRO P/ CALHAS E CAIXAS </t>
  </si>
  <si>
    <t xml:space="preserve">LAJE DE FUNDO P/POÇO DE VISITA C/ANÉIS PRÉ-MOLDADO D= 600mm </t>
  </si>
  <si>
    <t xml:space="preserve">LAJE DE FUNDO P/POÇO DE VISITA C/ANÉIS PRÉ-MOLDADO D=1000mm </t>
  </si>
  <si>
    <t>17.0</t>
  </si>
  <si>
    <t>18.0</t>
  </si>
  <si>
    <t>17. PINTURA</t>
  </si>
  <si>
    <t>16.8</t>
  </si>
  <si>
    <t>16.8.1</t>
  </si>
  <si>
    <t>16.8.2</t>
  </si>
  <si>
    <t>16.8.3</t>
  </si>
  <si>
    <t>16.8.4</t>
  </si>
  <si>
    <t>16.8.5</t>
  </si>
  <si>
    <t xml:space="preserve">C0299 - ASSENTAMENTO DE TUBOS EM CONCRETO, JE D= 400mm </t>
  </si>
  <si>
    <t>VIGA DE PEROBA DE 6X12CM</t>
  </si>
  <si>
    <t>I2429</t>
  </si>
  <si>
    <t>TABUA DE VIROLA DE 12"x 1"</t>
  </si>
  <si>
    <t xml:space="preserve">C0369 - BARRACÃO ABERTO </t>
  </si>
  <si>
    <t>I0197</t>
  </si>
  <si>
    <t>BARROTE DE 2"x2"</t>
  </si>
  <si>
    <t>I0198</t>
  </si>
  <si>
    <t>PONTALETE / BARROTE DE 3"x3" - APARELHADO</t>
  </si>
  <si>
    <t>I0983</t>
  </si>
  <si>
    <t>DISJUNTOR MONOPOLAR 20A</t>
  </si>
  <si>
    <t>UN</t>
  </si>
  <si>
    <t>I1075</t>
  </si>
  <si>
    <t>ELETRODUTO DE PVC RIGIDO 3/4''</t>
  </si>
  <si>
    <t>I2340</t>
  </si>
  <si>
    <t>FIO DE COBRE ANTICHAMA 2.5MM2</t>
  </si>
  <si>
    <t>I2357</t>
  </si>
  <si>
    <t>INTERRUPTOR DE SOBREPOR 1 SEÇÃO</t>
  </si>
  <si>
    <t>I2373</t>
  </si>
  <si>
    <t>LÂMPADA INCANDECENTE DE 100W</t>
  </si>
  <si>
    <t>I2408</t>
  </si>
  <si>
    <t>PREGO 1 1/2" x 14</t>
  </si>
  <si>
    <t>I2440</t>
  </si>
  <si>
    <t>TELHA DE FIBROCIMENTO DE 4MM (0.50 x 2.44M)</t>
  </si>
  <si>
    <t>I2444</t>
  </si>
  <si>
    <t>I2403</t>
  </si>
  <si>
    <t>PO DE PEDRA</t>
  </si>
  <si>
    <t xml:space="preserve">Unidade: M </t>
  </si>
  <si>
    <t> </t>
  </si>
  <si>
    <t>EQUIPAMENTOS (CHORÁRIO)</t>
  </si>
  <si>
    <t>Total EQUIPAMENTOS :</t>
  </si>
  <si>
    <t xml:space="preserve">C0581 - CADASTRO DE LIGAÇÃO </t>
  </si>
  <si>
    <t>I2212</t>
  </si>
  <si>
    <t xml:space="preserve">C0205 - ARGAMASSA MISTA DE CIMENTO CAL HIDR. E AREIA S/PEN. T 1:2:8 </t>
  </si>
  <si>
    <t>6. FUNDAÇÕES E ESTRUTURAS</t>
  </si>
  <si>
    <t>6.1 EMBASAMENTOS E BALDRAMES</t>
  </si>
  <si>
    <t xml:space="preserve">C0054 - ALVENARIA DE EMBASAMENTO DE PEDRA ARGAMASSADA </t>
  </si>
  <si>
    <t xml:space="preserve">C4430 - ARGAMASSA DE CIMENTO E AREIA PEN. TRAÇO 1:6 </t>
  </si>
  <si>
    <t xml:space="preserve">C0156 - ARGAMASSA DE CIMENTO E AREIA S/PEN. C/IMPERMEAB. TRAÇO 1:2 </t>
  </si>
  <si>
    <t xml:space="preserve">C0157 - ARGAMASSA DE CIMENTO E AREIA S/PEN. C/IMPERMEAB. TRAÇO 1:3 </t>
  </si>
  <si>
    <t xml:space="preserve">C4468 - FORRO PVC - LAMBRI (100x6000 OU 200x6000)mm - FORNECIMENTO E MONTAGEM </t>
  </si>
  <si>
    <t>I8293</t>
  </si>
  <si>
    <t>FORRO PVC - LAMBRI (100x6000 OU 200x6000)mm</t>
  </si>
  <si>
    <t xml:space="preserve">C4284 - SANCA DE GESSO P/ FORRO CONVENCIONAL - FORNECIMENTO E MONTAGEM </t>
  </si>
  <si>
    <t>I8290</t>
  </si>
  <si>
    <t>SANCA DE GESSO P/ FORRO CONVENCIONAL</t>
  </si>
  <si>
    <t>7.3 MURO DE ARRIMO</t>
  </si>
  <si>
    <t xml:space="preserve">C1810 - MURO DE ARRIMO C/GABIÃO, ALTURA 2m </t>
  </si>
  <si>
    <t>I0104</t>
  </si>
  <si>
    <t>ARAME ZINCADO DE 2,7MM AMARRAÇÃO DE GABIÕES</t>
  </si>
  <si>
    <t>I1212</t>
  </si>
  <si>
    <t>GABIÃO COM MALHA HEXAGONAL 8X10CM - ZINCADO</t>
  </si>
  <si>
    <t xml:space="preserve">C1811 - MURO DE ARRIMO C/GABIÃO, ALTURA 4m </t>
  </si>
  <si>
    <t xml:space="preserve">C2763 - ENCHIMENTO DE GABIÃO COM PEDRA DE MÃO </t>
  </si>
  <si>
    <t xml:space="preserve">C1422 - GABIÃO COLCHÃO ESP.= 30cm </t>
  </si>
  <si>
    <t>I1211</t>
  </si>
  <si>
    <t>GABIÃO COLCHÃO MALHA HEXAGONAL 6X8CM. ESP 30CM</t>
  </si>
  <si>
    <t xml:space="preserve">C1420 - GABIÃO P/EXECUÇÃO DE OBRAS </t>
  </si>
  <si>
    <t>I1213</t>
  </si>
  <si>
    <t>8 PAREDES E PAINÉIS</t>
  </si>
  <si>
    <t>8.1 ALVENARIA DE ELEVAÇÃO</t>
  </si>
  <si>
    <t xml:space="preserve">CHAPA COMPENS. RES.6MM </t>
  </si>
  <si>
    <t>FERRAGEM P PORTAO DE TAPUME</t>
  </si>
  <si>
    <t>COMPRESSOR AR 250 PCM (CHP)</t>
  </si>
  <si>
    <t>I1580</t>
  </si>
  <si>
    <t>I0442</t>
  </si>
  <si>
    <t>CAL VIRGEM EM PO</t>
  </si>
  <si>
    <t>HASTE PROLONG.C/ROSCA BOCA CHAVE DN 1.3/4 L=1,00m</t>
  </si>
  <si>
    <t>I4898</t>
  </si>
  <si>
    <t>TUBO AÇO ASTM A-120 PRETO C/ ROSCA DE 100mm (4")</t>
  </si>
  <si>
    <t>I6753</t>
  </si>
  <si>
    <t>TUBO AÇO ASTM A-120 PRETO C/ ROSCA DE 25mm(1")</t>
  </si>
  <si>
    <t>I6757</t>
  </si>
  <si>
    <t>TUBO AÇO ASTM A-120 PRETO C/ ROSCA DE 80mm (3")</t>
  </si>
  <si>
    <t>I6752</t>
  </si>
  <si>
    <t>TUBO AÇO ASTM A-120 PRETO C/ ROSCA DE 20mm(3/4")</t>
  </si>
  <si>
    <t>I6754</t>
  </si>
  <si>
    <t xml:space="preserve">C2207 - RETIRADA DE GUIAS PRÉ FABRICADAS DE CONCRETO </t>
  </si>
  <si>
    <t xml:space="preserve">C3373 - RETIRADA DE MEIO FIO DE PEDRA GRANÍTICA </t>
  </si>
  <si>
    <t>I0727</t>
  </si>
  <si>
    <t>COMPRESSOR DE AR 170 PCM (CHP)</t>
  </si>
  <si>
    <t xml:space="preserve">C3214 - ESPALHAMENTO E ADENSAMENTO DE AREIA </t>
  </si>
  <si>
    <t>I0666</t>
  </si>
  <si>
    <t xml:space="preserve">C3404 - BLOCO DE ANCORAGEM EM CONCRETO ESTRUTURAL FCK=15MPa </t>
  </si>
  <si>
    <t xml:space="preserve">C3089 - GUARDA CORPO (VARANDA) </t>
  </si>
  <si>
    <t>7.0 CONTENÇÕES</t>
  </si>
  <si>
    <t>7.1 ENROCAMENTO E PROTEÇÃO DE TALUDES</t>
  </si>
  <si>
    <t>7.2 ENSECADEIRAS</t>
  </si>
  <si>
    <t xml:space="preserve">C0839 - CONCRETO P/VIBR., FCK 13,5 MPa COM AGREGADO ADQUIRIDO </t>
  </si>
  <si>
    <t xml:space="preserve">C0840 - CONCRETO P/VIBR., FCK 15 MPa COM AGREGADO ADQUIRIDO </t>
  </si>
  <si>
    <t xml:space="preserve">C0841 - CONCRETO P/VIBR., FCK 18 MPa COM AGREGADO ADQUIRIDO </t>
  </si>
  <si>
    <t>INTERRUPT SOBREPOR 1 SEÇÃO</t>
  </si>
  <si>
    <t>LÂMPADA INCANDECENTE 100W</t>
  </si>
  <si>
    <t>Q. DISTRIBUIÇÃO P/ 6 CIRCUITOS</t>
  </si>
  <si>
    <t>REGISTRO PRESSÃO BRONZE 1/2"</t>
  </si>
  <si>
    <t>TELHA FIBROC 4mm (0.50x2.44)</t>
  </si>
  <si>
    <t>TOMADA UNIVERSAL</t>
  </si>
  <si>
    <t>TUBO PVC ESG PRIM DN 100</t>
  </si>
  <si>
    <t>TUBO PVC ESG PRIM DN 50</t>
  </si>
  <si>
    <t>TUBO PVC ESG SEC DN 40</t>
  </si>
  <si>
    <t xml:space="preserve">CHAPA COMP RES 10MM </t>
  </si>
  <si>
    <t>MINI POSTE F.G. 1 1/14" C/2.00M</t>
  </si>
  <si>
    <t>TORNEIRA 3/4" CANO CURTO</t>
  </si>
  <si>
    <t>Adap Sold c/FL p/cx d'água 32x1"</t>
  </si>
  <si>
    <t>TUBOS E CONEXÕES EM CONCRETO</t>
  </si>
  <si>
    <t>16.4.1</t>
  </si>
  <si>
    <t>16.4.2</t>
  </si>
  <si>
    <t>16.4.3</t>
  </si>
  <si>
    <t>16.4.4</t>
  </si>
  <si>
    <t>16.4.5</t>
  </si>
  <si>
    <t>16.4.6</t>
  </si>
  <si>
    <t>16.4.7</t>
  </si>
  <si>
    <t xml:space="preserve">ASSENTAMENTO DE TUBOS EM CONCRETO, JE D= 300mm </t>
  </si>
  <si>
    <t xml:space="preserve">ASSENTAMENTO DE TUBOS EM CONCRETO, JE D= 400mm </t>
  </si>
  <si>
    <t xml:space="preserve">ASSENTAMENTO DE TUBOS EM CONCRETO, JE D=500mm </t>
  </si>
  <si>
    <t xml:space="preserve">ASSENTAMENTO DE TUBOS EM CONCRETO, JE D=600mm </t>
  </si>
  <si>
    <t xml:space="preserve">CARGA MANUAL DE ROCHA EM CAMINHÃO BASCULANTE </t>
  </si>
  <si>
    <t xml:space="preserve">CARGA MANUAL DE TERRA EM CAMINHÃO BASCULANTE </t>
  </si>
  <si>
    <t>2.1.3</t>
  </si>
  <si>
    <t xml:space="preserve">CARGA MECANIZADA DE ENTULHO EM CAMINHÃO BASCULANTE </t>
  </si>
  <si>
    <t xml:space="preserve">CARGA MECANIZADA DE ROCHA EM CAMINHÃO BASCULANTE </t>
  </si>
  <si>
    <t xml:space="preserve">CARGA MECANIZADA DE TERRA EM CAMINHÃO BASCULANTE </t>
  </si>
  <si>
    <t>2.1.4</t>
  </si>
  <si>
    <t>2.1.5</t>
  </si>
  <si>
    <t>2.1.6</t>
  </si>
  <si>
    <t xml:space="preserve">COMPLEMENTAÇÃO DE TRANSPORTE EM CAMINHÃO BASCULANTE </t>
  </si>
  <si>
    <t xml:space="preserve">TRANSPORTE DE MATERIAL, EXCETO ROCHA EM CAMINHÃO ATÉ 5 KM </t>
  </si>
  <si>
    <t xml:space="preserve">TRANSPORTE DE MATERIAL, EXCETO ROCHA EM CAMINHÃO ATÉ 1KM </t>
  </si>
  <si>
    <t>2.1.7</t>
  </si>
  <si>
    <t>2.1.8</t>
  </si>
  <si>
    <t>2.1.9</t>
  </si>
  <si>
    <t>2.1.10</t>
  </si>
  <si>
    <t xml:space="preserve">ESCAVAÇÃO DE BASE DE TUBULÃO A AR COMPRIMIDO ATÉ 12M </t>
  </si>
  <si>
    <t>ALVENARIA DE TIJOLO COMUM C/ARGAMASSA MISTA DE CAL HIDRATADA 1:2:8 ESP=10 cm</t>
  </si>
  <si>
    <t>C2123</t>
  </si>
  <si>
    <t>REBOCO C/ARGAMASSA DE CAL HIDRATADA E AREIA PENEIRADA TRAÇO 1:3 ESP=5 mm P/PAREDE</t>
  </si>
  <si>
    <t>C2861</t>
  </si>
  <si>
    <t>LASTRO DE AREIA EXTRAIDA (S/ TRANSPORTE)</t>
  </si>
  <si>
    <t>I5796</t>
  </si>
  <si>
    <t>CAP PVC MACHO STANDARD DN 250</t>
  </si>
  <si>
    <t>I5797</t>
  </si>
  <si>
    <t>TUBO CAMISA AÇO CHAPA ASTM A36 5/16" DN 700mm</t>
  </si>
  <si>
    <t>2.3 ATERRO, REATERRO E COMPACTAÇÃO</t>
  </si>
  <si>
    <t>2.2 ESCAVAÇÃO EM VALAS, VALETAS, CANAIS E FUNDAÇÕES</t>
  </si>
  <si>
    <t>3.0 SERVIÇOS AUXILIARES</t>
  </si>
  <si>
    <t>3.1 SERVIÇOS PREPARATÓRIOS</t>
  </si>
  <si>
    <t xml:space="preserve">C3160 - DESMATAMENTO DE JAZIDA </t>
  </si>
  <si>
    <t xml:space="preserve">C3161 - DESMATAMENTO DESTOCAMENTO DE ÁRVORE E LIMPEZA </t>
  </si>
  <si>
    <t xml:space="preserve">C0175 - ARGAMASSA DE CIMENTO E PEDRISCO TRAÇO 1:4 </t>
  </si>
  <si>
    <t>I1605</t>
  </si>
  <si>
    <t>PEDRISCO</t>
  </si>
  <si>
    <t>5.3 ARGAMASSA MISTA</t>
  </si>
  <si>
    <t xml:space="preserve">C3047 - RETIRADA DE TUBO PVC ENTERRADO DN=50mm </t>
  </si>
  <si>
    <t>I0043</t>
  </si>
  <si>
    <t>AJUDANTE DE ENCANADOR</t>
  </si>
  <si>
    <t xml:space="preserve">Unidade: H </t>
  </si>
  <si>
    <t>PASTA LUBRIFICANTE - BISNAGA 1000 g</t>
  </si>
  <si>
    <t>CAIXA PRE-MOLDADA PARA LIGAÇÃO ESGOTO C/ ALMOFADA</t>
  </si>
  <si>
    <t>CARRETEL COMPLETO DN 1000 x 250 PN10</t>
  </si>
  <si>
    <t>I4200</t>
  </si>
  <si>
    <t>CARRETEL COMPLETO DN 1200 x 250 PN10</t>
  </si>
  <si>
    <t>I4188</t>
  </si>
  <si>
    <t>REDUÇÃO FoFo JTE DN 700 x 500</t>
  </si>
  <si>
    <t>I7720</t>
  </si>
  <si>
    <t>I7142</t>
  </si>
  <si>
    <t>REDUÇÃO PB JE FoFo/PVC DN 250 x 100</t>
  </si>
  <si>
    <t>I7728</t>
  </si>
  <si>
    <t>REDUÇÃO PJTI FoFo DN 150 x 80</t>
  </si>
  <si>
    <t>I7730</t>
  </si>
  <si>
    <t>REDUÇÃO PJTI FoFo DN 200 x 100</t>
  </si>
  <si>
    <t>I7729</t>
  </si>
  <si>
    <t>REDUÇÃO PJTI FoFo DN 200 x 80</t>
  </si>
  <si>
    <t>I7731</t>
  </si>
  <si>
    <t>REDUÇÃO PJTI FoFo DN 250 x 150</t>
  </si>
  <si>
    <t>I7732</t>
  </si>
  <si>
    <t>REDUÇÃO PJTI FoFo DN 300 x 200</t>
  </si>
  <si>
    <t>I4037</t>
  </si>
  <si>
    <t>REDUÇÃO PONTA/BOLSA JE FoFo DN 100 x 75</t>
  </si>
  <si>
    <t>I7143</t>
  </si>
  <si>
    <t>REDUÇÃO PONTA/BOLSA JE FoFo DN 100 x 80</t>
  </si>
  <si>
    <t>I4040</t>
  </si>
  <si>
    <t>REDUÇÃO PONTA/BOLSA JE FoFo DN 150 x 100</t>
  </si>
  <si>
    <t>I4039</t>
  </si>
  <si>
    <t>REDUÇÃO PONTA/BOLSA JE FoFo DN 150 x 75</t>
  </si>
  <si>
    <t>I7144</t>
  </si>
  <si>
    <t>REDUÇÃO PONTA/BOLSA JE FoFo DN 150 x 80</t>
  </si>
  <si>
    <t>I4041</t>
  </si>
  <si>
    <t>REDUÇÃO PONTA/BOLSA JE FoFo DN 200 x 100</t>
  </si>
  <si>
    <t>I4042</t>
  </si>
  <si>
    <t>I6627</t>
  </si>
  <si>
    <t>CLORADOR P/CLORO GASOSO COMPLETO,CAPACIDADE 4kg/h</t>
  </si>
  <si>
    <t>I6628</t>
  </si>
  <si>
    <t>CLORADOR P/CLORO GASOSO COMPLETO,CAPACIDADE10kg/h</t>
  </si>
  <si>
    <t>I2911</t>
  </si>
  <si>
    <t>TUBO FoFo C/ FLANGES DN 900 PN10 - L=3000</t>
  </si>
  <si>
    <t>I4599</t>
  </si>
  <si>
    <t>TUBO FoFo C/ FLANGES DN 900 PN10 - L=3500</t>
  </si>
  <si>
    <t>I4600</t>
  </si>
  <si>
    <t>TUBO FoFo C/ FLANGES DN 900 PN10 - L=4000</t>
  </si>
  <si>
    <t>I4601</t>
  </si>
  <si>
    <t>REDUÇÃO PONTA/BOLSA JE FoFo DN 200 x 150</t>
  </si>
  <si>
    <t>I7145</t>
  </si>
  <si>
    <t>REDUÇÃO FoFo FF DN 500 x 400 PN10</t>
  </si>
  <si>
    <t>I4104</t>
  </si>
  <si>
    <t>REDUÇÃO FoFo FF DN 500 x 450 PN10</t>
  </si>
  <si>
    <t>I4105</t>
  </si>
  <si>
    <t>REDUÇÃO FoFo FF DN 600 x 400 PN10</t>
  </si>
  <si>
    <t>I4106</t>
  </si>
  <si>
    <t>REDUÇÃO FoFo FF DN 600 x 450 PN10</t>
  </si>
  <si>
    <t>I4107</t>
  </si>
  <si>
    <t>REDUÇÃO FoFo FF DN 600 x 500 PN10</t>
  </si>
  <si>
    <t>I4108</t>
  </si>
  <si>
    <t>TUBO FoFo C/ FLANGES DN 80 PN10 - L=1500</t>
  </si>
  <si>
    <t>I7185</t>
  </si>
  <si>
    <t>TUBO FoFo C/ FLANGES DN 80 PN10 - L=2000</t>
  </si>
  <si>
    <t>I7186</t>
  </si>
  <si>
    <t>TUBO FoFo C/ FLANGES DN 80 PN10 - L=2500</t>
  </si>
  <si>
    <t>I7187</t>
  </si>
  <si>
    <t>TUBO FoFo C/ FLANGES DN 80 PN10 - L=3000</t>
  </si>
  <si>
    <t>I7188</t>
  </si>
  <si>
    <t>TUBO FoFo C/ FLANGES DN 80 PN10 - L=3500</t>
  </si>
  <si>
    <t>I7189</t>
  </si>
  <si>
    <t>TUBO FoFo C/ FLANGES DN 80 PN10 - L=4000</t>
  </si>
  <si>
    <t>I7190</t>
  </si>
  <si>
    <t>TUBO FoFo C/ FLANGES DN 80 PN10 - L=4500</t>
  </si>
  <si>
    <t>I7191</t>
  </si>
  <si>
    <t>TUBO FoFo C/ FLANGES DN 80 PN10 - L=5000</t>
  </si>
  <si>
    <t>I7192</t>
  </si>
  <si>
    <t>TUBO FoFo C/ FLANGES DN 80 PN10 - L=5500</t>
  </si>
  <si>
    <t>I7193</t>
  </si>
  <si>
    <t>TUBO FoFo C/ FLANGES DN 80 PN10 - L=5800</t>
  </si>
  <si>
    <t>PEDRAS NATURAIS DECORATIVAS POLIDAS</t>
  </si>
  <si>
    <t>I1608</t>
  </si>
  <si>
    <t>TUBO FoFo C/ FLANGES DN 800 PN10 - L=4500</t>
  </si>
  <si>
    <t>I4589</t>
  </si>
  <si>
    <t>TUBO FoFo C/ FLANGES DN 800 PN10 - L=5000</t>
  </si>
  <si>
    <t>I4590</t>
  </si>
  <si>
    <t>TUBO FoFo C/ FLANGES DN 800 PN10 - L=5500</t>
  </si>
  <si>
    <t>I4591</t>
  </si>
  <si>
    <t>TUBO FoFo C/ FLANGES DN 800 PN10 - L=6000</t>
  </si>
  <si>
    <t>I4592</t>
  </si>
  <si>
    <t>TUBO FoFo C/ FLANGES DN 800 PN10 - L=6500</t>
  </si>
  <si>
    <t>I4593</t>
  </si>
  <si>
    <t>TUBO FoFo C/ FLANGES DN 800 PN10 - L=6800</t>
  </si>
  <si>
    <t>I3984</t>
  </si>
  <si>
    <t>TUBO FoFo C/ FLANGES DN 900 PN10 - L=250</t>
  </si>
  <si>
    <t>I3985</t>
  </si>
  <si>
    <t>TUBO FoFo C/ FLANGES DN 900 PN10 - L=500</t>
  </si>
  <si>
    <t>I4594</t>
  </si>
  <si>
    <t>TUBO FoFo C/ FLANGES DN 900 PN10 - L=1000</t>
  </si>
  <si>
    <t>I4595</t>
  </si>
  <si>
    <t>TUBO FoFo C/ FLANGES DN 900 PN10 - L=1500</t>
  </si>
  <si>
    <t>I4596</t>
  </si>
  <si>
    <t>TUBO FoFo C/ FLANGES DN 900 PN10 - L=2000</t>
  </si>
  <si>
    <t>I4597</t>
  </si>
  <si>
    <t>TUBO FoFo C/ FLANGES DN 900 PN10 - L=2500</t>
  </si>
  <si>
    <t>I4598</t>
  </si>
  <si>
    <t>LADRILHO HIDRAULICO DE UMA COR</t>
  </si>
  <si>
    <t>I2480</t>
  </si>
  <si>
    <t>LAMBRI 7x1cm EM ANGELIM</t>
  </si>
  <si>
    <t>I1342</t>
  </si>
  <si>
    <t>LAMINADO MELAMINICO, ESP.=1MM</t>
  </si>
  <si>
    <t>I1506</t>
  </si>
  <si>
    <t>MANTA EM FELTRO P/ REVESTIMENTO</t>
  </si>
  <si>
    <t>I1509</t>
  </si>
  <si>
    <t>MARMORE BRANCO, ESP.=3CM</t>
  </si>
  <si>
    <t>I1531</t>
  </si>
  <si>
    <t>MOSAICO VIDROSO 2X2CM</t>
  </si>
  <si>
    <t>I1561</t>
  </si>
  <si>
    <t>PAPEL DE PAREDE</t>
  </si>
  <si>
    <t>I1595</t>
  </si>
  <si>
    <t>PASTA DE CIMENTO BRANCO</t>
  </si>
  <si>
    <t>I1598</t>
  </si>
  <si>
    <t>TUBO FoFo C/ FLANGES DN 900 PN10 - L=4500</t>
  </si>
  <si>
    <t>I4602</t>
  </si>
  <si>
    <t>TUBO FoFo C/ FLANGES DN 900 PN10 - L=5000</t>
  </si>
  <si>
    <t>I4603</t>
  </si>
  <si>
    <t>TUBO FoFo C/ FLANGES DN 900 PN10 - L=5500</t>
  </si>
  <si>
    <t>I4604</t>
  </si>
  <si>
    <t xml:space="preserve">LASTRO DE CONCRETO REGULARIZADO  PARA CALÇADA, ESP.= 5CM </t>
  </si>
  <si>
    <t>TUBO PVC RIGIDO OCRE JE DN 125 (NBR-7362)</t>
  </si>
  <si>
    <t>I3064</t>
  </si>
  <si>
    <t>TUBO PVC RIGIDO OCRE JE DN 150 (NBR-7362)</t>
  </si>
  <si>
    <t>I3065</t>
  </si>
  <si>
    <t>TUBO PVC RIGIDO OCRE JE DN 200 (NBR-7362)</t>
  </si>
  <si>
    <t>I3066</t>
  </si>
  <si>
    <t>TUBO PVC RIGIDO OCRE JE DN 250 (NBR-7362)</t>
  </si>
  <si>
    <t>I3067</t>
  </si>
  <si>
    <t>TUBO PVC RIGIDO OCRE JE DN 300 (NBR-7362)</t>
  </si>
  <si>
    <t>I3068</t>
  </si>
  <si>
    <t>TUBO PVC RIGIDO OCRE JE DN 350 (NBR-7362)</t>
  </si>
  <si>
    <t>I3069</t>
  </si>
  <si>
    <t>TUBO PVC RIGIDO OCRE JE DN 400 (NBR-7362)</t>
  </si>
  <si>
    <t>I6950</t>
  </si>
  <si>
    <t xml:space="preserve">ESCORAMENTO COMUM DE VALAS TIPO CONTÍNUO C/PRANCHAS PEROBA </t>
  </si>
  <si>
    <t xml:space="preserve">ESCORAMENTO CONTÍNUO C/CHAPA COMPENSADA 12mm </t>
  </si>
  <si>
    <t xml:space="preserve">ESCORAMENTO DESCONTÍNUO COM PRANCHAS DE MADEIRA </t>
  </si>
  <si>
    <t>3.4</t>
  </si>
  <si>
    <t>ESCORAMENTO METÁLICO EM VALAS, CAVAS OU POÇOS</t>
  </si>
  <si>
    <t>3.4.1</t>
  </si>
  <si>
    <t xml:space="preserve">ESCORAMENTO CONTÍNUO DE VALAS C/PRANCHAS METÁLICAS DE 2.00M </t>
  </si>
  <si>
    <t xml:space="preserve">ESCORAMENTO CONTÍNUO DE VALAS C/PRANCHAS METÁLICAS DE 3.00M </t>
  </si>
  <si>
    <t xml:space="preserve">ESCORAMENTO CONTÍNUO DE VALAS C/PRANCHAS METÁLICAS DE 4.00M </t>
  </si>
  <si>
    <t>LUVA CORRER JUNTA MECÂNICA DN 150</t>
  </si>
  <si>
    <t>I3923</t>
  </si>
  <si>
    <t>LUVA CORRER JUNTA MECÂNICA DN 200</t>
  </si>
  <si>
    <t>I3924</t>
  </si>
  <si>
    <t>LUVA CORRER JUNTA MECÂNICA DN 250</t>
  </si>
  <si>
    <t>I3925</t>
  </si>
  <si>
    <t>LUVA CORRER JUNTA MECÂNICA DN 300</t>
  </si>
  <si>
    <t>I3926</t>
  </si>
  <si>
    <t>LUVA CORRER JUNTA MECÂNICA DN 350</t>
  </si>
  <si>
    <t>I3927</t>
  </si>
  <si>
    <t>LUVA CORRER JUNTA MECÂNICA DN 400</t>
  </si>
  <si>
    <t>I3928</t>
  </si>
  <si>
    <t>LUVA CORRER JUNTA MECÂNICA DN 450</t>
  </si>
  <si>
    <t>I3919</t>
  </si>
  <si>
    <t>LUVA CORRER JUNTA MECÂNICA DN 50</t>
  </si>
  <si>
    <t>I3929</t>
  </si>
  <si>
    <t>LUVA CORRER JUNTA MECÂNICA DN 500</t>
  </si>
  <si>
    <t>I3930</t>
  </si>
  <si>
    <t>LUVA CORRER JUNTA MECÂNICA DN 600</t>
  </si>
  <si>
    <t>I3931</t>
  </si>
  <si>
    <t>LUVA CORRER JUNTA MECÂNICA DN 700</t>
  </si>
  <si>
    <t>I3920</t>
  </si>
  <si>
    <t>LUVA CORRER JUNTA MECÂNICA DN 75</t>
  </si>
  <si>
    <t>I7132</t>
  </si>
  <si>
    <t>LUVA CORRER JUNTA MECÂNICA DN 80</t>
  </si>
  <si>
    <t>I3932</t>
  </si>
  <si>
    <t>LUVA CORRER JUNTA MECÂNICA DN 800</t>
  </si>
  <si>
    <t>I3933</t>
  </si>
  <si>
    <t>LUVA CORRER JUNTA MECÂNICA DN 900</t>
  </si>
  <si>
    <t>I4938</t>
  </si>
  <si>
    <t>LUVA HASTE DN 1</t>
  </si>
  <si>
    <t>I4939</t>
  </si>
  <si>
    <t>LUVA HASTE DN 2</t>
  </si>
  <si>
    <t>I4940</t>
  </si>
  <si>
    <t>LUVA HASTE DN 3</t>
  </si>
  <si>
    <t>I4941</t>
  </si>
  <si>
    <t>LUVA HASTE DN 4</t>
  </si>
  <si>
    <t>I7620</t>
  </si>
  <si>
    <t>LUVA BIPARTIDA P/BOLSAS DN 200</t>
  </si>
  <si>
    <t>I7621</t>
  </si>
  <si>
    <t>LUVA BIPARTIDA P/BOLSAS DN 250</t>
  </si>
  <si>
    <t>I7622</t>
  </si>
  <si>
    <t>LUVA BIPARTIDA P/BOLSAS DN 300</t>
  </si>
  <si>
    <t>I7623</t>
  </si>
  <si>
    <t>LUVA BIPARTIDA P/BOLSAS DN 350</t>
  </si>
  <si>
    <t>I7624</t>
  </si>
  <si>
    <t>LUVA BIPARTIDA P/BOLSAS DN 400</t>
  </si>
  <si>
    <t>I7625</t>
  </si>
  <si>
    <t>TIL DE PASSAGEM REDE OCRE BBB - JEI DN 200 x 150</t>
  </si>
  <si>
    <t>I6924</t>
  </si>
  <si>
    <t>TIL DE PASSAGEM REDE OCRE BBB - JEI DN 250 x 150</t>
  </si>
  <si>
    <t>I6925</t>
  </si>
  <si>
    <t>TIL DE PASSAGEM REDE OCRE BBB - JEI DN 300 x 150</t>
  </si>
  <si>
    <t>I3043</t>
  </si>
  <si>
    <t>TIL DE PASSAGEM REDE OCRE BBB-JE DN 100 x100</t>
  </si>
  <si>
    <t>I3044</t>
  </si>
  <si>
    <t>DRENAGEM SUPERFICIAL</t>
  </si>
  <si>
    <t xml:space="preserve">BANQUETA/ MEIO FIO DE CONCRETO MOLDADO NO LOCAL </t>
  </si>
  <si>
    <t xml:space="preserve">BANQUETA/ MEIO FIO DE CONCRETO PRÉ-MOLDADO (1,00x0,25x0,15m) </t>
  </si>
  <si>
    <t xml:space="preserve">BANQUETA/ MEIO FIO DE CONCRETO P/ VIAS URBANAS (1,00x0,35x0,15m) </t>
  </si>
  <si>
    <t xml:space="preserve">BANQUETA/ MEIO FIO DE TIJOLO MACIÇO </t>
  </si>
  <si>
    <t xml:space="preserve">DRENAGEM COM CALHA PRÉ-MOLDADA DE CONCRETO D= 0,30m </t>
  </si>
  <si>
    <t xml:space="preserve">SARJETA DE CONCRETO SIMPLES "U" C/H=0,35m/E=0,08m </t>
  </si>
  <si>
    <t xml:space="preserve">SARJETA DE CONCRETO SIMPLES C/L=1,00m/E=0,08m </t>
  </si>
  <si>
    <t xml:space="preserve">SARJETA DE CONCRETO SIMPLES C/L=1,20m/E=0,08m </t>
  </si>
  <si>
    <t xml:space="preserve">TAMPÃO DE FERRO FUNDIDO P/ POÇO DE VISITA DE DIAM-=1 M </t>
  </si>
  <si>
    <t xml:space="preserve">MEIO FIO PRÉ MOLDADO (0,07x0,30x1,00)m C/REJUNTAMENTO 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</si>
  <si>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</si>
  <si>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</si>
  <si>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</si>
  <si>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</si>
  <si>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</si>
  <si>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</si>
  <si>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</si>
  <si>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</si>
  <si>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</si>
  <si>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</si>
  <si>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ARGAMASSAS</t>
  </si>
  <si>
    <t>ARGAMASSA DE CAL</t>
  </si>
  <si>
    <t>5.0</t>
  </si>
  <si>
    <t>5.1</t>
  </si>
  <si>
    <t>5.1.1</t>
  </si>
  <si>
    <t xml:space="preserve">ARGAMASSA DE CAL EM PASTA E AREIA S/PEN. TRAÇO 1:3 </t>
  </si>
  <si>
    <t>ARGAMASSA DE CIMENTO</t>
  </si>
  <si>
    <t>5.2</t>
  </si>
  <si>
    <t>5.2.1</t>
  </si>
  <si>
    <t xml:space="preserve">ARGAMASSA DE CIMENTO ARENOSO E AREIA S/PEN. TRAÇO 1:2:4 </t>
  </si>
  <si>
    <t xml:space="preserve">ARGAMASSA DE CIMENTO ARENOSO E AREIA S/PEN. TRAÇO 1:2:6 </t>
  </si>
  <si>
    <t xml:space="preserve">ARG. CIMENTO E AREIA PENEIRADA C/ IMPERMEABILIZANTE TR 1:1.5 </t>
  </si>
  <si>
    <t xml:space="preserve">ARGAMASSA DE CIMENTO E AREIA PENEIRADA C/ IMPERMEABILIZANTE TRAÇO 1:4 </t>
  </si>
  <si>
    <t xml:space="preserve">ARGAMASSA DE CIMENTO E AREIA PEN. TRAÇO 1:3 </t>
  </si>
  <si>
    <t xml:space="preserve">ARGAMASSA DE CIMENTO E AREIA PEN. TRAÇO 1:4 </t>
  </si>
  <si>
    <t xml:space="preserve">ARGAMASSA DE CIMENTO E AREIA PEN. TRAÇO 1:6 </t>
  </si>
  <si>
    <t xml:space="preserve">ARGAMASSA DE CIMENTO E AREIA S/PEN. C/IMPERMEAB. TRAÇO 1:2 </t>
  </si>
  <si>
    <t xml:space="preserve">ARGAMASSA DE CIMENTO E AREIA S/PEN. C/IMPERMEAB. TRAÇO 1:3 </t>
  </si>
  <si>
    <t xml:space="preserve">ARGAMASSA DE CIMENTO E AREIA S/PEN. C/IMPERMEAB. TRAÇO 1:4 </t>
  </si>
  <si>
    <t>5.2.2</t>
  </si>
  <si>
    <t>5.2.3</t>
  </si>
  <si>
    <t>5.2.4</t>
  </si>
  <si>
    <t>5.2.5</t>
  </si>
  <si>
    <t>5.2.6</t>
  </si>
  <si>
    <t>5.2.7</t>
  </si>
  <si>
    <t>5.2.8</t>
  </si>
  <si>
    <t>5.2.9</t>
  </si>
  <si>
    <t>5.2.10</t>
  </si>
  <si>
    <t>5.2.11</t>
  </si>
  <si>
    <t xml:space="preserve">ARGAMASSA DE CIMENTO E AREIA S/PEN. TRAÇO 1:4 </t>
  </si>
  <si>
    <t>18.3</t>
  </si>
  <si>
    <t xml:space="preserve">LATEX DUAS DEMÃOS EM PAREDES INTERNAS S/MASSA </t>
  </si>
  <si>
    <t>18.4</t>
  </si>
  <si>
    <t>1.3.3</t>
  </si>
  <si>
    <t xml:space="preserve">RETIRADA DE ÁRVORES </t>
  </si>
  <si>
    <t>1.4.3</t>
  </si>
  <si>
    <t xml:space="preserve">ABRIGO PROVISÓRIO C/1 PAVIMENTO P/ALOJAMENTO E DEPÓSITO </t>
  </si>
  <si>
    <t xml:space="preserve">BARRACÃO PARA ESCRITÓRIO TIPO A1 </t>
  </si>
  <si>
    <t>1.4.4</t>
  </si>
  <si>
    <t xml:space="preserve">FOSSA SUMIDOURO PARA BARRACÃO </t>
  </si>
  <si>
    <t>1.4.5</t>
  </si>
  <si>
    <t>1.4.6</t>
  </si>
  <si>
    <t>1.4.7</t>
  </si>
  <si>
    <t xml:space="preserve">INSTALAÇÕES PROVISÓRIAS DE ESGOTO </t>
  </si>
  <si>
    <t xml:space="preserve">INSTALAÇÕES PROVISÓRIAS DE ÁGUA </t>
  </si>
  <si>
    <t xml:space="preserve">INSTALAÇÕES PROVISÓRIAS DE LUZ , FORÇA,TELEFONE E LÓGICA </t>
  </si>
  <si>
    <t xml:space="preserve">MOBILIZAÇÃO E DESMOBILIZAÇÃO DE EQUIPAMENTOS EM CAMINHÃO EQUIPADO C/ GUINDASTE </t>
  </si>
  <si>
    <t>TOCO C/ FLANGES E ABA DE VEDAÇÃO DN 700 PN10</t>
  </si>
  <si>
    <t>I3991</t>
  </si>
  <si>
    <t>TOCO C/ FLANGES E ABA DE VEDAÇÃO DN 75 PN10</t>
  </si>
  <si>
    <t>I7182</t>
  </si>
  <si>
    <t>TOCO C/ FLANGES E ABA DE VEDAÇÃO DN 80 PN10</t>
  </si>
  <si>
    <t>I4002</t>
  </si>
  <si>
    <t>TOCO C/ FLANGES E ABA DE VEDAÇÃO DN 800 PN10</t>
  </si>
  <si>
    <t>I4003</t>
  </si>
  <si>
    <t>TOCO C/ FLANGES E ABA DE VEDAÇÃO DN 900 PN10</t>
  </si>
  <si>
    <t>I6354</t>
  </si>
  <si>
    <t xml:space="preserve">RETIRADA DE TUBO PVC ENTERRADO DN=75mm </t>
  </si>
  <si>
    <t xml:space="preserve">RETIRADA DE TUBO PVC ENTERRADO DN=85mm </t>
  </si>
  <si>
    <t xml:space="preserve">RETIRADA DE TUBO PVC ENTERRADO DN=100mm </t>
  </si>
  <si>
    <t xml:space="preserve">RETIRADA DE TUBO PVC ENTERRADO DN=150mm </t>
  </si>
  <si>
    <t xml:space="preserve">RETIRADA DE TUBO PVC ENTERRADO DN=200mm </t>
  </si>
  <si>
    <t xml:space="preserve">RETIRADA DE TUBO PVC ENTERRADO DN=250mm </t>
  </si>
  <si>
    <t xml:space="preserve">RETIRADA DE TUBO PVC ENTERRADO DN=300mm </t>
  </si>
  <si>
    <t xml:space="preserve">RETIRADA DE TUBOS DE CONCRETO D=30cm </t>
  </si>
  <si>
    <t xml:space="preserve">RETIRADA DE TUBOS DE CONCRETO D=40cm </t>
  </si>
  <si>
    <t xml:space="preserve">RETIRADA DE TUBOS DE CONCRETO D=50cm </t>
  </si>
  <si>
    <t>1.6.54</t>
  </si>
  <si>
    <t>1.6.55</t>
  </si>
  <si>
    <t>1.6.56</t>
  </si>
  <si>
    <t>1.6.57</t>
  </si>
  <si>
    <t>1.6.58</t>
  </si>
  <si>
    <t>1.6.59</t>
  </si>
  <si>
    <t>1.6.60</t>
  </si>
  <si>
    <t>1.6.61</t>
  </si>
  <si>
    <t>1.6.62</t>
  </si>
  <si>
    <t>1.6.63</t>
  </si>
  <si>
    <t>1.6.64</t>
  </si>
  <si>
    <t>1.6.65</t>
  </si>
  <si>
    <t>1.6.66</t>
  </si>
  <si>
    <t>1.6.67</t>
  </si>
  <si>
    <t>1.6.68</t>
  </si>
  <si>
    <t xml:space="preserve">RETIRADA DE TUBOS DE CONCRETO D=60cm </t>
  </si>
  <si>
    <t xml:space="preserve">RETIRADA DE TUBOS DE CONCRETO D=80cm </t>
  </si>
  <si>
    <t xml:space="preserve">RETIRADA DE TUBOS DE CONCRETO D=100cm </t>
  </si>
  <si>
    <t xml:space="preserve">RETIRADA DE TUBOS DE CONCRETO D=120cm </t>
  </si>
  <si>
    <t>TUBO DE POLIETILENO PE 80 AZUL - 20 (NBR-8417)</t>
  </si>
  <si>
    <t>I2961</t>
  </si>
  <si>
    <t>TUBO DE POLIETILENO PE-5 20 (NBR-8417)</t>
  </si>
  <si>
    <t>I2962</t>
  </si>
  <si>
    <t>FORRO ACÚSTICO TIPO "SONEX" EM PLACAS DE FIBRA MINERAL C/PERFIL "T" EM ALUMÍNIO</t>
  </si>
  <si>
    <t>I8309</t>
  </si>
  <si>
    <t>FORRO PACOTE C/ PERFIL "CARTOLA" EM AÇO</t>
  </si>
  <si>
    <t>I8310</t>
  </si>
  <si>
    <t>FORRO PACOTE C/ PERFIL "CARTOLA" EM ALUMÍNIO</t>
  </si>
  <si>
    <t>COMPORTA CIRCULAR C/DUPLO SENT. DE FLUXO DN 300</t>
  </si>
  <si>
    <t>I4859</t>
  </si>
  <si>
    <t>COMPORTA CIRCULAR C/DUPLO SENT. DE FLUXO DN 400</t>
  </si>
  <si>
    <t>I4860</t>
  </si>
  <si>
    <t>COMPORTA CIRCULAR C/DUPLO SENT. DE FLUXO DN 500</t>
  </si>
  <si>
    <t>I4861</t>
  </si>
  <si>
    <t>COMPORTA CIRCULAR C/DUPLO SENT. DE FLUXO DN 600</t>
  </si>
  <si>
    <t>I4862</t>
  </si>
  <si>
    <t>COMPORTA CIRCULAR C/DUPLO SENT. DE FLUXO DN 700</t>
  </si>
  <si>
    <t>I4863</t>
  </si>
  <si>
    <t>COMPORTA CIRCULAR C/DUPLO SENT. DE FLUXO DN 800</t>
  </si>
  <si>
    <t>I4864</t>
  </si>
  <si>
    <t>COMPORTA CIRCULAR C/DUPLO SENT. DE FLUXO DN 900</t>
  </si>
  <si>
    <t>I4877</t>
  </si>
  <si>
    <t>COMPORTA QUADRADA C/DUPLO SENT. DE FLUXO DN 1000</t>
  </si>
  <si>
    <t>I4878</t>
  </si>
  <si>
    <t>REGISTRO GAVETA OVAL B/C REDUTOR/BY-PASS DN 400 PN10/16</t>
  </si>
  <si>
    <t>I5085</t>
  </si>
  <si>
    <t>REGISTRO GAVETA OVAL B/C REDUTOR/BY-PASS DN 450 PN10/16</t>
  </si>
  <si>
    <t>I5086</t>
  </si>
  <si>
    <t>REGISTRO GAVETA OVAL B/C REDUTOR/BY-PASS DN 500 PN10/16</t>
  </si>
  <si>
    <t>I5087</t>
  </si>
  <si>
    <t>REGISTRO GAVETA OVAL B/C REDUTOR/BY-PASS DN 600 PN10/16</t>
  </si>
  <si>
    <t>I5064</t>
  </si>
  <si>
    <t>QUADRO METÁLICO 800x1054x360mm</t>
  </si>
  <si>
    <t>I1768</t>
  </si>
  <si>
    <t>QUADRO P/ MEDIÇÃO PRIMÁRIA 15KV</t>
  </si>
  <si>
    <t>I1769</t>
  </si>
  <si>
    <t>REGISTRO GAVETA OVAL B/C REDUTOR DN 450 PN10/16</t>
  </si>
  <si>
    <t>I5080</t>
  </si>
  <si>
    <t>REGISTRO GAVETA OVAL B/C REDUTOR DN 500 PN10/16</t>
  </si>
  <si>
    <t>I5081</t>
  </si>
  <si>
    <t>REGISTRO GAVETA OVAL B/C REDUTOR DN 600 PN10/16</t>
  </si>
  <si>
    <t>I5084</t>
  </si>
  <si>
    <t>I4339</t>
  </si>
  <si>
    <t>TUBO FoFo C/FLANGE E BOLSA JE DN 400 PN10 - L=1500</t>
  </si>
  <si>
    <t>I4340</t>
  </si>
  <si>
    <t>TUBO FoFo C/FLANGE E BOLSA JE DN 400 PN10 - L=2000</t>
  </si>
  <si>
    <t>I4341</t>
  </si>
  <si>
    <t>REGISTRO GAVETA OVAL B/C REDUTOR DN 350 PN10/16</t>
  </si>
  <si>
    <t>I5078</t>
  </si>
  <si>
    <t>REGISTRO GAVETA OVAL B/C REDUTOR DN 400 PN10/16</t>
  </si>
  <si>
    <t>I5079</t>
  </si>
  <si>
    <t>TUBO FoFo C/FLANGE E BOLSA JE DN 400 PN10 - L=5000</t>
  </si>
  <si>
    <t>I4347</t>
  </si>
  <si>
    <t>TUBO FoFo C/FLANGE E BOLSA JE DN 400 PN10 - L=5500</t>
  </si>
  <si>
    <t>I4348</t>
  </si>
  <si>
    <t>TUBO FoFo C/FLANGE E BOLSA JE DN 400 PN10 - L=5800</t>
  </si>
  <si>
    <t>I4349</t>
  </si>
  <si>
    <t>TUBO FoFo C/FLANGE E BOLSA JE DN 450 PN10 - L=1000</t>
  </si>
  <si>
    <t>I4350</t>
  </si>
  <si>
    <t>REGISTRO GAVETA OVAL BOLSA / CABEÇOTE DN 500 PN10/16</t>
  </si>
  <si>
    <t>I5068</t>
  </si>
  <si>
    <t>FORRO GESSO CONVENCIONAL (60x60)cm SEM TIRO E ARAME GALVANIZADO ENCAPADO</t>
  </si>
  <si>
    <t xml:space="preserve">C1919 - PISO INDUSTRIAL NATURAL ESP.= 12mm, INCLUS. POLIMENTO (EXTERNO) </t>
  </si>
  <si>
    <t>I0748</t>
  </si>
  <si>
    <t>MÁQUINA DE POLIR (CHP)</t>
  </si>
  <si>
    <t>I0034</t>
  </si>
  <si>
    <t>AGREGADO DE ALTA RESISTÊNCIA PARA PISOS</t>
  </si>
  <si>
    <t>I0508</t>
  </si>
  <si>
    <t>CERA</t>
  </si>
  <si>
    <t>I1101</t>
  </si>
  <si>
    <t>ESMERIL N.36</t>
  </si>
  <si>
    <t>I1102</t>
  </si>
  <si>
    <t>ESMERIL N.60</t>
  </si>
  <si>
    <t>I0569</t>
  </si>
  <si>
    <t>BOMBA COM MOTOR A DIESEL (CHI)</t>
  </si>
  <si>
    <t>I0593</t>
  </si>
  <si>
    <t>CAMPÂNULA DE AR COMPRIMIDO (CHI)</t>
  </si>
  <si>
    <t>I0614</t>
  </si>
  <si>
    <t>I0628</t>
  </si>
  <si>
    <t>GRUPO GERADOR 36 KVA (CHI)</t>
  </si>
  <si>
    <t>I0645</t>
  </si>
  <si>
    <t xml:space="preserve">C0843 - CONCRETO P/VIBR., FCK 25 MPa COM AGREGADO ADQUIRIDO </t>
  </si>
  <si>
    <t>LIGAÇÃO PREDIAL DE ÁGUA EM RUA SEM PAVIMENTAÇÃO COM HIDRÔMETRO</t>
  </si>
  <si>
    <t>AJUDANTE/SERVENTE</t>
  </si>
  <si>
    <t>ENCANADOR/MOTORISTA</t>
  </si>
  <si>
    <t>COLAR DE TOMADA 60X1/2"</t>
  </si>
  <si>
    <t>CURVA 90° FºGº 1/2"</t>
  </si>
  <si>
    <t>ADAPTADOR P/ POLIETILENO PE-5 20X1/2"</t>
  </si>
  <si>
    <t>TUBO PEAD 20MM</t>
  </si>
  <si>
    <t>JOELHO 90º PVC SOLD. C/ROSCA 20X1/2"</t>
  </si>
  <si>
    <t>TUBO PVC SOLDÁVEL 20MM</t>
  </si>
  <si>
    <t>JOELHO 90º PVC SOLDÁVEL 20MM</t>
  </si>
  <si>
    <t>HIDRÔMETRO MULTIJATO Q=3m³/h</t>
  </si>
  <si>
    <t>TORNEIRA P/JARDIM EM PVC DE 1/2"</t>
  </si>
  <si>
    <t>I1652</t>
  </si>
  <si>
    <t>PIQUETE DE PEROBA</t>
  </si>
  <si>
    <t xml:space="preserve">C2805 - ESCORAMENTO DESCONTÍNUO COM PRANCHAS DE MADEIRA </t>
  </si>
  <si>
    <t>3.4 ESCORAMENTO METÁLICO EM VALAS, CAVAS OU POÇOS</t>
  </si>
  <si>
    <t xml:space="preserve">C2799 - ESCORAMENTO CONTÍNUO DE VALAS C/PRANCHAS METÁLICAS DE 2.00M </t>
  </si>
  <si>
    <t>I0534</t>
  </si>
  <si>
    <t>CHAPA DE AÇO 3/16"</t>
  </si>
  <si>
    <t xml:space="preserve">C2800 - ESCORAMENTO CONTÍNUO DE VALAS C/PRANCHAS METÁLICAS DE 3.00M </t>
  </si>
  <si>
    <t>I0040</t>
  </si>
  <si>
    <t>AJUDANTE DE ARMADOR/FERREIRO</t>
  </si>
  <si>
    <t>I0121</t>
  </si>
  <si>
    <t>ARMADOR/FERREIRO</t>
  </si>
  <si>
    <t>I0103</t>
  </si>
  <si>
    <t>LUVA DE BORRACHA PARA ALTA TENSAO 15KV</t>
  </si>
  <si>
    <t>I1401</t>
  </si>
  <si>
    <t>LUVA DE PVC PARA ELETRODUTO 2 1/2''</t>
  </si>
  <si>
    <t>I1402</t>
  </si>
  <si>
    <t>LUVA DE PVC PARA ELETRODUTO 3''</t>
  </si>
  <si>
    <t>I1403</t>
  </si>
  <si>
    <t>LUVA DE PVC PARA ELETRODUTO 4''</t>
  </si>
  <si>
    <t>I1404</t>
  </si>
  <si>
    <t>LUVA DE PVC RIGIDO PARA ELETRODUTO 1 1/2''</t>
  </si>
  <si>
    <t>I1405</t>
  </si>
  <si>
    <t>LUVA DE PVC RIGIDO PARA ELETRODUTO 1 1/4''</t>
  </si>
  <si>
    <t>I1407</t>
  </si>
  <si>
    <t>LUVA DE PVC RIGIDO PARA ELETRODUTO 1/2''</t>
  </si>
  <si>
    <t>I1408</t>
  </si>
  <si>
    <t>LUVA DE PVC RIGIDO PARA ELETRODUTO 2''</t>
  </si>
  <si>
    <t>I1409</t>
  </si>
  <si>
    <t>LUVA DE PVC RIGIDO PARA ELETRODUTO 3/4''</t>
  </si>
  <si>
    <t>I7384</t>
  </si>
  <si>
    <t>LUVA DE UNIÃO FG DN 2"</t>
  </si>
  <si>
    <t>I6176</t>
  </si>
  <si>
    <t>LUVA PARA CANALETA SISTEMA DLP 60MM X 50MM</t>
  </si>
  <si>
    <t>I7460</t>
  </si>
  <si>
    <t>MATRIX DE CHAVEAMENTO MICROPROCESSADA, LOOP DE INPUTS INCORPORADO, 24 ENTRADAS, 4 SAÍDAS, CCU INCORPORADA, ALIMENTAÇÃO 220 VAC, CONEXÕES EM BNC</t>
  </si>
  <si>
    <t>I7440</t>
  </si>
  <si>
    <t>MEDIDOR DE GRANDEZAS ELÉTRICAS TIPO "POWER METER" PM 600 SCHNEIDER COM DISPLAY NÃO INCORPORADO</t>
  </si>
  <si>
    <t>I7988</t>
  </si>
  <si>
    <t>MISCELÂNEOS</t>
  </si>
  <si>
    <t>I7503</t>
  </si>
  <si>
    <t>MODULAR CARD SLOT FILLER FOR PLC MOD. 1746 - N2 AB</t>
  </si>
  <si>
    <t>I7361</t>
  </si>
  <si>
    <t>APARELHO DE JANELA - CAP 21.000 BTU (FORN. E MONTAGEM)</t>
  </si>
  <si>
    <t>I7362</t>
  </si>
  <si>
    <t>APARELHO DE JANELA - CAP 30.000 BTU (FORN. E MONTAGEM)</t>
  </si>
  <si>
    <t>I7356</t>
  </si>
  <si>
    <t>APARELHO DE JANELA - CAP 7.500 BTU (FORN. E MONTAGEM)</t>
  </si>
  <si>
    <t>I6359</t>
  </si>
  <si>
    <t>APARELHO TELEFÔNICO DIGITAL PARA LIGAÇÃO JNA CPCT EXISTENTE</t>
  </si>
  <si>
    <t>I0094</t>
  </si>
  <si>
    <t>AQUECEDOR A GAS 150L</t>
  </si>
  <si>
    <t>I0095</t>
  </si>
  <si>
    <t>AQUECEDOR CENTRAL ELETROAUTOMATICO 220 V</t>
  </si>
  <si>
    <t>I0096</t>
  </si>
  <si>
    <t>AQUECEDOR ELETRICO AGUA CAPAC 200 L</t>
  </si>
  <si>
    <t>I0212</t>
  </si>
  <si>
    <t>BATERIA ALCALINA 9V</t>
  </si>
  <si>
    <t>I0213</t>
  </si>
  <si>
    <t>BATERIA PARA CARRO A GASOLINA TIPO 45A</t>
  </si>
  <si>
    <t>I0215</t>
  </si>
  <si>
    <t>BEBEDOURO EM AÇO INOX COM 1,60M</t>
  </si>
  <si>
    <t>I0246</t>
  </si>
  <si>
    <t>BOMBA CENT. PRESSURISAÇÃO HIDRANTE P=10CV</t>
  </si>
  <si>
    <t>I0247</t>
  </si>
  <si>
    <t>I1374</t>
  </si>
  <si>
    <t>LUMINARIA PAREDE, TIPO ARANDELA</t>
  </si>
  <si>
    <t>I7929</t>
  </si>
  <si>
    <t>LUMINÁRIA QUADRADA EMBUTIDA NA PAREDE PARA LÂMPADA FLUORESCENTE COMPACTA 2X26W EM ALUMÍNIO FUNDIDO E PINTADO POR PROCESSO ELETROSTÁTICO COM REFLETOR EM ALUMÍNIO ANODIZADO ALTO BRILHO E DIFUSOR EM VIDRO TRANSPARENTE PRISMÁTICO</t>
  </si>
  <si>
    <t>I1352</t>
  </si>
  <si>
    <t>LUMINARIA REFLETORA C/LAMP. DICROICA 75W</t>
  </si>
  <si>
    <t>I1376</t>
  </si>
  <si>
    <t>LUMINARIA REFLETORA SIMPLES COM VIDRO</t>
  </si>
  <si>
    <t>I1375</t>
  </si>
  <si>
    <t>I1362</t>
  </si>
  <si>
    <t>LUMINARIA FLUOR. 3X40 W COMPLETA C/ LAMPADA</t>
  </si>
  <si>
    <t>I1368</t>
  </si>
  <si>
    <t>LUMINARIA FLUORESCENTE COMPLETA ( 1 X 16 )W</t>
  </si>
  <si>
    <t>I1369</t>
  </si>
  <si>
    <t>LUMINARIA FLUORESCENTE COMPLETA ( 1 X 32 )W</t>
  </si>
  <si>
    <t>I1370</t>
  </si>
  <si>
    <t>LUMINARIA FLUORESCENTE COMPLETA ( 2 X 16 )W</t>
  </si>
  <si>
    <t>I1371</t>
  </si>
  <si>
    <t>LUMINARIA FLUORESCENTE COMPLETA ( 2 X 32 )W</t>
  </si>
  <si>
    <t>I1372</t>
  </si>
  <si>
    <t>LUMINARIA FLUORESCENTE COMPLETA ( 4 X 16 )W</t>
  </si>
  <si>
    <t>I1373</t>
  </si>
  <si>
    <t>LUMINARIA FLUORESCENTE COMPLETA ( 4 X 32 )W</t>
  </si>
  <si>
    <t>I1363</t>
  </si>
  <si>
    <t>LUMINARIA FLUORESCENTE 2X20W COMPLETA COM LAMPADA</t>
  </si>
  <si>
    <t>I1364</t>
  </si>
  <si>
    <t>LUMINARIA FLUORESCENTE 2X40W COMPLETA COM LAMPADA</t>
  </si>
  <si>
    <t>I1365</t>
  </si>
  <si>
    <t>LUMINARIA FLUORESCENTE 2X65W COMPLETA COM LAMPADA</t>
  </si>
  <si>
    <t>I1366</t>
  </si>
  <si>
    <t>LUMINARIA FLUORESCENTE 4X20W COMPLETA COM LAMPADA</t>
  </si>
  <si>
    <t>I1367</t>
  </si>
  <si>
    <t>LUMINARIA FLUORESCENTE 4X40W COMPLETA COM LAMPADA</t>
  </si>
  <si>
    <t xml:space="preserve">C2784 - ESCAVAÇÃO MANUAL SOLO DE 1A.CAT. PROF. ATÉ 1.50m </t>
  </si>
  <si>
    <t>BOMBA ELÉTRICA P/DRENAGEM 1,3 HP (CHP)</t>
  </si>
  <si>
    <t>C1609</t>
  </si>
  <si>
    <t>I2407</t>
  </si>
  <si>
    <t>3.2 SUSTENTAÇÃO DIVERSAS</t>
  </si>
  <si>
    <t xml:space="preserve">C0083 - ANDAIME METÁLICO DE ENCAIXE P/FACHADAS-LOCAÇÃO MENSAL </t>
  </si>
  <si>
    <t>I0068</t>
  </si>
  <si>
    <t>ANDAIME METALICO DE FACHADA - LOCAÇÃO</t>
  </si>
  <si>
    <t xml:space="preserve">C0084 - ANDAIME P/1 M3 DE CONCRETO ARMADO </t>
  </si>
  <si>
    <t>I1496</t>
  </si>
  <si>
    <t>MADEIRA (PINHO) DE 1A.</t>
  </si>
  <si>
    <t xml:space="preserve">C0086 - ANDAIME P/ALVENARIA DE 1/2 TIJOLO </t>
  </si>
  <si>
    <t xml:space="preserve">C0085 - ANDAIME P/ALVENARIA DE 1 TIJOLO </t>
  </si>
  <si>
    <t>I2525</t>
  </si>
  <si>
    <t>PARAFUSO C/PORCA E ARRUELA DE 1/4X1 1/2"</t>
  </si>
  <si>
    <t>I2526</t>
  </si>
  <si>
    <t>PARAFUSO C/PORCA E ARRUELA DE 5/16X3 1/2"</t>
  </si>
  <si>
    <t>I1579</t>
  </si>
  <si>
    <t>PARAFUSO CROMADO P/FIXAÇÃO SANITARIOS</t>
  </si>
  <si>
    <t>I7348</t>
  </si>
  <si>
    <t>PARAFUSO DE AÇO C/ PORCA E ARRUELA - 1/2" x 4"</t>
  </si>
  <si>
    <t>I8114</t>
  </si>
  <si>
    <t>PARAFUSO DE AÇO COM PORCA E ARRUELA 1" x 10"</t>
  </si>
  <si>
    <t>I2483</t>
  </si>
  <si>
    <t>PARAFUSO DE FIXAÇÃO 8MM</t>
  </si>
  <si>
    <t>I2387</t>
  </si>
  <si>
    <t>PARAFUSO DE 5/16"x 110MM C/ARRUELA</t>
  </si>
  <si>
    <t>I2388</t>
  </si>
  <si>
    <t>PARAFUSO EM AÇO C/PORCA, CABEÇA SEXTAVADA 1/2 x 2"</t>
  </si>
  <si>
    <t>I2389</t>
  </si>
  <si>
    <t>PARAFUSO MAQUINA ZINCADO 5/8 x 14" C/ ARRUELAS/PORCA</t>
  </si>
  <si>
    <t>I1582</t>
  </si>
  <si>
    <t>PARAFUSO N.12X25MM</t>
  </si>
  <si>
    <t>I1583</t>
  </si>
  <si>
    <t xml:space="preserve">C1400 - FORMA DE TÁBUAS DE 1" DE 3A. P/FUNDAÇÕES UTIL. 5 X </t>
  </si>
  <si>
    <t xml:space="preserve">C3377 - RETIRADA DE TUBOS E CONEXÕES EM PVC JE DN 50MM </t>
  </si>
  <si>
    <t>C0727</t>
  </si>
  <si>
    <t>CARGA, TRANSPORTE E DESCARGA DE TUBOS E PEÇAS EM PVC DN 50mm ATÉ 15km</t>
  </si>
  <si>
    <t xml:space="preserve">C3387 - RETIRADA DE TUBOS, PEÇAS E CONEXÕES EM FoFo JE DN 50MM </t>
  </si>
  <si>
    <t>C0705</t>
  </si>
  <si>
    <t>CARGA E DESCARGA DE TUBOS E CONEXÕES EM FoFo</t>
  </si>
  <si>
    <t xml:space="preserve">C3388 - RETIRADA DE TUBOS, PEÇAS E CONEXÕES EM FoFo JE DN 75MM </t>
  </si>
  <si>
    <t xml:space="preserve">C3389 - RETIRADA DE TUBOS, PEÇAS E CONEXÕES EM FoFo JE DN 100MM </t>
  </si>
  <si>
    <t xml:space="preserve">C0034 - ADIÇÃO DE IMPERMEABILIZANTE PARA CONCRETO ESTRUTURAL </t>
  </si>
  <si>
    <t>I2421</t>
  </si>
  <si>
    <t>SIKA 1</t>
  </si>
  <si>
    <t xml:space="preserve">C0461 - BOMBEAMENTO DE CONCRETO </t>
  </si>
  <si>
    <t>I0266</t>
  </si>
  <si>
    <t>BOMBEAMENTO DE CONCRETO</t>
  </si>
  <si>
    <t xml:space="preserve">C0838 - CONCRETO P/VIBR., FCK 10 MPa COM AGREGADO ADQUIRIDO </t>
  </si>
  <si>
    <t xml:space="preserve">C3528 - MUTIRÃO MISTO - LOCAÇÃO DA OBRA - EXECUÇÃO DE GABARITO </t>
  </si>
  <si>
    <t xml:space="preserve">Unidade: KM </t>
  </si>
  <si>
    <t>1.5 LOCAÇÃO DA OBRA</t>
  </si>
  <si>
    <t xml:space="preserve">Unidade: HA </t>
  </si>
  <si>
    <t>1.6 DEMOLIÇÕES E RETIRADAS</t>
  </si>
  <si>
    <t xml:space="preserve">C2992 - DEMOLIÇÃO DE ALVENARIA DE PEDRA COM REMOÇÃO LATERAL </t>
  </si>
  <si>
    <t>I2184</t>
  </si>
  <si>
    <t>TUBO CONCRETO ARMADO DIAM. 120cm</t>
  </si>
  <si>
    <t>I2185</t>
  </si>
  <si>
    <t>TUBO CONCRETO ARMADO DIAM. 150cm</t>
  </si>
  <si>
    <t>EMULSÃO ASFALTICA</t>
  </si>
  <si>
    <t>I1108</t>
  </si>
  <si>
    <t xml:space="preserve">FORMA PLANA CHAPA COMPENSADA RESINADA, ESP.= 10mm UTIL. 3X </t>
  </si>
  <si>
    <t xml:space="preserve">FORMA PLANA CHAPA COMPENSADA RESINADA, ESP.= 12mm UTIL. 3 X </t>
  </si>
  <si>
    <t>6.2.2</t>
  </si>
  <si>
    <t>6.2.3</t>
  </si>
  <si>
    <t>6.2.4</t>
  </si>
  <si>
    <t>6.2.5</t>
  </si>
  <si>
    <t>6.2.6</t>
  </si>
  <si>
    <t>ARMADURAS</t>
  </si>
  <si>
    <t>6.3</t>
  </si>
  <si>
    <t>I0728</t>
  </si>
  <si>
    <t>TUBO CAMISA AÇO CHAPA ASTM A36 1/4" DN 300mm</t>
  </si>
  <si>
    <t xml:space="preserve">C1070 - DEMOLIÇÃO DE REVESTIMENTO C/ARGAMASSA </t>
  </si>
  <si>
    <t>TOMADA UNIVERSAL 2POLOS</t>
  </si>
  <si>
    <t>I2120</t>
  </si>
  <si>
    <t>TOMADA VOLTAMP - 30A (MACHO/FEMEA)</t>
  </si>
  <si>
    <t>I2121</t>
  </si>
  <si>
    <t>TOMADA VOLTAMP - 60A ( MACHO/FEMEA)</t>
  </si>
  <si>
    <t>I2106</t>
  </si>
  <si>
    <t>TOMADA 2 POLOS, MAIS TERRA 20A - 250V, SISTEMA "X"</t>
  </si>
  <si>
    <t>I2107</t>
  </si>
  <si>
    <t>TOMADA 2POLOS E TERRA</t>
  </si>
  <si>
    <t>I2156</t>
  </si>
  <si>
    <t>TRANSFORMADOR CORRENTE EM QD DE 0 - 100A</t>
  </si>
  <si>
    <t>I2152</t>
  </si>
  <si>
    <t>TRANSFORMADOR CORRENTE EM QD DE 100 - 250/5A</t>
  </si>
  <si>
    <t>I2153</t>
  </si>
  <si>
    <t>TRANSFORMADOR CORRENTE EM QD DE 250 - 400/5A</t>
  </si>
  <si>
    <t>I2154</t>
  </si>
  <si>
    <t>TRANSFORMADOR CORRENTE EM QD DE 400 - 500/5A</t>
  </si>
  <si>
    <t>I2155</t>
  </si>
  <si>
    <t>TRANSFORMADOR CORRENTE EM QD DE 500 - 800/5A</t>
  </si>
  <si>
    <t>I7542</t>
  </si>
  <si>
    <t>TRANSFORMADOR DE CORRENTE 15 KV</t>
  </si>
  <si>
    <t>I7543</t>
  </si>
  <si>
    <t>TRANSFORMADOR DE POTÊNCIA 15 KV</t>
  </si>
  <si>
    <t>I2471</t>
  </si>
  <si>
    <t>TIROS E PINOS DE AÇO PARA FIXAÇÃO</t>
  </si>
  <si>
    <t>I2463</t>
  </si>
  <si>
    <t>VALE REFEIÇÃO</t>
  </si>
  <si>
    <t>I6041</t>
  </si>
  <si>
    <t>XEROX</t>
  </si>
  <si>
    <t>8. ENERGIA ELÉTRICA - LT-SE-RDE</t>
  </si>
  <si>
    <t>I8158</t>
  </si>
  <si>
    <t>CABO DE ALUMÍNIO COM ALMA DE AÇO, BITOLA 1/0 AWG, FORMAÇÃO 6/1 FIOS - RAVEM</t>
  </si>
  <si>
    <t>KM</t>
  </si>
  <si>
    <t>I8157</t>
  </si>
  <si>
    <t>CABO DE ALUMÍNIO COM ALMA DE AÇO, BITOLA 2 AWG, FORMAÇÃO 6/1 FIOS - SPARROW</t>
  </si>
  <si>
    <t>I8159</t>
  </si>
  <si>
    <t>CABO DE ALUMÍNIO COM ALMA DE AÇO, BITOLA 2/0 AWG, FORMAÇÃO 6/1 FIOS - QUAIL</t>
  </si>
  <si>
    <t>I8162</t>
  </si>
  <si>
    <t>CABO DE ALUMÍNIO COM ALMA DE AÇO, BITOLA 266,8 MCM, FORMAÇÃO 26/7 FIOS - PARTRIDGE</t>
  </si>
  <si>
    <t>I8160</t>
  </si>
  <si>
    <t>CABO DE ALUMÍNIO COM ALMA DE AÇO, BITOLA 3/0 AWG, FORMAÇÃO 6/1 FIOS - PIGEON</t>
  </si>
  <si>
    <t>I8163</t>
  </si>
  <si>
    <t>CABO DE ALUMÍNIO COM ALMA DE AÇO, BITOLA 300 MCM, FORMAÇÃO 26/7 FIOS - OSTRICH</t>
  </si>
  <si>
    <t>I8164</t>
  </si>
  <si>
    <t>CABO DE ALUMÍNIO COM ALMA DE AÇO, BITOLA 336,6 MCM, FORMAÇÃO 26/7 FIOS - LINNET</t>
  </si>
  <si>
    <t>I8165</t>
  </si>
  <si>
    <t>BUCHA REDUÇÃO PVC ROSCAVEL DE 1X3/4''</t>
  </si>
  <si>
    <t>I0312</t>
  </si>
  <si>
    <t>BUCHA REDUÇÃO PVC ROSCAVEL DE 2 1/2X1 1/2''</t>
  </si>
  <si>
    <t>I0313</t>
  </si>
  <si>
    <t>I0145</t>
  </si>
  <si>
    <t>ASFALTO OXIDADO</t>
  </si>
  <si>
    <t>I0244</t>
  </si>
  <si>
    <t>I5179</t>
  </si>
  <si>
    <t>CURVA FoFo 22 30' FF DN 1200 PN10</t>
  </si>
  <si>
    <t>I3392</t>
  </si>
  <si>
    <t>TUBO FoFo C/ FLANGES DN 300 PN10 - L=500</t>
  </si>
  <si>
    <t>I4502</t>
  </si>
  <si>
    <t>TUBO FoFo C/ FLANGES DN 300 PN10 - L=1000</t>
  </si>
  <si>
    <t>I4503</t>
  </si>
  <si>
    <t>LUVA P/ PERFURATRIZ</t>
  </si>
  <si>
    <t>I6804</t>
  </si>
  <si>
    <t>MASTIQUE ELASTICO A BASE DE POLIURETANO NA COR CINZA - UNIPLAC 400ml</t>
  </si>
  <si>
    <t>I1491</t>
  </si>
  <si>
    <t>M.O. E EQUIPTO P/ESTACA IN LOCO 20T - 25CM</t>
  </si>
  <si>
    <t>I1492</t>
  </si>
  <si>
    <t>M.O. E EQUIPTO P/ESTACA IN LOCO 30T - 32CM</t>
  </si>
  <si>
    <t>I1493</t>
  </si>
  <si>
    <t>M.O. E EQUIPTO P/ESTACA IN LOCO 40T - 38CM</t>
  </si>
  <si>
    <t>I1494</t>
  </si>
  <si>
    <t>M.O. E EQUIPTO P/ESTACA IN LOCO 60T - 45CM</t>
  </si>
  <si>
    <t>I7379</t>
  </si>
  <si>
    <t>MOLDE P/ SOLDA TIPO "T" ATÉ 35mm²</t>
  </si>
  <si>
    <t>I0988</t>
  </si>
  <si>
    <t>OXIGÊNIO</t>
  </si>
  <si>
    <t>I6750</t>
  </si>
  <si>
    <t>PALHAS DE CARNAÚBA</t>
  </si>
  <si>
    <t>I6039</t>
  </si>
  <si>
    <t>PAPEL OFÍCIO</t>
  </si>
  <si>
    <t>I1596</t>
  </si>
  <si>
    <t>PASTA PARA SOLDAR</t>
  </si>
  <si>
    <t>I1686</t>
  </si>
  <si>
    <t>POLIESTIRENO EXPANDIDO DE 5CM (ISOPOR)</t>
  </si>
  <si>
    <t>I7919</t>
  </si>
  <si>
    <t>POLIESTIRENO EXPANDIDO (ISOPOR) EM CAIXÃO PERDIDO</t>
  </si>
  <si>
    <t>I1741</t>
  </si>
  <si>
    <t>ADAPTADOR PVC SOLD. FLANGES LIVRES P/CX. D'ÁGUA 32MM</t>
  </si>
  <si>
    <t>I0014</t>
  </si>
  <si>
    <t>ADAPTADOR PVC SOLD. FLANGES LIVRES P/CX. D'ÁGUA 40MM</t>
  </si>
  <si>
    <t>I0015</t>
  </si>
  <si>
    <t>ADAPTADOR PVC SOLD. FLANGES LIVRES P/CX. D'ÁGUA 50MM</t>
  </si>
  <si>
    <t>I0016</t>
  </si>
  <si>
    <t>ADAPTADOR PVC SOLD. FLANGES LIVRES P/CX. D'ÁGUA 60MM</t>
  </si>
  <si>
    <t>I0017</t>
  </si>
  <si>
    <t>ADAPTADOR PVC SOLD. FLANGES LIVRES P/CX. D'ÁGUA 75MM</t>
  </si>
  <si>
    <t>I0018</t>
  </si>
  <si>
    <t>GRAMA CAPIM DE BURRO/PAPUAN C/ADUBO VEGETAL</t>
  </si>
  <si>
    <t>I2479</t>
  </si>
  <si>
    <t>GRAMA C/ARBUSTO</t>
  </si>
  <si>
    <t>I1245</t>
  </si>
  <si>
    <t>HERBACEA ORNAMENTAL-EXTERNA</t>
  </si>
  <si>
    <t>I1859</t>
  </si>
  <si>
    <t>SERVIÇOS DE HIDROSSEMEADURA</t>
  </si>
  <si>
    <t>HA</t>
  </si>
  <si>
    <t>I1887</t>
  </si>
  <si>
    <t>SOLUÇÃO HERBICIDA</t>
  </si>
  <si>
    <t>28. PAVIMENTAÇÃO E DRENAGEM</t>
  </si>
  <si>
    <t>I1219</t>
  </si>
  <si>
    <t>GEOTEXTIL</t>
  </si>
  <si>
    <t>I1601</t>
  </si>
  <si>
    <t>PEDRA PORTUGUESA BRANCA</t>
  </si>
  <si>
    <t>I1602</t>
  </si>
  <si>
    <t>PEDRA PORTUGUESA PRETA/VERMELHA</t>
  </si>
  <si>
    <t>28. PRODUTOS INDUSTRIALIZADOS</t>
  </si>
  <si>
    <t>TUBO FoFo C/ FLANGES DN 500 PN10 - L=1500</t>
  </si>
  <si>
    <t>I4548</t>
  </si>
  <si>
    <t>TUBO FoFo C/ FLANGES DN 500 PN10 - L=2000</t>
  </si>
  <si>
    <t>PEDESTAL SUSPENSÃO C/ ENGRENAGEM DN 47</t>
  </si>
  <si>
    <t>I4955</t>
  </si>
  <si>
    <t>ANEL DE BORRACHA P/ TUBOS E CONEXÕES F.F. 50MM</t>
  </si>
  <si>
    <t>I0072</t>
  </si>
  <si>
    <t>ANEL DE BORRACHA P/ TUBOS E CONEXÕES F.F. 75MM</t>
  </si>
  <si>
    <t>I0082</t>
  </si>
  <si>
    <t>ANEL DE BORRACHA PARA BACIA</t>
  </si>
  <si>
    <t>I0078</t>
  </si>
  <si>
    <t>ANEL DE BORRACHA P/TUBO PVC REFORÇADO DE 100MM</t>
  </si>
  <si>
    <t>I0079</t>
  </si>
  <si>
    <t>ANEL DE BORRACHA P/TUBO PVC REFORÇADO DE 150MM</t>
  </si>
  <si>
    <t>I0080</t>
  </si>
  <si>
    <t>ANEL DE BORRACHA P/TUBO PVC REFORÇADO DE 50MM</t>
  </si>
  <si>
    <t>I0081</t>
  </si>
  <si>
    <t>ANEL DE BORRACHA P/TUBO PVC REFORÇADO DE 75MM</t>
  </si>
  <si>
    <t>I0073</t>
  </si>
  <si>
    <t>I0074</t>
  </si>
  <si>
    <t>I0075</t>
  </si>
  <si>
    <t>ANEL DE BORRACHA P/TUBO PVC 40MM</t>
  </si>
  <si>
    <t>I0076</t>
  </si>
  <si>
    <t>I0077</t>
  </si>
  <si>
    <t>UNIDADE DE PRÉ-TRATAMENTO EM FIBRA E ELEVATÓRIA SEM CONJUNTO MOTOBOMBA CAPACIDADE 138 a 204 m3/DIA</t>
  </si>
  <si>
    <t>I6326</t>
  </si>
  <si>
    <t>PEDESTAL SUSPENSÃO C/ ENGRENAGEM DN 46</t>
  </si>
  <si>
    <t>I4954</t>
  </si>
  <si>
    <t>TUBO FoFo C/FLANGE E PONTA DN 100 PN10 - L=1500</t>
  </si>
  <si>
    <t>I4646</t>
  </si>
  <si>
    <t>TUBO FoFo C/FLANGE E PONTA DN 100 PN10 - L=2000</t>
  </si>
  <si>
    <t>I4647</t>
  </si>
  <si>
    <t>TUBO FoFo C/FLANGE E PONTA DN 100 PN10 - L=2500</t>
  </si>
  <si>
    <t>I4648</t>
  </si>
  <si>
    <t>TUBO FoFo C/FLANGE E PONTA DN 100 PN10 - L=3000</t>
  </si>
  <si>
    <t>I4649</t>
  </si>
  <si>
    <t>TUBO FoFo C/FLANGE E PONTA DN 100 PN10 - L=3500</t>
  </si>
  <si>
    <t>I4650</t>
  </si>
  <si>
    <t>TUBO FoFo C/FLANGE E PONTA DN 100 PN10 - L=4000</t>
  </si>
  <si>
    <t>I4651</t>
  </si>
  <si>
    <t>VALVULA LIMITADORA DE VAZÃO PN10 6", COMPLETA</t>
  </si>
  <si>
    <t>I5757</t>
  </si>
  <si>
    <t>VALVULA LIMITADORA DE VAZÃO PN10 8", COMPLETA</t>
  </si>
  <si>
    <t>I5749</t>
  </si>
  <si>
    <t>VALVULA RETENÇÃO DN 100 PN16 FECH. RÁPIDO (CLASAR)</t>
  </si>
  <si>
    <t>I5750</t>
  </si>
  <si>
    <t>VALVULA RETENÇÃO DN 150 PN16 FECH. RÁPIDO (CLASAR)</t>
  </si>
  <si>
    <t>I5751</t>
  </si>
  <si>
    <t>VALVULA RETENÇÃO DN 200 PN16 FECH. RÁPIDO (CLASAR)</t>
  </si>
  <si>
    <t>I5752</t>
  </si>
  <si>
    <t>VALVULA RETENÇÃO DN 250 PN16 FECH. RÁPIDO (CLASAR)</t>
  </si>
  <si>
    <t>I5753</t>
  </si>
  <si>
    <t>VALVULA RETENÇÃO DN 300 PN16 FECH. RÁPIDO (CLASAR)</t>
  </si>
  <si>
    <t>I5754</t>
  </si>
  <si>
    <t>VALVULA RETENÇÃO DN 400 PN16 FECH. RÁPIDO (CLASAR)</t>
  </si>
  <si>
    <t>I5669</t>
  </si>
  <si>
    <t>VALVULA RETENÇÃO PORT. DUPLA FLANGE DN 100 PN25</t>
  </si>
  <si>
    <t>I5665</t>
  </si>
  <si>
    <t>VALVULA RETENÇÃO PORT. DUPLA FLANGE DN 1000 PN16</t>
  </si>
  <si>
    <t>I5666</t>
  </si>
  <si>
    <t>VALVULA RETENÇÃO PORT. DUPLA FLANGE DN 1200 PN16</t>
  </si>
  <si>
    <t>I5670</t>
  </si>
  <si>
    <t>VALVULA RETENÇÃO PORT. DUPLA FLANGE DN 150 PN25</t>
  </si>
  <si>
    <t>I5654</t>
  </si>
  <si>
    <t>VALVULA RETENÇÃO PORT. DUPLA FLANGE DN 200 PN16</t>
  </si>
  <si>
    <t>I5671</t>
  </si>
  <si>
    <t>VALVULA RETENÇÃO PORT. DUPLA FLANGE DN 200 PN25</t>
  </si>
  <si>
    <t>I5655</t>
  </si>
  <si>
    <t>VALVULA RETENÇÃO PORT. DUPLA FLANGE DN 250 PN16</t>
  </si>
  <si>
    <t>I5672</t>
  </si>
  <si>
    <t>VALVULA RETENÇÃO PORT. DUPLA FLANGE DN 250 PN25</t>
  </si>
  <si>
    <t>I5656</t>
  </si>
  <si>
    <t xml:space="preserve">ESCAVAÇÃO DE MATERIAL DE 3A. CAT A FOGO </t>
  </si>
  <si>
    <t>2.2.5</t>
  </si>
  <si>
    <t>2.2.6</t>
  </si>
  <si>
    <t xml:space="preserve">ESCAVAÇÃO MANUAL C/ APIL. FUNDO P/ CAIXA EM ALVENARIA </t>
  </si>
  <si>
    <t xml:space="preserve">ESCAVAÇÃO MANUAL SOLO DE 1A.CAT. PROF. ATÉ 1.50m </t>
  </si>
  <si>
    <t>CAMINHONETE DE CARGA ATE 1,2 T C/ MOTOR DIESEL TIPO GM D-10</t>
  </si>
  <si>
    <t>Total EQUIPAMENTOS:</t>
  </si>
  <si>
    <t>COMPRESSOR DE AR DIESEL REBOCAVEL 250PCM</t>
  </si>
  <si>
    <t>COMPRESSOR DE AR DIESEL REBOCAVEL 160 A 170PCM C/ 1 MARTELET E ROMPEDOR</t>
  </si>
  <si>
    <t>PERFURATRIZ PNEUMATICA P/ ROCHA TIPO ATLAS COPCO RH-658 - 24 ,0KG OU EQUIV</t>
  </si>
  <si>
    <t>COMPRESSOR DE AR DIESEL REBOCAVEL 250PCM (CHI)</t>
  </si>
  <si>
    <t>COMPRESSOR DE AR DIESEL REBOCAVEL 250PCM (CHP)</t>
  </si>
  <si>
    <t>ALUMINIO ESTRUTURAL USINADO PARA ESTRUTURA</t>
  </si>
  <si>
    <t>I0455</t>
  </si>
  <si>
    <t>CAMISA METALICA DE 700MM ESPESSURA 1/4''</t>
  </si>
  <si>
    <t>I0464</t>
  </si>
  <si>
    <t>CANTONEIRA DE ALUMÍNIO 1 1/4" X1 1/4"</t>
  </si>
  <si>
    <t>I0465</t>
  </si>
  <si>
    <t>CANTONEIRA DE ALUMÍNIO 1/2'' X1/2"</t>
  </si>
  <si>
    <t>I0522</t>
  </si>
  <si>
    <t>TUBO FoFo C/ FLANGES DN 400 PN10 - L=5800</t>
  </si>
  <si>
    <t>I3974</t>
  </si>
  <si>
    <t>TUBO FoFo C/ FLANGES DN 450 PN10 - L=250</t>
  </si>
  <si>
    <t>I3975</t>
  </si>
  <si>
    <t>I2569</t>
  </si>
  <si>
    <t>EMULSÃO RR-2C</t>
  </si>
  <si>
    <t>25. MATERIAL PORTUÁRIO</t>
  </si>
  <si>
    <t>I8198</t>
  </si>
  <si>
    <t>ACESSÓRIOS P/ TRILHO -100</t>
  </si>
  <si>
    <t>I8196</t>
  </si>
  <si>
    <t>CABEÇOS DE AMARRAÇÃO EM FoFo 1500 KN</t>
  </si>
  <si>
    <t>I8195</t>
  </si>
  <si>
    <t>DEFENSAS E=600 KN</t>
  </si>
  <si>
    <t>I8197</t>
  </si>
  <si>
    <t>TRILHO A-100</t>
  </si>
  <si>
    <t>26. MISTURAS USINADAS</t>
  </si>
  <si>
    <t>I0106</t>
  </si>
  <si>
    <t>AREIA ASFÁLTICA USINADA A QUENTE - AAUQ</t>
  </si>
  <si>
    <t>I0827</t>
  </si>
  <si>
    <t>TUBO FoFo C/ FLANGES DN 700 PN10 - L=1000</t>
  </si>
  <si>
    <t>I4569</t>
  </si>
  <si>
    <t>TUBO FoFo C/ FLANGES DN 700 PN10 - L=1500</t>
  </si>
  <si>
    <t>REDUÇÃO EXCÊNTRICA OCRE PB - JEI DN 150 x 100</t>
  </si>
  <si>
    <t>I6903</t>
  </si>
  <si>
    <t>REDUÇÃO EXCÊNTRICA OCRE PB - JEI DN 200 x 150</t>
  </si>
  <si>
    <t>I6904</t>
  </si>
  <si>
    <t>REDUÇÃO EXCÊNTRICA OCRE PB - JEI DN 250 x 200</t>
  </si>
  <si>
    <t>I6906</t>
  </si>
  <si>
    <t>REDUÇÃO EXCÊNTRICA OCRE PB - JEI DN 300 x 250</t>
  </si>
  <si>
    <t>I6905</t>
  </si>
  <si>
    <t>REDUÇÃO EXCÊNTRICA OCRE PB - JEI DN 300x 200</t>
  </si>
  <si>
    <t>I6907</t>
  </si>
  <si>
    <t>REDUÇÃO EXCÊNTRICA OCRE PB - JEI DN 350 x 300</t>
  </si>
  <si>
    <t>I6908</t>
  </si>
  <si>
    <t>REDUÇÃO EXCÊNTRICA OCRE PB - JEI DN 400 x 300</t>
  </si>
  <si>
    <t>I6909</t>
  </si>
  <si>
    <t>REDUÇÃO EXCÊNTRICA OCRE PB - JEI DN 400 x 350</t>
  </si>
  <si>
    <t>I8024</t>
  </si>
  <si>
    <t>VÁLVULA BORBOLETA FLANGEADA C/ MECANISMO C+VOLANTE DN 600 N10</t>
  </si>
  <si>
    <t>I8009</t>
  </si>
  <si>
    <t>VÁLVULA BORBOLETA FLANGEADA C/ MECANISMO C+VOLANTE DN 700 N10</t>
  </si>
  <si>
    <t>I8010</t>
  </si>
  <si>
    <t>VÁLVULA BORBOLETA FLANGEADA C/ MECANISMO C+VOLANTE DN 750 N10</t>
  </si>
  <si>
    <t>I8011</t>
  </si>
  <si>
    <t>VÁLVULA BORBOLETA FLANGEADA C/ MECANISMO C+VOLANTE DN 800 N10</t>
  </si>
  <si>
    <t>I8012</t>
  </si>
  <si>
    <t>VÁLVULA BORBOLETA FLANGEADA C/ MECANISMO C+VOLANTE DN 900 N10</t>
  </si>
  <si>
    <t>I0113</t>
  </si>
  <si>
    <t>ARGAMASSA COLANTE PRE-MISTURADA</t>
  </si>
  <si>
    <t>I0114</t>
  </si>
  <si>
    <t>ARGAMASSA DE ALTA RESIST.INICIAL/FINAL P/GRAUT</t>
  </si>
  <si>
    <t>I0118</t>
  </si>
  <si>
    <t>ARGAMASSA PRE-FABRICADA PARA REJUNTAMENTO</t>
  </si>
  <si>
    <t>I8287</t>
  </si>
  <si>
    <t>ARGAMASSA PRÉ-FABRICADA PARA REJUNTAMENTO A BASE DE EPÓXI</t>
  </si>
  <si>
    <t>I0119</t>
  </si>
  <si>
    <t>ARGAMASSA PRE-FABRICADA TIPO MASSA FINA</t>
  </si>
  <si>
    <t>I0815</t>
  </si>
  <si>
    <t>COLA ESPECIAL DE NEOPRENE</t>
  </si>
  <si>
    <t>I0814</t>
  </si>
  <si>
    <t>VALVULA DE ALÍVIO DN 2" COMPLETA</t>
  </si>
  <si>
    <t>I5739</t>
  </si>
  <si>
    <t>VALVULA DE ALÍVIO DN 3" COMPLETA</t>
  </si>
  <si>
    <t xml:space="preserve">DIVISÓRIA DE GESSO ACARTONADO e=70mm, S/ REVESTIMENTO - FORNECIMENTO E MONTAGEM </t>
  </si>
  <si>
    <t xml:space="preserve">REMANEJAMENTO DE DIVISÓRIA - DESMONTAGEM E REMONTAGEM </t>
  </si>
  <si>
    <t xml:space="preserve">VIDRO TRANSPARENTE LISO 4mm, P/ DIVISÓRIAS EM GERAL FORNECIMENTO E MONTAGEM </t>
  </si>
  <si>
    <t>16.2.1</t>
  </si>
  <si>
    <t>ASSENTAMENTO DE TUBOS E CONEXÕES EM PVC JE DN 50</t>
  </si>
  <si>
    <t>16.2.2</t>
  </si>
  <si>
    <t>16.2</t>
  </si>
  <si>
    <t>JOELHO PVC ROSCAVEL DE 2 1/2''</t>
  </si>
  <si>
    <t>I1297</t>
  </si>
  <si>
    <t>JOELHO PVC ROSCAVEL DE 3''</t>
  </si>
  <si>
    <t>I1298</t>
  </si>
  <si>
    <t>JOELHO PVC ROSCAVEL DE 3/4''</t>
  </si>
  <si>
    <t>I1299</t>
  </si>
  <si>
    <t>JOELHO PVC ROSCAVEL DE 4''</t>
  </si>
  <si>
    <t>I1302</t>
  </si>
  <si>
    <t>JOELHO PVC SOLDAVEL/ROSCA DE 20X1/2''</t>
  </si>
  <si>
    <t>I1303</t>
  </si>
  <si>
    <t>JOELHO PVC SOLDAVEL/ROSCA DE 25X3/4''</t>
  </si>
  <si>
    <t>I1304</t>
  </si>
  <si>
    <t>JOELHO PVC SOLDAVEL/ROSCA DE 32X1''</t>
  </si>
  <si>
    <t>I1300</t>
  </si>
  <si>
    <t>JOELHO PVC SOLD.AZUL DE 20X1/2''</t>
  </si>
  <si>
    <t>I1301</t>
  </si>
  <si>
    <t>JOELHO PVC SOLD.AZUL DE 25X3/4''</t>
  </si>
  <si>
    <t>I1313</t>
  </si>
  <si>
    <t>REGISTRO DE PRESSAO S-30 SOLDAVEL 20</t>
  </si>
  <si>
    <t>I6188</t>
  </si>
  <si>
    <t>REGISTRO DE PRESSAO S-30 SOLDAVEL 25</t>
  </si>
  <si>
    <t>I6057</t>
  </si>
  <si>
    <t>REGISTRO FECHO RÁPIDO 1/2" ROSCA INTERNA/EXTERNA</t>
  </si>
  <si>
    <t>I6058</t>
  </si>
  <si>
    <t>REGISTRO FECHO RÁPIDO 3/4"ROSCA INTERNA/EXTERNA</t>
  </si>
  <si>
    <t>I5310</t>
  </si>
  <si>
    <t>REGISTRO FLANGE/CABEÇOTE C/ BY-PASS DN 350 PN10</t>
  </si>
  <si>
    <t>I5311</t>
  </si>
  <si>
    <t>REGISTRO FLANGE/CABEÇOTE C/ BY-PASS DN 400 PN10</t>
  </si>
  <si>
    <t>I5312</t>
  </si>
  <si>
    <t>REGISTRO FLANGE/CABEÇOTE C/ BY-PASS DN 450 PN10</t>
  </si>
  <si>
    <t>I5313</t>
  </si>
  <si>
    <t>REGISTRO FLANGE/CABEÇOTE C/ BY-PASS DN 500 PN10</t>
  </si>
  <si>
    <t>I5314</t>
  </si>
  <si>
    <t>REGISTRO FLANGE/CABEÇOTE C/ BY-PASS DN 600 PN10</t>
  </si>
  <si>
    <t>I5320</t>
  </si>
  <si>
    <t>REGISTRO FLANGE/CABEÇOTE C/ BY-PASS E REDUTOR DN 350 PN10</t>
  </si>
  <si>
    <t>I5321</t>
  </si>
  <si>
    <t>REGISTRO FLANGE/CABEÇOTE C/ BY-PASS E REDUTOR DN 400 PN10</t>
  </si>
  <si>
    <t>I5322</t>
  </si>
  <si>
    <t>REGISTRO FLANGE/CABEÇOTE C/ BY-PASS E REDUTOR DN 450 PN10</t>
  </si>
  <si>
    <t>I5323</t>
  </si>
  <si>
    <t>REGISTRO FLANGE/CABEÇOTE C/ BY-PASS E REDUTOR DN 500 PN10</t>
  </si>
  <si>
    <t>I5324</t>
  </si>
  <si>
    <t>REGISTRO FLANGE/CABEÇOTE C/ BY-PASS E REDUTOR DN 600 PN10</t>
  </si>
  <si>
    <t>I5307</t>
  </si>
  <si>
    <t>REGISTRO FLANGE/CABEÇOTE DN 100 PN16</t>
  </si>
  <si>
    <t>I5308</t>
  </si>
  <si>
    <t>REGISTRO FLANGE/CABEÇOTE DN 150 PN16</t>
  </si>
  <si>
    <t>I5297</t>
  </si>
  <si>
    <t>REGISTRO FLANGE/CABEÇOTE DN 200 PN10</t>
  </si>
  <si>
    <t>I5309</t>
  </si>
  <si>
    <t xml:space="preserve">C4488 - DIVISÓRIA TIPO "DIVILUX", PAINEL CELULAR, MONTANTE/RODAPÉ SIMPLES, PERFIL EM ALUMÍNIO - FORNECIMENTO E MONTAGEM </t>
  </si>
  <si>
    <t>I8313</t>
  </si>
  <si>
    <t>DIVISÓRIA TIPO "DIVILUX", PAINEL CELULAR, MONTANTE/RODAPÉ SIMPLES, PERFIL EM ALUMÍNIO</t>
  </si>
  <si>
    <t xml:space="preserve">C4502 - REMANEJAMENTO DE DIVISÓRIA - DESMONTAGEM E REMONTAGEM </t>
  </si>
  <si>
    <t>I8327</t>
  </si>
  <si>
    <t>REMANEJAMENTO DE DIVISÓRIA</t>
  </si>
  <si>
    <t xml:space="preserve">C4490 - VÃO DE PORTA - PORTA COMPLETA C/ FECHADURA TIPO CILINDRO, P/ DIVISÓRIAS EM GERAL (SEM REQUADRO) - FORNECIMENTO E MONTAGEM </t>
  </si>
  <si>
    <t>I8315</t>
  </si>
  <si>
    <t>VÃO DE PORTA - PORTA COMPLETA C/ FECHADURA TIPO CILINDRO, P/ DIVISÓRIAS EM GERAL (SEM REQUADRO)</t>
  </si>
  <si>
    <t xml:space="preserve">C4491 - VÃO DE PORTA - PORTA COMPLETA C/ FECHADURA TIPO CILINDRO, P/ DIVISÓRIAS EM GERAL (COM REQUADRO EM ALUMÍNIO) - FORNECIMENTO E MONTAGEM </t>
  </si>
  <si>
    <t>I8316</t>
  </si>
  <si>
    <t>VÃO DE PORTA - PORTA COMPLETA C/ FECHADURA TIPO CILINDRO, P/ DIVISÓRIAS EM GERAL (COM REQUADRO EM ALUMÍNIO)</t>
  </si>
  <si>
    <t xml:space="preserve">C4492 - VIDRO TRANSPARENTE LISO 4mm, P/ DIVISÓRIAS EM GERAL FORNECIMENTO E MONTAGEM </t>
  </si>
  <si>
    <t>I8317</t>
  </si>
  <si>
    <t xml:space="preserve">C2989 - ESPALHAMENTO MECÂNICO DE SOLO EM BOTA FORA </t>
  </si>
  <si>
    <t xml:space="preserve">C3530 - MUTIRÃO MISTO - ATERRO COM COMPACTAÇÃO MANUAL S/CONTROLE, MAT. C/AQUISIÇÃO </t>
  </si>
  <si>
    <t xml:space="preserve">C2921 - REATERRO C/COMPACTAÇÃO MANUAL S/CONTROLE, MATERIAL DA VALA </t>
  </si>
  <si>
    <t>2.4 CARGA, TRANSPORTE E DESCARGA DE TUBOS E CONEXÕES</t>
  </si>
  <si>
    <t>I0703</t>
  </si>
  <si>
    <t>CAMINHÃO C/CARROCERIA DE MADEIRA HP 136 (CHP)</t>
  </si>
  <si>
    <t xml:space="preserve">C1077 - DEMOLIÇÃO DE VIGAS DE FERRO </t>
  </si>
  <si>
    <t xml:space="preserve">C3064 - DEMOLIÇÃO E REMOÇÃO DE PAVIMENTO EM PARALELEPIPEDO E POLIÉDRICO </t>
  </si>
  <si>
    <t xml:space="preserve">C3063 - DEMOLIÇÃO E REMOÇÃO DE PAREDES DE TAIPA </t>
  </si>
  <si>
    <t xml:space="preserve">C2717 - DEMOLIÇÃO MANUAL DE CONCRETO ARMADO </t>
  </si>
  <si>
    <t>I2433</t>
  </si>
  <si>
    <t>TARGETA DE FERRO 2"</t>
  </si>
  <si>
    <t>I2447</t>
  </si>
  <si>
    <t>TORNEIRA DE METAL AMARELO Ø 3/4" CANO CURTO (PADRÃO POPULAR)</t>
  </si>
  <si>
    <t>I2456</t>
  </si>
  <si>
    <t>TUBO PVC ESGOTO PRIMÁRIO DN 100 (NBR 5688)</t>
  </si>
  <si>
    <t>I2457</t>
  </si>
  <si>
    <t>TUBO PVC ESGOTO PRIMÁRIO DN 50 (NBR 5688)</t>
  </si>
  <si>
    <t>I2458</t>
  </si>
  <si>
    <t>TUBO PVC ESGOTO SECUNDÁRIO DN 40 (NBR 5688)</t>
  </si>
  <si>
    <t>C1915</t>
  </si>
  <si>
    <t xml:space="preserve">ARGAMASSA MISTA DE CIMENTO CAL HIDR. E AREIA PEN. TRAÇO 1:2:8 </t>
  </si>
  <si>
    <t xml:space="preserve">ARGAMASSA MISTA DE CIMENTO CAL HIDR. E AREIA S/PEN. T 1:2:8 </t>
  </si>
  <si>
    <t xml:space="preserve">ARGAMASSA PRÉ-FABRICADA P/REBOCO </t>
  </si>
  <si>
    <t xml:space="preserve">VÃO PORTA COMPL.C/FECHADURA TIPO CILINDRO,P/ DIVISÓRIAS EM GERAL S/REQUADRO-FORNEC.MONTAGEM </t>
  </si>
  <si>
    <t xml:space="preserve">VÃO PORTA COMPL.C/FECHAD.TIPO CILINDRO,P/DIVISÓRIAS EM GERAL C/REQUADRO EM ALUMÍNIO-FORNEC.MONTAGEM </t>
  </si>
  <si>
    <t xml:space="preserve">ESTRUTURA DE MADEIRA P/ TELHA CERÂMICA/CONCRETO VÃO 3 A 7m, TESOURAS/TERÇAS/CONTRAVENT./FERRAGENS </t>
  </si>
  <si>
    <t>PREÇOS - R$</t>
  </si>
  <si>
    <t>CONJUNTO MOTO-BOMBA VERTICAL C/ EIXO PROLONGADO hs=8m, ACIONADO POR MOTOR ELÉTRICO POTÊNCIA 60HP, PAINEL DE CONTROLE DE PARTIDA E SISTEMA DE PROTEÇÃO, HMT = 10 Kgf/cm², Qmin=60m³/h, SOL</t>
  </si>
  <si>
    <t>I1098</t>
  </si>
  <si>
    <t>ESGUICHO C/ENGATE RÁPIDO 2 1/2X5/8''</t>
  </si>
  <si>
    <t>I1143</t>
  </si>
  <si>
    <t>EXAUSTOR ELETRICO DOMICILIAR</t>
  </si>
  <si>
    <t>I1144</t>
  </si>
  <si>
    <t>EXAUSTOR ELETROMECANICO INDUST. D=400MM</t>
  </si>
  <si>
    <t>I1145</t>
  </si>
  <si>
    <t>EXTINTOR CO2 DE 6 KG</t>
  </si>
  <si>
    <t>I1146</t>
  </si>
  <si>
    <t>EXTINTOR DE ÁGUA PRESSURIZADA, CAPACIDADE 10L</t>
  </si>
  <si>
    <t>I1147</t>
  </si>
  <si>
    <t>EXTINTOR EM CARRETA, CAP. 75KG - PO QUIMICO</t>
  </si>
  <si>
    <t>I1166</t>
  </si>
  <si>
    <t>QUADRO DE FORÇA (1,80 X 1,90 X 0,60)M</t>
  </si>
  <si>
    <t>I1753</t>
  </si>
  <si>
    <t>QUADRO DISTRIBUIÇÃO EMBUTIR, C/3 DIVISÕES</t>
  </si>
  <si>
    <t>I1754</t>
  </si>
  <si>
    <t>QUADRO DISTRIBUIÇÃO LUZ 207X332X95MM</t>
  </si>
  <si>
    <t>I1755</t>
  </si>
  <si>
    <t>QUADRO DISTRIBUIÇÃO LUZ 255X315X135MM</t>
  </si>
  <si>
    <t>ESCADA HELICOIDAL PM CONCRETO D=1,0M</t>
  </si>
  <si>
    <t>I1096</t>
  </si>
  <si>
    <t>ESFERA PM-CONCRETO, D=25CM</t>
  </si>
  <si>
    <t>I1097</t>
  </si>
  <si>
    <t>ESFERA PM-CONCRETO, D=40CM</t>
  </si>
  <si>
    <t>I1121</t>
  </si>
  <si>
    <t>ESTACA PRE-MOLD. CENTRIF. 23CM 20/30T - CRAVADA</t>
  </si>
  <si>
    <t>I1122</t>
  </si>
  <si>
    <t>ESTACA PRE-MOLD. CENTRIF. 26CM 35/40T - CRAVADA</t>
  </si>
  <si>
    <t>I1123</t>
  </si>
  <si>
    <t>ESTACA PRE-MOLD. CENTRIF. 33CM 45/60T - CRAVADA</t>
  </si>
  <si>
    <t>I1124</t>
  </si>
  <si>
    <t>ESTACA PRE-MOLD. CENTRIF. 42CM 65/90T - CRAVADA</t>
  </si>
  <si>
    <t>I1125</t>
  </si>
  <si>
    <t>ESTACA PRE-MOLD. MACICA 20CM 20/25T - CRAVADA</t>
  </si>
  <si>
    <t>I1126</t>
  </si>
  <si>
    <t>ESTACA PRE-MOLD. MACICA 25CM 30/35T - CRAVADA</t>
  </si>
  <si>
    <t>I1127</t>
  </si>
  <si>
    <t>ESTACA PRE-MOLD. MACICA 30CM 40/45T - CRAVADA</t>
  </si>
  <si>
    <t>I1128</t>
  </si>
  <si>
    <t>ESTACA PRE-MOLD. MACICA 35CM 50/55T - CRAVADA</t>
  </si>
  <si>
    <t>I1129</t>
  </si>
  <si>
    <t>ESTACA PRE-MOLD. MACICA 40CM 70/75T - CRAVADA</t>
  </si>
  <si>
    <t>I1130</t>
  </si>
  <si>
    <t>ESTACA PRE-MOLD. PROT. 18X18CM 20/25T - CRAVADA</t>
  </si>
  <si>
    <t>I1131</t>
  </si>
  <si>
    <t>I1759</t>
  </si>
  <si>
    <t>QUADRO DISTRIBUIÇÃO LUZ 457X646X95MM</t>
  </si>
  <si>
    <t>I1761</t>
  </si>
  <si>
    <t>QUADRO DISTRIBUIÇÃO LUZ 650X440X205MM</t>
  </si>
  <si>
    <t>I1762</t>
  </si>
  <si>
    <t>QUADRO DISTRIBUIÇÃO LUZ 650X875X205MM</t>
  </si>
  <si>
    <t>I1746</t>
  </si>
  <si>
    <t>QUADRO EM CHAPA 'TELEBRAS' 1200X1000X150MM</t>
  </si>
  <si>
    <t>I1748</t>
  </si>
  <si>
    <t>QUADRO EM CHAPA 'TELEBRAS' 1200X1200X150MM</t>
  </si>
  <si>
    <t>I1749</t>
  </si>
  <si>
    <t>QUADRO EM CHAPA 'TELEBRAS' 1200X1500X150MM</t>
  </si>
  <si>
    <t>I1750</t>
  </si>
  <si>
    <t>QUADRO EM CHAPA 'TELEBRAS' 1200X1700X150MM</t>
  </si>
  <si>
    <t>I1763</t>
  </si>
  <si>
    <t>QUADRO EM CHAPA 'TELEBRAS' 200X200X120MM</t>
  </si>
  <si>
    <t>I1764</t>
  </si>
  <si>
    <t>QUADRO EM CHAPA 'TELEBRAS' 400X400X120MM</t>
  </si>
  <si>
    <t>I1765</t>
  </si>
  <si>
    <t>QUADRO EM CHAPA 'TELEBRAS' 600X600X120MM</t>
  </si>
  <si>
    <t>I1766</t>
  </si>
  <si>
    <t>QUADRO EM CHAPA 'TELEBRAS' 800X800X120MM</t>
  </si>
  <si>
    <t>I7423</t>
  </si>
  <si>
    <t>QUADRO GERAL, COM BARRAMENTO - 15 kV, METÁLICO CHAPA 11MSG, PINTURA EPÓXI, 2,30 x 1,00 x 2,00</t>
  </si>
  <si>
    <t>I1767</t>
  </si>
  <si>
    <t>ABRIGO PRÉ-MOLDADO CONCRETO (FORNECIMENTO/ASSENTAMENTO)</t>
  </si>
  <si>
    <t>I0083</t>
  </si>
  <si>
    <t>ANEL PRE-MOLDADO DE CONCRETO D=0.60M, h = 0.80M</t>
  </si>
  <si>
    <t>I0084</t>
  </si>
  <si>
    <t>ANEL PRE-MOLDADO DE CONCRETO, D=0.80M, h = 0.50M</t>
  </si>
  <si>
    <t xml:space="preserve">C2932 - RECOMPOSIÇÃO DE PAVIMENTAÇÃO EM PEDRA TOSCA C/REJUNTAMENTO </t>
  </si>
  <si>
    <t>20. URBANIZAÇÃO / PAISAGISMO</t>
  </si>
  <si>
    <t xml:space="preserve">C3061 - ÁRVORE C/ TUTOR E ADUBO </t>
  </si>
  <si>
    <t>I0142</t>
  </si>
  <si>
    <t>ARVORE DE 1,50 a 2,00m C/ADUBO, TUTOR, COVA</t>
  </si>
  <si>
    <t xml:space="preserve">C2135 - RECOMPOSIÇÃO DE GUIAS DE CONCRETO </t>
  </si>
  <si>
    <t xml:space="preserve">C2927 - RECOMPOSIÇÃO DE MEIO FIO EM CONCRETO </t>
  </si>
  <si>
    <t xml:space="preserve">C3036 - RECOMPOSIÇÃO DE PAVIMENTAÇÃO C/BLOKRET REAPROVEITADO </t>
  </si>
  <si>
    <t xml:space="preserve">C2929 - RECOMPOSIÇÃO DE PAVIMENTAÇÃO EM PARALELEPÍPEDO C/REJUNTAMENTO </t>
  </si>
  <si>
    <t>FECHADURA CENTRAL COM 2 CILINDROS (1521)</t>
  </si>
  <si>
    <t>I1157</t>
  </si>
  <si>
    <t>FECHADURA P/ MOVEIS</t>
  </si>
  <si>
    <t>I1158</t>
  </si>
  <si>
    <t>FECHO DE ALAVANCA DE FERR0 DE 22CM</t>
  </si>
  <si>
    <t>I1159</t>
  </si>
  <si>
    <t>FECHO TIPO ROLETE P/ARMARIO</t>
  </si>
  <si>
    <t>I1162</t>
  </si>
  <si>
    <t>FERROLHO DE SOBREPOR OU EMBUTIR GRANDE</t>
  </si>
  <si>
    <t>I1163</t>
  </si>
  <si>
    <t>FERROLHO DE SOBREPOR OU EMBUTIR MEDIO</t>
  </si>
  <si>
    <t>I1164</t>
  </si>
  <si>
    <t>FERROLHO DE SOBREPOR OU EMBUTIR PEQUENO</t>
  </si>
  <si>
    <t>I1525</t>
  </si>
  <si>
    <t>MOLA HIDRAULICA P/PORTA DE VIDRO (1012)</t>
  </si>
  <si>
    <t>I1526</t>
  </si>
  <si>
    <t>MOLA P/ PORTA, TIPO "COIMBRA"</t>
  </si>
  <si>
    <t>I1606</t>
  </si>
  <si>
    <t>PEGADOR METALICO P/PORTA, INTERNO</t>
  </si>
  <si>
    <t>I1733</t>
  </si>
  <si>
    <t>I1615</t>
  </si>
  <si>
    <t>PERFIL ' I ' 10" X 4" X 5/8"</t>
  </si>
  <si>
    <t>I2392</t>
  </si>
  <si>
    <t>PERFIL ' I ' 10" 1A. ALMA</t>
  </si>
  <si>
    <t>I1616</t>
  </si>
  <si>
    <t>PERFIL ' I ' 12" X 5" X 1/4"</t>
  </si>
  <si>
    <t>I1625</t>
  </si>
  <si>
    <t>ABRAÇADEIRAS EM FERRO BARRA CHATA 1/4" PINTURA EPOXI C/PARAFUSOS</t>
  </si>
  <si>
    <t>I0056</t>
  </si>
  <si>
    <t>ANCORAGEM ATIVA PARA CABO COM 1 CORDOALHA DE 12.7mm</t>
  </si>
  <si>
    <t>I0057</t>
  </si>
  <si>
    <t>TELA DE AÇO SOLDÁVEL Q-92</t>
  </si>
  <si>
    <t>I7124</t>
  </si>
  <si>
    <t>TE FoFo BBF DN 700 x 200 PN 10</t>
  </si>
  <si>
    <t>I3606</t>
  </si>
  <si>
    <t>TE FoFo BBF DN 700 x 400 PN 10</t>
  </si>
  <si>
    <t>I3607</t>
  </si>
  <si>
    <t>TE FoFo BBF DN 700 x 600 PN 10</t>
  </si>
  <si>
    <t>I3608</t>
  </si>
  <si>
    <t>TE FoFo BBF DN 700 x 700 PN 10</t>
  </si>
  <si>
    <t>I3574</t>
  </si>
  <si>
    <t>TE FoFo BBF DN 75 x 50 PN10</t>
  </si>
  <si>
    <t>I3575</t>
  </si>
  <si>
    <t>TE FoFo BBF DN 75 x 75 PN10</t>
  </si>
  <si>
    <t>I7172</t>
  </si>
  <si>
    <t>TE FoFo BBF DN 80 x 50 PN10</t>
  </si>
  <si>
    <t>I7173</t>
  </si>
  <si>
    <t>TE FoFo BBF DN 80 x 80 PN10</t>
  </si>
  <si>
    <t>I3609</t>
  </si>
  <si>
    <t>TE FoFo BBF DN 800 x 200 PN 10</t>
  </si>
  <si>
    <t>I3610</t>
  </si>
  <si>
    <t>TE FoFo BBF DN 800 x 400 PN 10</t>
  </si>
  <si>
    <t>I3611</t>
  </si>
  <si>
    <t>TE FoFo BBF DN 800 x 600 PN 10</t>
  </si>
  <si>
    <t>I3612</t>
  </si>
  <si>
    <t>TE FoFo BBF DN 800 x 800 PN 10</t>
  </si>
  <si>
    <t>I3613</t>
  </si>
  <si>
    <t>TE FoFo BBF DN 900 x 200 PN 10</t>
  </si>
  <si>
    <t>I3614</t>
  </si>
  <si>
    <t>TE FoFo BBF DN 900 x 400 PN 10</t>
  </si>
  <si>
    <t>I3615</t>
  </si>
  <si>
    <t>TE FoFo BBF DN 1000 x 600 PN 10</t>
  </si>
  <si>
    <t>I3621</t>
  </si>
  <si>
    <t>TE FoFo BBF DN 1000 x 800 PN 10</t>
  </si>
  <si>
    <t>I3627</t>
  </si>
  <si>
    <t>TE FoFo BBF DN 1200 x 1000 PN 10</t>
  </si>
  <si>
    <t>I3628</t>
  </si>
  <si>
    <t>TE FoFo BBF DN 1200 x 1200 PN 10</t>
  </si>
  <si>
    <t>I3623</t>
  </si>
  <si>
    <t>TE FoFo BBF DN 1200 x 200 PN 10</t>
  </si>
  <si>
    <t>I3624</t>
  </si>
  <si>
    <t>FILTRO PVC NERV. REFORÇADO DN 200x4mx1,00mm</t>
  </si>
  <si>
    <t>I7589</t>
  </si>
  <si>
    <t>FILTRO PVC NERV. REFORÇADO DN 200x4mx1,50mm</t>
  </si>
  <si>
    <t>I7566</t>
  </si>
  <si>
    <t>FILTRO PVC NERV. STANDARD DN 154x2mx0,50mm</t>
  </si>
  <si>
    <t>I7567</t>
  </si>
  <si>
    <t>FILTRO PVC NERV. STANDARD DN 154x2mx0,75mm</t>
  </si>
  <si>
    <t>I7568</t>
  </si>
  <si>
    <t>FILTRO PVC NERV. STANDARD DN 154x2mx1,00mm</t>
  </si>
  <si>
    <t>I7569</t>
  </si>
  <si>
    <t>FILTRO PVC NERV. STANDARD DN 154x2mx1,50mm</t>
  </si>
  <si>
    <t>I7570</t>
  </si>
  <si>
    <t>FILTRO PVC NERV. STANDARD DN 154x4mx0,50mm</t>
  </si>
  <si>
    <t>I7571</t>
  </si>
  <si>
    <t>FILTRO PVC NERV. STANDARD DN 154x4mx0,75mm</t>
  </si>
  <si>
    <t>I7572</t>
  </si>
  <si>
    <t>FILTRO PVC NERV. STANDARD DN 154x4mx1,00mm</t>
  </si>
  <si>
    <t>I7573</t>
  </si>
  <si>
    <t>FILTRO PVC NERV. STANDARD DN 154x4mx1,50mm</t>
  </si>
  <si>
    <t>I7574</t>
  </si>
  <si>
    <t>FILTRO PVC NERV. STANDARD DN 206x2mx0,50mm</t>
  </si>
  <si>
    <t>I7575</t>
  </si>
  <si>
    <t>FILTRO PVC NERV. STANDARD DN 206x2mx0,75mm</t>
  </si>
  <si>
    <t>I7576</t>
  </si>
  <si>
    <t>FILTRO PVC NERV. STANDARD DN 206x2mx1,00mm</t>
  </si>
  <si>
    <t>I7577</t>
  </si>
  <si>
    <t>FILTRO PVC NERV. STANDARD DN 206x2mx1,50mm</t>
  </si>
  <si>
    <t>I7578</t>
  </si>
  <si>
    <t>TE FoFo BBF DN 400 x 100 PN 10</t>
  </si>
  <si>
    <t>I3592</t>
  </si>
  <si>
    <t>TE FoFo BBF DN 400 x 200 PN 10</t>
  </si>
  <si>
    <t>I3593</t>
  </si>
  <si>
    <t>TE FoFo BBF DN 400 x 300 PN 10</t>
  </si>
  <si>
    <t>I3594</t>
  </si>
  <si>
    <t>TE FoFo BBF DN 400 x 400 PN 10</t>
  </si>
  <si>
    <t>I3595</t>
  </si>
  <si>
    <t>TE FoFo BBF DN 500 x 100 PN 10</t>
  </si>
  <si>
    <t>I3596</t>
  </si>
  <si>
    <t>TE FoFo BBF DN 500 x 200 PN 10</t>
  </si>
  <si>
    <t>I3597</t>
  </si>
  <si>
    <t>I3857</t>
  </si>
  <si>
    <t>FLANGE AVULSO DN 150 PN10</t>
  </si>
  <si>
    <t>I3858</t>
  </si>
  <si>
    <t>FLANGE AVULSO DN 200 PN10</t>
  </si>
  <si>
    <t>I3859</t>
  </si>
  <si>
    <t>FLANGE AVULSO DN 450 PN10</t>
  </si>
  <si>
    <t>I3864</t>
  </si>
  <si>
    <t>FLANGE AVULSO DN 500 PN10</t>
  </si>
  <si>
    <t>I3865</t>
  </si>
  <si>
    <t>FLANGE AVULSO DN 600 PN10</t>
  </si>
  <si>
    <t>I3866</t>
  </si>
  <si>
    <t>FLANGE AVULSO DN 700 PN10</t>
  </si>
  <si>
    <t>I3855</t>
  </si>
  <si>
    <t>I7093</t>
  </si>
  <si>
    <t>TUBO FoFo JTE TRAVADA K-9 DN 1000</t>
  </si>
  <si>
    <t>I7094</t>
  </si>
  <si>
    <t>TUBO FoFo JTE TRAVADA K-9 DN 1200</t>
  </si>
  <si>
    <t>I7087</t>
  </si>
  <si>
    <t>TUBO FoFo JTE TRAVADA K-9 DN 300</t>
  </si>
  <si>
    <t>I7088</t>
  </si>
  <si>
    <t>RUFO FIBROCIMENTO (CANALETE 49)</t>
  </si>
  <si>
    <t>I1835</t>
  </si>
  <si>
    <t>RUFO FIBROCIMENTO (CANALETE 90)</t>
  </si>
  <si>
    <t>I1836</t>
  </si>
  <si>
    <t>RUFO FIBROCIMENTO (MAXIPLAC)</t>
  </si>
  <si>
    <t>I1837</t>
  </si>
  <si>
    <t>RUFO FIBROCIMENTO (MODULADA)</t>
  </si>
  <si>
    <t>I1838</t>
  </si>
  <si>
    <t>RUFO FIBROCIMENTO (ONDULADA)</t>
  </si>
  <si>
    <t>I1895</t>
  </si>
  <si>
    <t>SUPORTE DE ABAS SIMPLES (CANELETE 90)</t>
  </si>
  <si>
    <t>I1920</t>
  </si>
  <si>
    <t>TE FoFo BBF DN 600 x 400 PN 10</t>
  </si>
  <si>
    <t>I3604</t>
  </si>
  <si>
    <t>TE FoFo BBF DN 600 x 600 PN 10</t>
  </si>
  <si>
    <t>I3605</t>
  </si>
  <si>
    <t>TINTA ANTIFLAMA</t>
  </si>
  <si>
    <t xml:space="preserve">RETIRADA DE TUBOS, PEÇAS E CONEXÕES EM FoFo JE DN 300MM </t>
  </si>
  <si>
    <t xml:space="preserve">RETIRADA DE TUBOS, PEÇAS E CONEXÕES EM FoFo JE DN 350MM </t>
  </si>
  <si>
    <t xml:space="preserve">RETIRADA DE TUBOS, PEÇAS E CONEXÕES EM FoFo JE DN 400MM </t>
  </si>
  <si>
    <t xml:space="preserve">RETIRADA DE TUBOS, PEÇAS E CONEXÕES EM FoFo JE DN 450MM </t>
  </si>
  <si>
    <t xml:space="preserve">RETIRADA DE TUBOS, PEÇAS E CONEXÕES EM FoFo JE DN 500MM </t>
  </si>
  <si>
    <t xml:space="preserve">RETIRADA DE TUBOS, PEÇAS E CONEXÕES EM FoFo JE DN 600MM </t>
  </si>
  <si>
    <t>TUBO FoFo C/FLANGE E BOLSA JE DN 500 PN10 - L=2500</t>
  </si>
  <si>
    <t>I4364</t>
  </si>
  <si>
    <t>TUBO FoFo C/FLANGE E BOLSA JE DN 500 PN10 - L=3000</t>
  </si>
  <si>
    <t>I4365</t>
  </si>
  <si>
    <t>TUBO FoFo C/FLANGE E BOLSA JE DN 500 PN10 - L=3500</t>
  </si>
  <si>
    <t>I4366</t>
  </si>
  <si>
    <t>TUBO FoFo C/FLANGE E BOLSA JE DN 500 PN10 - L=4000</t>
  </si>
  <si>
    <t>I4367</t>
  </si>
  <si>
    <t>TUBO FoFo C/FLANGE E BOLSA JE DN 500 PN10 - L=4500</t>
  </si>
  <si>
    <t>I4368</t>
  </si>
  <si>
    <t>TUBO FoFo C/FLANGE E BOLSA JE DN 500 PN10 - L=5000</t>
  </si>
  <si>
    <t>I4369</t>
  </si>
  <si>
    <t>TUBO FoFo C/FLANGE E BOLSA JE DN 500 PN10 - L=5500</t>
  </si>
  <si>
    <t>I4370</t>
  </si>
  <si>
    <t>TUBO FoFo C/FLANGE E BOLSA JE DN 500 PN10 - L=5800</t>
  </si>
  <si>
    <t>I4371</t>
  </si>
  <si>
    <t>TUBO FoFo C/FLANGE E BOLSA JE DN 600 PN10 - L=1000</t>
  </si>
  <si>
    <t>I4372</t>
  </si>
  <si>
    <t>LOCAÇÃO DE OBRAS EM MAR</t>
  </si>
  <si>
    <t>I7980</t>
  </si>
  <si>
    <t>MÓDULO PARA COMUNICAÇÃO EM REDE RS 485 PROTOCOLO MODBUS RTU</t>
  </si>
  <si>
    <t>I7332</t>
  </si>
  <si>
    <t>PERFURAÇÃO DE POÇO PROFUNDO D=6"</t>
  </si>
  <si>
    <t>I7969</t>
  </si>
  <si>
    <t>PISO MONOLÍTICO DE POLIURETANO, ANTIDERRAPANTE, AUTONIVELANTE, S/ JUNTA</t>
  </si>
  <si>
    <t>I7541</t>
  </si>
  <si>
    <t>PISO TIPO MONOLÍTICO DE ALTA RESISTÊNCIA, DE BAIXA ESPESSURA, DE POLIURETAMO ANTIDERRAPANTE, S/ JUNTAS, TIPO DUROCOR OU SIMILAR (FORN/MONT)</t>
  </si>
  <si>
    <t>I8328</t>
  </si>
  <si>
    <t>PISO VINÍLICO TIPO "PAVIFLEX", e=1,6mm</t>
  </si>
  <si>
    <t>I8329</t>
  </si>
  <si>
    <t>PISO VINÍLICO TIPO "PAVIFLEX", e=2,0mm</t>
  </si>
  <si>
    <t>I7920</t>
  </si>
  <si>
    <t>POLIMENTO EM CONCRETO NIVELADO À LASER</t>
  </si>
  <si>
    <t>I7970</t>
  </si>
  <si>
    <t>POLTRONA C/ BASE DE ASSENTO REBATÍVEL, ACABAMENTO METÁLICO EM PINTURA PÓ EPOXE PRETO FOSCO, REVESTIMENTO EM LÃ FLORA, EQUIPADA C/ PRANCHETA E BRAÇO (FORNECIMENTO E MONTAGEM)</t>
  </si>
  <si>
    <t>I8342</t>
  </si>
  <si>
    <t>PORTA EM ALUMÍNIO ANODIZADO NATURAL/FOSCO, DE ABRIR, COM BANDEIROLA E/OU PEITORIL, SEM VIDRO</t>
  </si>
  <si>
    <t>I8341</t>
  </si>
  <si>
    <t>PORTA EM ALUMÍNIO ANODIZADO NATURAL/FOSCO, DE ABRIR, SEM BANDEIROLA E/OU PEITORIL, SEM VIDRO</t>
  </si>
  <si>
    <t>I8340</t>
  </si>
  <si>
    <t xml:space="preserve">IMPERMEABILIZAÇÃO DE LAJES C/ MANTA ASFÁLTICA PRÉ-FABRICADA, C/ VÉU DE POLIÉSTER </t>
  </si>
  <si>
    <t xml:space="preserve">IMPERMEABILIZAÇÃO DE SUPERFÍCIES INTERNAS DE RESERVATÓRIOS ENTERRADOS </t>
  </si>
  <si>
    <t xml:space="preserve">IMPERMEABILIZAÇÃO INTERNA E EXTERNA P/RESERVATÓRIO ENTERRADO </t>
  </si>
  <si>
    <t xml:space="preserve">IMPERMEABILIZAÇÃO C/ ARGAMASSA DE CIMENTO E AREIA 1:3 ADITIVADA, ESP.= 2.50cm </t>
  </si>
  <si>
    <t xml:space="preserve">IMPERMEABILIZAÇÃO C/ SIKA E IGOL P/ CX. D´ÁGUA </t>
  </si>
  <si>
    <t>12.3</t>
  </si>
  <si>
    <t>12.4</t>
  </si>
  <si>
    <t>12.5</t>
  </si>
  <si>
    <t>12.6</t>
  </si>
  <si>
    <t>12.7</t>
  </si>
  <si>
    <t>13.0</t>
  </si>
  <si>
    <t>REVESTIMENTOS</t>
  </si>
  <si>
    <t>ARGAMASSAS PARA PAREDES INTERNAS E EXTERNAS</t>
  </si>
  <si>
    <t xml:space="preserve">CHAPISCO C/ ARGAMASSA DE CIMENTO E AREIA S/PENEIRAR TRAÇO 1:3 ESP.= 5mm P/ PAREDE </t>
  </si>
  <si>
    <t xml:space="preserve">CHAPISCO C/ ARGAMASSA DE CIMENTO E PEDRISCO TRAÇO 1:4 ESP.= 7mm P/ PAREDE </t>
  </si>
  <si>
    <t xml:space="preserve">EMBOÇO C/ARGAMASSA MISTA DE CIMENTO, CAL HIDRATADA E AREIA S/PENEIRAR TRAÇO 1:2:8, ESP=20 mm P/ PAREDE </t>
  </si>
  <si>
    <t xml:space="preserve">REBOCO C/ARGAMASSA DE CIMENTO E AREIA S/PENEIRAR,TRAÇO 1:3 </t>
  </si>
  <si>
    <t xml:space="preserve">AZULEJOS JUNTA A PRUMO C/ARGAMASSA MISTA CIMENTO, CAL HIDRATADA .E AREIA TRAÇO 1:2:8 </t>
  </si>
  <si>
    <t xml:space="preserve">AZULEJOS JUNTA À PRUMO C/CIMENTO COLANTE </t>
  </si>
  <si>
    <t xml:space="preserve">CERÂMICA ESMALTADA C/ ARG. PRÉ-FABRICADA ATÉ 10x10cm (100cm²) - DECORATIVA - P/ PAREDE </t>
  </si>
  <si>
    <t xml:space="preserve">REJUNTAMENTO P/AZULEJO C/CIMENTO BRANCO ESP.= 3mm </t>
  </si>
  <si>
    <t xml:space="preserve">CHAPISCO C/ ARGAMASSA DE CIMENTO E AREIA S/ PENEIRAR TRAÇO 1:3 ESP=5 mm P/ TETO </t>
  </si>
  <si>
    <t>13.1.1</t>
  </si>
  <si>
    <t>13.1.2</t>
  </si>
  <si>
    <t>REDE DE INSUFLAMENTO/RETORNO C/ DUTOS EM CHAPA GALVANIZADA, DEFLETORES, CHAVEAMENTOS, FIXAÇÕES, ISOLAMENTO TÉRMICO EM CHAPAS DE ISOPOR AUTO-EXTINGUÍVEL, DUTOS FLEXÍVEIS DE LIGAÇÃO ETC.</t>
  </si>
  <si>
    <t>I6807</t>
  </si>
  <si>
    <t>REMANEJAMENTO DE CONDENSADORES DE MINICENTRAIS DE AR CONDICIONADO, INCLUSIVE PONTO DE FORÇA E RECARGA DE GAS</t>
  </si>
  <si>
    <t>I8336</t>
  </si>
  <si>
    <t>REMANEJAMENTO DE FORROS (PACOTE / MODULADOS)</t>
  </si>
  <si>
    <t>I7368</t>
  </si>
  <si>
    <t>REMANEJAMENTO DE GRELHA DE INSUFLAMENTO/RETORNO ATÉ 0,25 M2</t>
  </si>
  <si>
    <t>I7369</t>
  </si>
  <si>
    <t>REMANEJAMENTO DE GRELHA DE INSUFLAMENTO/RETORNO DE 0,26 M2 ATÉ 0,49 M2</t>
  </si>
  <si>
    <t>I7370</t>
  </si>
  <si>
    <t>REGISTRO GAVETA OVAL V/F REDUTOR/BY-PASS DN 1000 PN16</t>
  </si>
  <si>
    <t>I5270</t>
  </si>
  <si>
    <t>REGISTRO GAVETA OVAL V/F REDUTOR/BY-PASS DN 1000 PN25</t>
  </si>
  <si>
    <t>I5242</t>
  </si>
  <si>
    <t>REGISTRO GAVETA OVAL V/F REDUTOR/BY-PASS DN 350 PN10</t>
  </si>
  <si>
    <t>I5252</t>
  </si>
  <si>
    <t>REGISTRO GAVETA OVAL V/F REDUTOR/BY-PASS DN 350 PN16</t>
  </si>
  <si>
    <t>I5262</t>
  </si>
  <si>
    <t>REGISTRO GAVETA OVAL V/F REDUTOR/BY-PASS DN 350 PN25</t>
  </si>
  <si>
    <t>I5243</t>
  </si>
  <si>
    <t>REGISTRO GAVETA OVAL V/F REDUTOR/BY-PASS DN 400 PN10</t>
  </si>
  <si>
    <t>I5253</t>
  </si>
  <si>
    <t>REGISTRO GAVETA OVAL V/F REDUTOR/BY-PASS DN 400 PN16</t>
  </si>
  <si>
    <t>I5263</t>
  </si>
  <si>
    <t>REGISTRO GAVETA OVAL V/F REDUTOR/BY-PASS DN 400 PN25</t>
  </si>
  <si>
    <t>I5244</t>
  </si>
  <si>
    <t>REGISTRO GAVETA OVAL V/F REDUTOR/BY-PASS DN 450 PN10</t>
  </si>
  <si>
    <t>I5254</t>
  </si>
  <si>
    <t>REGISTRO GAVETA OVAL V/F REDUTOR/BY-PASS DN 450 PN16</t>
  </si>
  <si>
    <t>I5264</t>
  </si>
  <si>
    <t>REGISTRO GAVETA OVAL V/F REDUTOR/BY-PASS DN 450 PN25</t>
  </si>
  <si>
    <t>I5245</t>
  </si>
  <si>
    <t>REGISTRO GAVETA OVAL V/F REDUTOR/BY-PASS DN 500 PN10</t>
  </si>
  <si>
    <t>I5255</t>
  </si>
  <si>
    <t>I4711</t>
  </si>
  <si>
    <t>TUBO FoFo C/FLANGE E PONTA DN 400 PN10 - L=1500</t>
  </si>
  <si>
    <t>I4712</t>
  </si>
  <si>
    <t>TUBO FoFo C/FLANGE E PONTA DN 400 PN10 - L=2000</t>
  </si>
  <si>
    <t>I4713</t>
  </si>
  <si>
    <t>TUBO FoFo C/FLANGE E PONTA DN 400 PN10 - L=2500</t>
  </si>
  <si>
    <t>TUBO PVC NERVURADO LEVE DN 154x2m</t>
  </si>
  <si>
    <t>I7591</t>
  </si>
  <si>
    <t>TUBO PVC NERVURADO LEVE DN 154x4m</t>
  </si>
  <si>
    <t>I7596</t>
  </si>
  <si>
    <t>TUBO PVC NERVURADO REFORÇADO DN 200x2m</t>
  </si>
  <si>
    <t>I7597</t>
  </si>
  <si>
    <t>TUBO PVC NERVURADO REFORÇADO DN 200x4m</t>
  </si>
  <si>
    <t>I7592</t>
  </si>
  <si>
    <t>TUBO PVC NERVURADO STANDARD DN 154x2m</t>
  </si>
  <si>
    <t>I7593</t>
  </si>
  <si>
    <t>TUBO PVC NERVURADO STANDARD DN 154x4m</t>
  </si>
  <si>
    <t>I7594</t>
  </si>
  <si>
    <t>TUBO PVC NERVURADO STANDARD DN 206x2m</t>
  </si>
  <si>
    <t>I7595</t>
  </si>
  <si>
    <t>TUBO PVC NERVURADO STANDARD DN 206x4m</t>
  </si>
  <si>
    <t>I3070</t>
  </si>
  <si>
    <t>TUBO PVC OCRE PAREDE DUPLA JE DN 150(NBR-7362-3)</t>
  </si>
  <si>
    <t>I3152</t>
  </si>
  <si>
    <t>TUBO PVC PBA JE CL-12 DN 100 (NBR-5647)</t>
  </si>
  <si>
    <t>TUBO PVC PBA JE CL-12 DN 50 (NBR-5647)</t>
  </si>
  <si>
    <t>TUBO PVC PBA JE CL-12 DN 75 (NBR-5647)</t>
  </si>
  <si>
    <t>BANDEIRA DUPLA</t>
  </si>
  <si>
    <t>I0189</t>
  </si>
  <si>
    <t>BANDEIRA SIMPLES</t>
  </si>
  <si>
    <t>I2505</t>
  </si>
  <si>
    <t>DEFENSAS METALICAS SIMPLES</t>
  </si>
  <si>
    <t>ML</t>
  </si>
  <si>
    <t>I2515</t>
  </si>
  <si>
    <t>TUBO FoFo C/FLANGE E BOLSA JE DN 80 PN10 - L=3000m</t>
  </si>
  <si>
    <t>I7199</t>
  </si>
  <si>
    <t>TUBO FoFo C/FLANGE E BOLSA JE DN 80 PN10 - L=3500m</t>
  </si>
  <si>
    <t>I7200</t>
  </si>
  <si>
    <t>TUBO FoFo C/FLANGE E BOLSA JE DN 80 PN10 - L=4000m</t>
  </si>
  <si>
    <t>I7201</t>
  </si>
  <si>
    <t>TUBO FoFo C/FLANGE E BOLSA JE DN 80 PN10 - L=4500m</t>
  </si>
  <si>
    <t>I7202</t>
  </si>
  <si>
    <t>TUBO FoFo C/FLANGE E BOLSA JE DN 80 PN10 - L=5000m</t>
  </si>
  <si>
    <t>I7203</t>
  </si>
  <si>
    <t>TUBO FoFo C/FLANGE E BOLSA JE DN 80 PN10 - L=5500m</t>
  </si>
  <si>
    <t>I7204</t>
  </si>
  <si>
    <t>TUBO FoFo C/FLANGE E BOLSA JE DN 80 PN10 - L=5800m</t>
  </si>
  <si>
    <t>I4395</t>
  </si>
  <si>
    <t>JUNÇÃO 45 FoFo FFF DN 200 x 150 PN10</t>
  </si>
  <si>
    <t>I3880</t>
  </si>
  <si>
    <t>JUNÇÃO 45 FoFo FFF DN 200 x 200 PN10</t>
  </si>
  <si>
    <t>I3881</t>
  </si>
  <si>
    <t>JUNÇÃO 45 FoFo FFF DN 250 x 150 PN10</t>
  </si>
  <si>
    <t>I3882</t>
  </si>
  <si>
    <t>BARRAMENTO DE MÉDIA TENSÃO - NEUTRO - 13,8 kV</t>
  </si>
  <si>
    <t>I0193</t>
  </si>
  <si>
    <t>BARRAMENTO NEUTRO P/ BAIXA TENSÃO</t>
  </si>
  <si>
    <t>I0194</t>
  </si>
  <si>
    <t>BARRAMENTO PRINCIPAL P/ BAIXA TENSÃO</t>
  </si>
  <si>
    <t>I3886</t>
  </si>
  <si>
    <t>JUNÇÃO 45 FoFo FFF DN 300 x 300 PN10</t>
  </si>
  <si>
    <t>I3887</t>
  </si>
  <si>
    <t>I0201</t>
  </si>
  <si>
    <t>BARRAMENTO DE MÉDIA TENSÃO - FASE - 13,8 kV</t>
  </si>
  <si>
    <t>I7479</t>
  </si>
  <si>
    <t xml:space="preserve">C0928 - CORTE E ATERRO COMPENSADO S/CONTROLE DO GRAU DE COMPACTAÇÃO </t>
  </si>
  <si>
    <t>I0779</t>
  </si>
  <si>
    <t>TRATOR DE ESTEIRAS C/LÂMINA E ESC. HP 155 (CHP)</t>
  </si>
  <si>
    <t>I2568</t>
  </si>
  <si>
    <t>DINAMITE GRANULADA</t>
  </si>
  <si>
    <t xml:space="preserve">C2860 - LASTRO DE AREIA ADQUIRIDA </t>
  </si>
  <si>
    <t>I0108</t>
  </si>
  <si>
    <t>AREIA GROSSA</t>
  </si>
  <si>
    <t xml:space="preserve">C2861 - LASTRO DE AREIA EXTRAIDA (S/ TRANSPORTE) </t>
  </si>
  <si>
    <t xml:space="preserve">C2862 - LASTRO DE BRITA </t>
  </si>
  <si>
    <t xml:space="preserve">C1605 - LASTRO DE BRITA APILOADO MANUALMENTE </t>
  </si>
  <si>
    <t xml:space="preserve">C0173 - ARGAMASSA DE CIMENTO E AREIA S/PEN. TRAÇO 1:6 </t>
  </si>
  <si>
    <t xml:space="preserve">C2898 - PINTURA HIDRACOR </t>
  </si>
  <si>
    <t>I2353</t>
  </si>
  <si>
    <t>HIDRACOR</t>
  </si>
  <si>
    <t xml:space="preserve">C2233 - REVESTIMENTO TEXTURIZADO EM PAREDES INTERNA/EXTERNA C/ROLO </t>
  </si>
  <si>
    <t>I1823</t>
  </si>
  <si>
    <t>REVESTIMENTO TEXTURADO PERMALIT-ROLO 444</t>
  </si>
  <si>
    <t>I1512</t>
  </si>
  <si>
    <t>MASSA CORRIDA A BASE DE OLEO</t>
  </si>
  <si>
    <t xml:space="preserve">C1280 - ESMALTE DUAS DEMÃOS EM ESQUADRIAS DE MADEIRA </t>
  </si>
  <si>
    <t>I1199</t>
  </si>
  <si>
    <t>FUNDO BRANCO FOSCO NIVELADOR P/ MADEIRAS</t>
  </si>
  <si>
    <t xml:space="preserve">C2667 - VERNIZ 3 DEMÃOS EM ESQUADRIAS DE MADEIRA </t>
  </si>
  <si>
    <t>I2250</t>
  </si>
  <si>
    <t>VERNIZ SINTÉTICO</t>
  </si>
  <si>
    <t xml:space="preserve">C1279 - ESMALTE DUAS DEMÃOS EM ESQUADRIAS DE FERRO </t>
  </si>
  <si>
    <t>JUNÇÃO 45 FoFo FFF DN 250 x 200 PN10</t>
  </si>
  <si>
    <t>I3883</t>
  </si>
  <si>
    <t>I3884</t>
  </si>
  <si>
    <t>JUNÇÃO 45 FoFo FFF DN 300 x 200 PN10</t>
  </si>
  <si>
    <t>I3885</t>
  </si>
  <si>
    <t>JUNÇÃO 45 FoFo FFF DN 300 x 250 PN10</t>
  </si>
  <si>
    <t>ANCORAGEM PASSIVA PARA CABO COM 7 CORDOALHA DE 12.7mm</t>
  </si>
  <si>
    <t>I0098</t>
  </si>
  <si>
    <t>ARAME GALVANIZADO N.10 BWG</t>
  </si>
  <si>
    <t>I0100</t>
  </si>
  <si>
    <t>ARAME GALVANIZADO N.14 BWG</t>
  </si>
  <si>
    <t>I0137</t>
  </si>
  <si>
    <t>ARRUELA LISA 1/4''X3/4''</t>
  </si>
  <si>
    <t>I0138</t>
  </si>
  <si>
    <t>ARRUELA LISA 5/16''X5/8''</t>
  </si>
  <si>
    <t>I0178</t>
  </si>
  <si>
    <t>BAINHA METALICA D=35mm</t>
  </si>
  <si>
    <t>I0179</t>
  </si>
  <si>
    <t>BAINHA METALICA D=40mm</t>
  </si>
  <si>
    <t>I0180</t>
  </si>
  <si>
    <t>BAINHA METALICA D=60mm</t>
  </si>
  <si>
    <t>I0181</t>
  </si>
  <si>
    <t>BAINHA METALICA D=70mm</t>
  </si>
  <si>
    <t>I0211</t>
  </si>
  <si>
    <t>BATENTE EM AÇO, L = 12CM (BATENTAÇO)</t>
  </si>
  <si>
    <t>I0335</t>
  </si>
  <si>
    <t>CABO AÇO 3/16"</t>
  </si>
  <si>
    <t>I7349</t>
  </si>
  <si>
    <t>CANTONEIRA DE AÇO DE 1" x 1" x 3/16"</t>
  </si>
  <si>
    <t>I8199</t>
  </si>
  <si>
    <t>CANTONEIRA DE AÇO 3" x 3" x 5/16"</t>
  </si>
  <si>
    <t>I0466</t>
  </si>
  <si>
    <t>CANTONEIRA DE FERRO 1 1/4" x 1/8"</t>
  </si>
  <si>
    <t>I0468</t>
  </si>
  <si>
    <t>CANTONEIRA DE FERRO 3/4" x 1/8"</t>
  </si>
  <si>
    <t>I8231</t>
  </si>
  <si>
    <t>CANTONEIRA EM AÇO (6 x 6 x 1/2")</t>
  </si>
  <si>
    <t>I0471</t>
  </si>
  <si>
    <t>CANTONEIRA METÁLICA DE 4" X 4" X 3/8"</t>
  </si>
  <si>
    <t>I0521</t>
  </si>
  <si>
    <t>CHAPA AÇO INOX, ESCOVADO CHAPA 20</t>
  </si>
  <si>
    <t>I0536</t>
  </si>
  <si>
    <t>CHAPA DE AÇO ANTI-DERRAPANTE 1/4"</t>
  </si>
  <si>
    <t>I0538</t>
  </si>
  <si>
    <t>CHAPA DE AÇO GALVANIZADA N.26. DESENV 0.33M</t>
  </si>
  <si>
    <t>I0539</t>
  </si>
  <si>
    <t>CHAPA DE AÇO GALVANIZADA N.26. DESENV 0.50M</t>
  </si>
  <si>
    <t>I0533</t>
  </si>
  <si>
    <t>CHAPA DE AÇO GALVANIZADA 2.0 x 1.0M, ESP=1/16"</t>
  </si>
  <si>
    <t>I0535</t>
  </si>
  <si>
    <t>CHAPA DE AÇO INOX, N.300</t>
  </si>
  <si>
    <t>I7480</t>
  </si>
  <si>
    <t>CHAPA DE AÇO 10 MM</t>
  </si>
  <si>
    <t>I6043</t>
  </si>
  <si>
    <t>CHAPA DE AÇO 1/8"</t>
  </si>
  <si>
    <t>I0532</t>
  </si>
  <si>
    <t>I8194</t>
  </si>
  <si>
    <t>CHAPA DE AÇO (3/4" - 1")</t>
  </si>
  <si>
    <t>I7483</t>
  </si>
  <si>
    <t>CHAPA METÁLICA EXTERNA</t>
  </si>
  <si>
    <t>I7482</t>
  </si>
  <si>
    <t>CHAPA METÁLICA INTERNA</t>
  </si>
  <si>
    <t>I0793</t>
  </si>
  <si>
    <t>CHUMBADOR TIPO PARABOULT 1/4 X 1 3/4"</t>
  </si>
  <si>
    <t>I0990</t>
  </si>
  <si>
    <t>CHUMBADOR TIPO PARABOULT 3/4"x6 1/4"</t>
  </si>
  <si>
    <t>I0794</t>
  </si>
  <si>
    <t>CHUMBADOR TIPO PARABOULT 3/8 X 3 1/2"</t>
  </si>
  <si>
    <t>I0849</t>
  </si>
  <si>
    <t>CONJUNTO DE EQUIPAMENTOS PARA PROTENSAO E INJECAO</t>
  </si>
  <si>
    <t>I0861</t>
  </si>
  <si>
    <t>CORDOALHA CP-190 RB D=12,7 MM</t>
  </si>
  <si>
    <t>I0863</t>
  </si>
  <si>
    <t>CORRENTE PARA BASCULANTE (1003)</t>
  </si>
  <si>
    <t>I0864</t>
  </si>
  <si>
    <t>CORRIMÃO EM TUBO GALVANIZADO 2"</t>
  </si>
  <si>
    <t>I2513</t>
  </si>
  <si>
    <t>ESCORAMENTO TUBULAR</t>
  </si>
  <si>
    <t>I1454</t>
  </si>
  <si>
    <t>LUVA REDUÇÃO PVC SOLD/ROSCA DE 25X1/2''</t>
  </si>
  <si>
    <t>I1461</t>
  </si>
  <si>
    <t>LUVA SIMPLES PVC ESGOTO DE 150MM</t>
  </si>
  <si>
    <t>I1457</t>
  </si>
  <si>
    <t>LUVA SIMPLES PVC ESGOTO 100MM</t>
  </si>
  <si>
    <t>I1458</t>
  </si>
  <si>
    <t>LUVA SIMPLES PVC ESGOTO 40MM</t>
  </si>
  <si>
    <t>I1459</t>
  </si>
  <si>
    <t>LUVA SIMPLES PVC ESGOTO 50MM</t>
  </si>
  <si>
    <t>I1460</t>
  </si>
  <si>
    <t>LUVA SIMPLES PVC ESGOTO 75MM</t>
  </si>
  <si>
    <t>I6778</t>
  </si>
  <si>
    <t>LUVA UNIÃO AÇO ASTM A-120 DE 20mm (3/4")</t>
  </si>
  <si>
    <t>I6779</t>
  </si>
  <si>
    <t>LUVA UNIÃO AÇO ASTM A-120 DE 25mm (1")</t>
  </si>
  <si>
    <t>I8254</t>
  </si>
  <si>
    <t>LUVA UNIÃO AÇO ASTM A-120 DE 40mm (1 1/2")</t>
  </si>
  <si>
    <t>I1433</t>
  </si>
  <si>
    <t>LUVA UNIÃO AÇO GALVANIZADO (F.G) (2 1/2")</t>
  </si>
  <si>
    <t>I1431</t>
  </si>
  <si>
    <t>MATERIAIS E ACESSÓRIOS PARA SUBESTAÇÃO TIPO PEDESTAL DE 300 KVA/13.800-380/220 V, ENTRADA SUBTERRÂNEA, COM FUSÍVEL PRIMÁRIO BAIONETA, FORNECIDA COM PROTEÇÃO, SECCIONAMENTO GERAL E MEDIÇÃO EM BAIXA TENSÃO</t>
  </si>
  <si>
    <t>I8140</t>
  </si>
  <si>
    <t>MATERIAIS E ACESSÓRIOS PARA SUBESTAÇÃO TIPO PEDESTAL DE 500 KVA/13.800-380/220 V, ENTRADA SUBTERRÂNEA, COM FUSÍVEL PRIMÁRIO BAIONETA, FORNECIDA COM PROTEÇÃO, SECCIONAMENTO GERAL E MEDIÇÃO EM BAIXA TENSÃO</t>
  </si>
  <si>
    <t>I8135</t>
  </si>
  <si>
    <t>MATERIAIS E ACESSÓRIOS PARA SUBESTAÇÃO TIPO PEDESTAL DE 75 KVA/13.800-380/220 V, ENTRADA SUBTERRÂNEA, COM FUSÍVEL PRIMÁRIO BAIONETA, FORNECIDA COM PROTEÇÃO, SECCIONAMENTO GERAL E MEDIÇÃO EM BAIXA TENSÃO</t>
  </si>
  <si>
    <t>I8186</t>
  </si>
  <si>
    <t>TRANSFORMADOR DE DISTRIBUIÇÃO A ÓLEO MINERAL, 1000 KVA/13.800-380/220V</t>
  </si>
  <si>
    <t>I2144</t>
  </si>
  <si>
    <t>TRANSFORMADOR DE DISTRIBUIÇÃO A ÓLEO MINERAL, 112,5 KVA/13.800-380/220V, USO EM POSTE</t>
  </si>
  <si>
    <t>I8187</t>
  </si>
  <si>
    <t>TRANSFORMADOR DE DISTRIBUIÇÃO A ÓLEO MINERAL, 1250 KVA/13.800-380/220V</t>
  </si>
  <si>
    <t>I2448</t>
  </si>
  <si>
    <t>TRANSFORMADOR DE DISTRIBUIÇÃO A ÓLEO MINERAL, 15 KVA/13.800-380/220V, USO EM POSTE</t>
  </si>
  <si>
    <t>I2145</t>
  </si>
  <si>
    <t>LAJE PRÉ-FABRICADA COMUM DE 8cm P/FÔRRO-VÃO DE 3,01a 4m</t>
  </si>
  <si>
    <t>LAJE PRÉ-FABRICADA COMUM DE 8cm P/PISO-VÃO ACIMA DE 4,01m</t>
  </si>
  <si>
    <t>LIXA DE CARBURETO DE SILÍCIO 7''</t>
  </si>
  <si>
    <t>VERNIZ ACRÍLICO P/CONCRETO</t>
  </si>
  <si>
    <t>LANÇAMENTO E APLICAÇÃO DE CONCRETO C/ ELEVAÇÃO</t>
  </si>
  <si>
    <t xml:space="preserve">C4418 - LAJE PRÉ-FABRICADA P/ FÔRRO - VÃO DE 1,81 A 2,80 m </t>
  </si>
  <si>
    <t>I8265</t>
  </si>
  <si>
    <t>LAJE PRÉ-FABRICADA COMUM DE 8 cm P/ FÔRRO - VÃO ATÉ 2,01 A 3 m</t>
  </si>
  <si>
    <t xml:space="preserve">C4419 - LAJE PRÉ-FABRICADA P/ FÔRRO - VÃO DE 2,81 A 3,80 m </t>
  </si>
  <si>
    <t>I8266</t>
  </si>
  <si>
    <t>LUVA REDUÇÃO PVC SOLD. AZUL DE 25X1/2''</t>
  </si>
  <si>
    <t>I1422</t>
  </si>
  <si>
    <t>LUVA REDUÇÃO PVC SOLDAVEL DE 110X60MM</t>
  </si>
  <si>
    <t>I1423</t>
  </si>
  <si>
    <t>LUVA REDUÇÃO PVC SOLDAVEL DE 110X75MM</t>
  </si>
  <si>
    <t>I1424</t>
  </si>
  <si>
    <t>LUVA REDUÇÃO PVC SOLDAVEL DE 110X85MM</t>
  </si>
  <si>
    <t>I1425</t>
  </si>
  <si>
    <t>LUVA REDUÇÃO PVC SOLDAVEL DE 25X20MM</t>
  </si>
  <si>
    <t>I1426</t>
  </si>
  <si>
    <t>LUVA REDUÇÃO PVC SOLDAVEL DE 32X25MM</t>
  </si>
  <si>
    <t>I1427</t>
  </si>
  <si>
    <t>LAJE PRÉ-FABRICADA COMUM DE 8cm P/FÔRRO-VÃO ATÉ 2,01a 3m</t>
  </si>
  <si>
    <t xml:space="preserve">C0776 - CHAPISCO C/ ARGAMASSA DE CIMENTO E AREIA S/PENEIRAR TRAÇO 1:3 ESP.= 5mm P/ PAREDE </t>
  </si>
  <si>
    <t xml:space="preserve">C0777 - CHAPISCO C/ ARGAMASSA DE CIMENTO E PEDRISCO TRAÇO 1:4 ESP.= 7mm P/ PAREDE </t>
  </si>
  <si>
    <t xml:space="preserve">C1227 - EMBOÇO C/ARGAMASSA MISTA DE CIMENTO, CAL HIDRATADA E AREIA S/PENEIRAR TRAÇO 1:2:8, ESP=20 mm P/ PAREDE </t>
  </si>
  <si>
    <t xml:space="preserve">C4449 - LAJE PRÉ-FABRICADA P/ FÔRRO - VÃO ATÉ 1,80 m </t>
  </si>
  <si>
    <t>I8276</t>
  </si>
  <si>
    <t>LAJE PRÉ-FABRICADA COMUM DE 8 cm P/ FÔRRO - VÃO ATÉ 2 m</t>
  </si>
  <si>
    <t>C1603</t>
  </si>
  <si>
    <t xml:space="preserve">C0232 - ASSENTAMENTO DE TUBO DE QUEDA </t>
  </si>
  <si>
    <t xml:space="preserve">C0623 - CAIXA DE MACROMEDIDOR (2.10 X 2.10)m </t>
  </si>
  <si>
    <t>I2453</t>
  </si>
  <si>
    <t>TUBO CONCRETO POROSO D=20cm</t>
  </si>
  <si>
    <t>I2454</t>
  </si>
  <si>
    <t>TUBO CONCRETO POROSO D=30cm</t>
  </si>
  <si>
    <t xml:space="preserve">C0930 - CORTE MANUAL EM TERRA </t>
  </si>
  <si>
    <t>C0218</t>
  </si>
  <si>
    <t>ARMADURA CA-60 MÉDIA D= 6,4 A 9,5mm</t>
  </si>
  <si>
    <t>C3270</t>
  </si>
  <si>
    <t>CONCRETO P/VIBR., FCK=15MPa COM AGREGADO PRODUZIDO (S/ TRANSP.)</t>
  </si>
  <si>
    <t xml:space="preserve">C0002 - ABRIGO PROVISÓRIO C/1 PAVIMENTO P/ALOJAMENTO E DEPÓSITO </t>
  </si>
  <si>
    <t>I0682</t>
  </si>
  <si>
    <t>BETONEIRA ELÉTRICA 580L (CHP)</t>
  </si>
  <si>
    <t>I0498</t>
  </si>
  <si>
    <t>CARPINTEIRO</t>
  </si>
  <si>
    <t>I2391</t>
  </si>
  <si>
    <t>PEDREIRO</t>
  </si>
  <si>
    <t>I0109</t>
  </si>
  <si>
    <t>AREIA MEDIA</t>
  </si>
  <si>
    <t>M3</t>
  </si>
  <si>
    <t>I0280</t>
  </si>
  <si>
    <t>BRITA</t>
  </si>
  <si>
    <t>I0529</t>
  </si>
  <si>
    <t>CHAPA COMPENSADO RESINADO 12MM (1.10 X 2.20M)</t>
  </si>
  <si>
    <t>I0805</t>
  </si>
  <si>
    <t>CIMENTO PORTLAND</t>
  </si>
  <si>
    <t>KG</t>
  </si>
  <si>
    <t>I0918</t>
  </si>
  <si>
    <t>CUMEEIRA FIBROCIMENTO ARTICULADA (VOGATEX)</t>
  </si>
  <si>
    <t>I1691</t>
  </si>
  <si>
    <t>PONTALETE / BARROTE DE 3"x3"</t>
  </si>
  <si>
    <t>I1725</t>
  </si>
  <si>
    <t>PREGO 15X15</t>
  </si>
  <si>
    <t>I1728</t>
  </si>
  <si>
    <t>PREGO 18X27</t>
  </si>
  <si>
    <t>I1846</t>
  </si>
  <si>
    <t>SARRAFO DE 1"X4"</t>
  </si>
  <si>
    <t>I1916</t>
  </si>
  <si>
    <t>TABUA DE 1" DE 3A. - L = 30cm</t>
  </si>
  <si>
    <t>I2060</t>
  </si>
  <si>
    <t>Descrição</t>
  </si>
  <si>
    <t>Unidade</t>
  </si>
  <si>
    <t>Coeficiente</t>
  </si>
  <si>
    <t>Preço</t>
  </si>
  <si>
    <t>Total</t>
  </si>
  <si>
    <t>EQUIPAMENTOS (CHORARIO)</t>
  </si>
  <si>
    <t>I2248</t>
  </si>
  <si>
    <t>VERNIZ ACRÍLICO PARA CONCRETO</t>
  </si>
  <si>
    <t>C3211</t>
  </si>
  <si>
    <t>ESCAVAÇÃO E CARGA DE MATERIAL DE JAZIDA</t>
  </si>
  <si>
    <t xml:space="preserve">C0368 - BANQUETA/ MEIO FIO DE TIJOLO MACIÇO </t>
  </si>
  <si>
    <t>I2082</t>
  </si>
  <si>
    <t>TIJOLO MACIÇO COMUM</t>
  </si>
  <si>
    <t>C0214</t>
  </si>
  <si>
    <t>ARMADURA CA-25 MÉDIA D= 6,3 A 10,0mm</t>
  </si>
  <si>
    <t>C3269</t>
  </si>
  <si>
    <t>CONCRETO P/VIBR., FCK=13,5MPa COM AGREGADO PRODUZIDO (S/TRANSP.)</t>
  </si>
  <si>
    <t>I0448</t>
  </si>
  <si>
    <t>CALHA DE CONCRETO ARMADO D=0,40M</t>
  </si>
  <si>
    <t xml:space="preserve">C2727 - DRENAGEM COM CALHA PRÉ-MOLDADA DE CONCRETO D= 0,30m </t>
  </si>
  <si>
    <t>I2455</t>
  </si>
  <si>
    <t>CALHA DE CONCRETO ARMADO D=0,30M</t>
  </si>
  <si>
    <t>C0170</t>
  </si>
  <si>
    <t>ARGAMASSA DE CIMENTO E AREIA S/PEN. TRAÇO 1:3</t>
  </si>
  <si>
    <t>I2520</t>
  </si>
  <si>
    <t>MEIO FIO DE PEDRA GRANITICA</t>
  </si>
  <si>
    <t>COMPACTADOR LISO TANDEM AUTOPROPELIDO (CHP)</t>
  </si>
  <si>
    <t xml:space="preserve">LIGAÇÃO PREDIAL DE ESGOTO EM RUA SEM PAVIMENTAÇÃO </t>
  </si>
  <si>
    <t>SELIM COMPACTO OCRE DN 150 x 100</t>
  </si>
  <si>
    <t xml:space="preserve">C0309 - ASSENTAMENTO DE TUBOS, PEÇAS E CONEXÕES EM FoFo, JE DN 1100mm </t>
  </si>
  <si>
    <t xml:space="preserve">C0058 - ALVENARIA DE PEDRA ARGAMASSADA (TRAÇO 1:2:8) C/ AGREGADOS ADQUIRIDOS </t>
  </si>
  <si>
    <t>C0205</t>
  </si>
  <si>
    <t xml:space="preserve">C0210 - ARGAMASSA PRÉ-FABRICADA P/REBOCO </t>
  </si>
  <si>
    <t>I0117</t>
  </si>
  <si>
    <t>ARGAMASSA PRE-FABRICADA PARA REBOCO</t>
  </si>
  <si>
    <t xml:space="preserve">C0331 - ATERRO C/COMPACTAÇÃO MANUAL S/CONTROLE, MAT. PRODUZIDO (S/TRANSP.) </t>
  </si>
  <si>
    <t xml:space="preserve">C3145 - COMPACTAÇÃO DE ATERROS 95% P.N </t>
  </si>
  <si>
    <t>I0590</t>
  </si>
  <si>
    <t>CAMINHÃO TANQUE 8.000 l (CHI)</t>
  </si>
  <si>
    <t>I0610</t>
  </si>
  <si>
    <t>I6196</t>
  </si>
  <si>
    <t>CONJUNTO DE BATERIAS</t>
  </si>
  <si>
    <t>I0850</t>
  </si>
  <si>
    <t>CONJUNTO DE ESTAIAMENTO PARA PARA-RAIOS</t>
  </si>
  <si>
    <t>I6195</t>
  </si>
  <si>
    <t>CONJUNTO RETIFICADOR 15 KVA, TRIFÁSICO 380 VAC - 125VCC</t>
  </si>
  <si>
    <t>CABO TELEFONICO CCI-2</t>
  </si>
  <si>
    <t>I0383</t>
  </si>
  <si>
    <t>CABO TELEFONICO CCI-3</t>
  </si>
  <si>
    <t>I0384</t>
  </si>
  <si>
    <t>CABO TELEFONICO CCI-4</t>
  </si>
  <si>
    <t>I0385</t>
  </si>
  <si>
    <t>CABO TELEFONICO CCI-5</t>
  </si>
  <si>
    <t>I0386</t>
  </si>
  <si>
    <t>CABO TELEFONICO CCI-6</t>
  </si>
  <si>
    <t>I0387</t>
  </si>
  <si>
    <t>CABO TELEFONICO CI 50-10</t>
  </si>
  <si>
    <t>I0388</t>
  </si>
  <si>
    <t>CABO TELEFONICO CI 50-100</t>
  </si>
  <si>
    <t>I0389</t>
  </si>
  <si>
    <t>CABO TELEFONICO CI 50-20</t>
  </si>
  <si>
    <t>I0390</t>
  </si>
  <si>
    <t>CABO TELEFONICO CI 50-200</t>
  </si>
  <si>
    <t>I0391</t>
  </si>
  <si>
    <t>CABO TELEFONICO CI 50-30</t>
  </si>
  <si>
    <t>I0392</t>
  </si>
  <si>
    <t>CABO TELEFONICO CI 50-50</t>
  </si>
  <si>
    <t>I0393</t>
  </si>
  <si>
    <t>CABO TELEFONICO CTP-APL 10</t>
  </si>
  <si>
    <t>I0394</t>
  </si>
  <si>
    <t>CABO TELEFONICO CTP-APL 100</t>
  </si>
  <si>
    <t>I0395</t>
  </si>
  <si>
    <t>CABO TELEFONICO CTP-APL 20</t>
  </si>
  <si>
    <t>I0396</t>
  </si>
  <si>
    <t>CABO TELEFONICO CTP-APL 200</t>
  </si>
  <si>
    <t>I0397</t>
  </si>
  <si>
    <t>CABO TELEFONICO CTP-APL 30</t>
  </si>
  <si>
    <t>I0398</t>
  </si>
  <si>
    <t>CABO TELEFONICO CTP-APL 50</t>
  </si>
  <si>
    <t>I7376</t>
  </si>
  <si>
    <t>I6179</t>
  </si>
  <si>
    <t>DERIVAÇÃO SISTEMA DLP 60MM X 50MM</t>
  </si>
  <si>
    <t>I7451</t>
  </si>
  <si>
    <t>DETETOR IÔNICO DE FUMAÇA, MONTAGEM DE TETO, C/ BASE ALIMENTAÇÃO 220VAC, UMA SAÍDA DIGITAL</t>
  </si>
  <si>
    <t>I0968</t>
  </si>
  <si>
    <t>DISJUNTOR AUT. TRIP. VOL. NORMAL 15KV - 400A</t>
  </si>
  <si>
    <t>I0969</t>
  </si>
  <si>
    <t>DISJUNTOR BIPOLAR 10A</t>
  </si>
  <si>
    <t>I0970</t>
  </si>
  <si>
    <t>GRADE PINTADA P/ ARVORE DE 1,50 a 2,00m</t>
  </si>
  <si>
    <t>LUVA DE CORRER OCRE JEI DN 250</t>
  </si>
  <si>
    <t>I6896</t>
  </si>
  <si>
    <t>LUVA DE CORRER OCRE JEI DN 300</t>
  </si>
  <si>
    <t>I6897</t>
  </si>
  <si>
    <t>I4413</t>
  </si>
  <si>
    <t>TUBO FoFo C/FLANGE E BOLSA JE DN 900 PN10 - L=3500</t>
  </si>
  <si>
    <t>I4414</t>
  </si>
  <si>
    <t>TUBO FoFo C/FLANGE E BOLSA JE DN 900 PN10 - L=4000</t>
  </si>
  <si>
    <t>I4415</t>
  </si>
  <si>
    <t>TUBO FoFo C/FLANGE E BOLSA JE DN 900 PN10 - L=4500</t>
  </si>
  <si>
    <t>I4416</t>
  </si>
  <si>
    <t>TUBO FoFo C/FLANGE E BOLSA JE DN 900 PN10 - L=5000</t>
  </si>
  <si>
    <t>I4417</t>
  </si>
  <si>
    <t>TUBO FoFo C/FLANGE E BOLSA JE DN 900 PN10 - L=5500</t>
  </si>
  <si>
    <t>I4418</t>
  </si>
  <si>
    <t>TUBO FoFo C/FLANGE E BOLSA JE DN 900 PN10 - L=6000</t>
  </si>
  <si>
    <t>I4419</t>
  </si>
  <si>
    <t>REGISTRO GAVETA OVAL C/F E MEC/REDUTOR DN 500 PN16</t>
  </si>
  <si>
    <t>I5430</t>
  </si>
  <si>
    <t>CANALETA PLASTICA (20 X 10)MM, SISTEMA "X"</t>
  </si>
  <si>
    <t>I0460</t>
  </si>
  <si>
    <t>CANALETA PLASTICA (50 X 20)MM, SISTEMA "X"</t>
  </si>
  <si>
    <t>I6173</t>
  </si>
  <si>
    <t>CANALETA SISTEMA DLP 60MM X 50MM</t>
  </si>
  <si>
    <t>I0457</t>
  </si>
  <si>
    <t>CANALETA 25X30MM PARA CABOS</t>
  </si>
  <si>
    <t>I6376</t>
  </si>
  <si>
    <t>CANCELA PARA PONTE MOTORIZADA</t>
  </si>
  <si>
    <t>I0469</t>
  </si>
  <si>
    <t>CANTONEIRA DE SEPARAÇÃO</t>
  </si>
  <si>
    <t>I7434</t>
  </si>
  <si>
    <t>CAPACITOR 380 VAC, 25 KVAR</t>
  </si>
  <si>
    <t>I6248</t>
  </si>
  <si>
    <t>CARTÃO DI COM 32 CANAIS</t>
  </si>
  <si>
    <t>I6272</t>
  </si>
  <si>
    <t>CARTÃO DO COM 32 CANAIS</t>
  </si>
  <si>
    <t>I7527</t>
  </si>
  <si>
    <t>CARTÕES</t>
  </si>
  <si>
    <t>I7522</t>
  </si>
  <si>
    <t>CATRACAS</t>
  </si>
  <si>
    <t>I0502</t>
  </si>
  <si>
    <t>CELULA FOTOELETRICA P/ LAMPADA 1000W, C/ SUPORTE</t>
  </si>
  <si>
    <t>I0503</t>
  </si>
  <si>
    <t>CELULA FOTOELETRICA P/ LAMPADA 250W, C/ SUPORTE</t>
  </si>
  <si>
    <t>I0501</t>
  </si>
  <si>
    <t>CELULA FOTOELÉTRICA P/ LÂMPADA 400W, C/ SUPORTE</t>
  </si>
  <si>
    <t>I0505</t>
  </si>
  <si>
    <t>CENTRAL ALARME P/12 LAÇOS SUPERV., MOD. FIRE-LITE</t>
  </si>
  <si>
    <t>I0506</t>
  </si>
  <si>
    <t>CENTRAL ALARME P/18 LAÇOS SUPERV., MOD. FIRE-LITE</t>
  </si>
  <si>
    <t>I0507</t>
  </si>
  <si>
    <t>I6509</t>
  </si>
  <si>
    <t>TUBO FoFo C/FLANGE E PONTA DN 700 PN10 - L=6500</t>
  </si>
  <si>
    <t>I4766</t>
  </si>
  <si>
    <t>TUBO FoFo C/FLANGE E PONTA DN 700 PN10 - L=6800</t>
  </si>
  <si>
    <t>I6676</t>
  </si>
  <si>
    <t>I5325</t>
  </si>
  <si>
    <t>REGISTRO VOLANTE E FLANGE DN 50 PN16</t>
  </si>
  <si>
    <t>I5326</t>
  </si>
  <si>
    <t>REGISTRO VOLANTE E FLANGE DN 75 PN16</t>
  </si>
  <si>
    <t>I7615</t>
  </si>
  <si>
    <t>REGISTRO VOLANTE E FLANGE DN 80 PN16</t>
  </si>
  <si>
    <t>I6101</t>
  </si>
  <si>
    <t>RESERVATÓRIO PRE-MOLDADO CAP.20M3;FUST.6M;COMPLETO</t>
  </si>
  <si>
    <t>I6102</t>
  </si>
  <si>
    <t>RESERVATÓRIO ELEVADO CILÍNDRICO EM ANÉIS PRÉ-MOLDADOS C/ CAP. DE 7000 L, FUSTE DE 3 m, COM ESCADA E GUARDA CORPO METÁLICO DN 3/4", CONF. PROJETO</t>
  </si>
  <si>
    <t>I6394</t>
  </si>
  <si>
    <t>RESERVATÓRIO ELEVADO CILÍNDRICO EM ANÉIS PRÉ-MOLDADOS C/ CAP. DE 8,16 m3, FUSTE DE 8,50m, COM ESCADA</t>
  </si>
  <si>
    <t>I6099</t>
  </si>
  <si>
    <t>RESERVATÓRIO PRE-MOLDADO CAP.15M3;FUST.7M;COMPLETO</t>
  </si>
  <si>
    <t>I6103</t>
  </si>
  <si>
    <t>RESERVATÓRIO PRE-MOLDADO CAP.30M3;FUST.9M;COMPLETO</t>
  </si>
  <si>
    <t>I6104</t>
  </si>
  <si>
    <t>RESERVATÓRIO PRE-MOLDADO CAP.36M3;FUST.6M;COMPLETO</t>
  </si>
  <si>
    <t>I6098</t>
  </si>
  <si>
    <t>RESERVATÓRIO PRE-MOLDADO CAP.8,2M3;FUST.8,5M;COMPLETO</t>
  </si>
  <si>
    <t>I5802</t>
  </si>
  <si>
    <t>SAPATA APOIO PVC STANDARD DN 154</t>
  </si>
  <si>
    <t>I8029</t>
  </si>
  <si>
    <t>TUBO FoFo C/FLANGE E PONTA DN 1200 PN10 - L=2500</t>
  </si>
  <si>
    <t>I4810</t>
  </si>
  <si>
    <t>RESERVATÓRIO ANEIS PRE-MOLDADADO CAP.25M3;FUST.10M;COM</t>
  </si>
  <si>
    <t>I6100</t>
  </si>
  <si>
    <t>RESERVATÓRIO ANEIS PREMOLDADO CAP.15M3;FUST.8M;COMPLET</t>
  </si>
  <si>
    <t>I6603</t>
  </si>
  <si>
    <t>RESERVATÓRIO ELEVADO CILÍNDRICO EM ANÉIS PRÉ-MOLDADOS C/ CAP. DE 10000 L, FUSTE DE 5 m, COM ESCADA E GUARDA CORPO METÁLICO DN 3/4", CONF. PROJETO</t>
  </si>
  <si>
    <t>I6568</t>
  </si>
  <si>
    <t>RESERVATÓRIO ELEVADO CILÍNDRICO EM ANÉIS PRÉ-MOLDADOS C/ CAP. DE 15,0 M3, FUSTE DE 10,00m, COM ESCADA E GUARDA CORPO METÁLICO DN 3/4", CONF. PROJETO</t>
  </si>
  <si>
    <t>I6601</t>
  </si>
  <si>
    <t>RESERVATÓRIO ELEVADO CILÍNDRICO EM ANÉIS PRÉ-MOLDADOS C/ CAP. DE 15000 L, FUSTE DE 15,0M, COM ESCADA E GUARDA CORPO METÁLICO DN 3/4", CONF. PROJETO</t>
  </si>
  <si>
    <t>I6567</t>
  </si>
  <si>
    <t>RESERVATÓRIO ELEVADO CILÍNDRICO EM ANÉIS PRÉ-MOLDADOS C/ CAP. DE 30,0 M3, FUSTE DE 10,00m, COM ESCADA E GUARDA CORPO METÁLICO DN 3/4", CONF. PROJETO</t>
  </si>
  <si>
    <t>TUBO FoFo C/FLANGE E PONTA DN 80 PN10 - L=2000</t>
  </si>
  <si>
    <t>I7208</t>
  </si>
  <si>
    <t>TUBO FoFo C/FLANGE E PONTA DN 80 PN10 - L=2500</t>
  </si>
  <si>
    <t>I7209</t>
  </si>
  <si>
    <t>TUBO FoFo C/FLANGE E PONTA DN 150 PN10 - L=1000</t>
  </si>
  <si>
    <t>I4656</t>
  </si>
  <si>
    <t>TUBO FoFo C/FLANGE E PONTA DN 150 PN10 - L=1500</t>
  </si>
  <si>
    <t>I4657</t>
  </si>
  <si>
    <t>TUBO FoFo C/FLANGE E PONTA DN 150 PN10 - L=2000</t>
  </si>
  <si>
    <t>I4658</t>
  </si>
  <si>
    <t>TUBO FoFo C/FLANGE E PONTA DN 150 PN10 - L=2500</t>
  </si>
  <si>
    <t>I4659</t>
  </si>
  <si>
    <t>TUBO FoFo C/FLANGE E PONTA DN 150 PN10 - L=3000</t>
  </si>
  <si>
    <t>I4660</t>
  </si>
  <si>
    <t>TUBO FoFo C/FLANGE E PONTA DN 150 PN10 - L=3500</t>
  </si>
  <si>
    <t>I4661</t>
  </si>
  <si>
    <t>TUBO FoFo C/FLANGE E PONTA DN 150 PN10 - L=4000</t>
  </si>
  <si>
    <t>I4662</t>
  </si>
  <si>
    <t xml:space="preserve">ALVENARIA DE TIJOLO CERÂMICO FURADO (9x14x19)cm C/ARGAM. MISTA DE CAL HIDRATADA, ESP=30cm </t>
  </si>
  <si>
    <t xml:space="preserve">ALVENARIA DE PEDRA ARGAMASSADA (TRAÇO 1:4) C/AGREGADOS ADQUIRIDOS </t>
  </si>
  <si>
    <t xml:space="preserve">ALVENARIA DE PEDRA ARGAMASSADA (TRAÇO 1:2:8) C/ AGREGADOS ADQUIRIDOS </t>
  </si>
  <si>
    <t>8.2.2</t>
  </si>
  <si>
    <t>DIVISÓRIAS</t>
  </si>
  <si>
    <t xml:space="preserve">DIVISÓRIA DE GRANILITE C/ARGAMASSA DE CIMENTO E AREIA </t>
  </si>
  <si>
    <t xml:space="preserve">DIVISÓRIA DE GESSO ACARTONADO e=48mm, S/ REVESTIMENTO - FORNECIMENTO E MONTAGEM </t>
  </si>
  <si>
    <t>PAINEL ELETRICO C/1 SOFT START 7,5CV,380V,60Hz</t>
  </si>
  <si>
    <t>I5996</t>
  </si>
  <si>
    <t>PAINEL ELETRICO C/2 SOFT START 10CV,380V,60Hz</t>
  </si>
  <si>
    <t>I5997</t>
  </si>
  <si>
    <t>PAINEL ELETRICO C/2 SOFT START 12,5CV,380/60Hz</t>
  </si>
  <si>
    <t>I5998</t>
  </si>
  <si>
    <t>PAINEL ELETRICO C/2 SOFT START 15CV,380V,60Hz</t>
  </si>
  <si>
    <t>VÁLVULA BORBOLETA FLANGEADA C/ MECANISMO K+CABEÇOTE DN 450 N16</t>
  </si>
  <si>
    <t>I7325</t>
  </si>
  <si>
    <t>VÁLVULA BORBOLETA FLANGEADA C/ MECANISMO K+CABEÇOTE DN 500 N10</t>
  </si>
  <si>
    <t>I7326</t>
  </si>
  <si>
    <t>VÁLVULA BORBOLETA FLANGEADA C/ MECANISMO K+CABEÇOTE DN 600 N10</t>
  </si>
  <si>
    <t>I7327</t>
  </si>
  <si>
    <t>VÁLVULA BORBOLETA FLANGEADA C/ MECANISMO K+CABEÇOTE DN 75 N16</t>
  </si>
  <si>
    <t>I8016</t>
  </si>
  <si>
    <t>VÁLVULA BORBOLETA FLANGEADA C/ MECANISMO K+VOLANTE DN 100 N16</t>
  </si>
  <si>
    <t>I8017</t>
  </si>
  <si>
    <t>VÁLVULA BORBOLETA FLANGEADA C/ MECANISMO K+VOLANTE DN 150 N16</t>
  </si>
  <si>
    <t>I8018</t>
  </si>
  <si>
    <t>VÁLVULA BORBOLETA FLANGEADA C/ MECANISMO K+VOLANTE DN 200 N16</t>
  </si>
  <si>
    <t>I8019</t>
  </si>
  <si>
    <t>VÁLVULA BORBOLETA FLANGEADA C/ MECANISMO K+VOLANTE DN 250 N16</t>
  </si>
  <si>
    <t>I8020</t>
  </si>
  <si>
    <t>16.5.9</t>
  </si>
  <si>
    <t>I0139</t>
  </si>
  <si>
    <t>ARRUELA PLASTICA 4X16</t>
  </si>
  <si>
    <t>I0446</t>
  </si>
  <si>
    <t>CALCO PARA TELHA DE MADEIRA COMPENSADA</t>
  </si>
  <si>
    <t>I0470</t>
  </si>
  <si>
    <t>CANTONEIRA FIBROCIMENTO (ONDULADA)</t>
  </si>
  <si>
    <t>I0542</t>
  </si>
  <si>
    <t>CHAPA POLICARBONATO 4MM, FUME</t>
  </si>
  <si>
    <t>I0543</t>
  </si>
  <si>
    <t>CHAPA POLICARBONATO 4MM, FUME C/ PELICULA REFLETIVA</t>
  </si>
  <si>
    <t>I0544</t>
  </si>
  <si>
    <t>CHAPA POLICARBONATO 6MM,ALVEOLAR CRISTAL</t>
  </si>
  <si>
    <t>I0545</t>
  </si>
  <si>
    <t>ELEMENTOS DE CONCRETO PRÉ-MOLDADO</t>
  </si>
  <si>
    <t>6.5</t>
  </si>
  <si>
    <t>6.5.1</t>
  </si>
  <si>
    <t xml:space="preserve">BRISE-SOLIEL PRÉ-MOLDADO (PM) DE CONCRETO, ESP.= 5cm </t>
  </si>
  <si>
    <t>TUBO FoFo CILÍNDRICO P/ ESGOTO DN 100, L = 5800mm</t>
  </si>
  <si>
    <t>I8068</t>
  </si>
  <si>
    <t>TUBO FoFo CILÍNDRICO P/ ESGOTO DN 1000, L = 6800mm</t>
  </si>
  <si>
    <t>I8069</t>
  </si>
  <si>
    <t>TUBO FoFo CILÍNDRICO P/ ESGOTO DN 1200, L = 6800mm</t>
  </si>
  <si>
    <t>I8056</t>
  </si>
  <si>
    <t>TUBO FoFo CILÍNDRICO P/ ESGOTO DN 150, L = 5800mm</t>
  </si>
  <si>
    <t>I8057</t>
  </si>
  <si>
    <t>TUBO FoFo CILÍNDRICO P/ ESGOTO DN 200, L = 5800mm</t>
  </si>
  <si>
    <t>I8058</t>
  </si>
  <si>
    <t>TUBO FoFo CILÍNDRICO P/ ESGOTO DN 250, L = 5800mm</t>
  </si>
  <si>
    <t>TE FoFo BBB JUNTA ELASTICA DN 300 x 80</t>
  </si>
  <si>
    <t>I7157</t>
  </si>
  <si>
    <t>TE FoFo BBB JUNTA ELASTICA DN 350 x 100</t>
  </si>
  <si>
    <t>I7606</t>
  </si>
  <si>
    <t>TÊ FoFo BBB JUNTA ELÁSTICA DN 350 x 200</t>
  </si>
  <si>
    <t>I7158</t>
  </si>
  <si>
    <t>TE FoFo BBB JUNTA ELASTICA DN 350 x 250</t>
  </si>
  <si>
    <t>I7607</t>
  </si>
  <si>
    <t>TÊ FoFo BBB JUNTA ELÁSTICA DN 350 x 350</t>
  </si>
  <si>
    <t>I3560</t>
  </si>
  <si>
    <t xml:space="preserve">LAJE PRÉ-FABRICADA P/ FÔRRO - VÃO ACIMA DE 3,81 m </t>
  </si>
  <si>
    <t xml:space="preserve">LAJE PRÉ-FABRICADA P/ PISO - VÃO ATÉ 1,80 m </t>
  </si>
  <si>
    <t xml:space="preserve">LAJE PRÉ-FABRICADA P/ PISO - VÃO DE 1,81 A 2,80 m </t>
  </si>
  <si>
    <t>I0930</t>
  </si>
  <si>
    <t>CUMEEIRA TIPO ONDULINE (0,90 X 0,50)M</t>
  </si>
  <si>
    <t>I1039</t>
  </si>
  <si>
    <t>DOMO DE ACRILICO - INDIVIDUAL</t>
  </si>
  <si>
    <t>I1040</t>
  </si>
  <si>
    <t>DOMO DE ACRILICO - MODULAR</t>
  </si>
  <si>
    <t>I1041</t>
  </si>
  <si>
    <t>DOMO DE FIBRA DE VIDRO - INDIVIDUAL</t>
  </si>
  <si>
    <t>I1042</t>
  </si>
  <si>
    <t>DOMO DE FIBRA DE VIDRO - MODULAR</t>
  </si>
  <si>
    <t>I1104</t>
  </si>
  <si>
    <t>ESPAÇADOR (MAXIPLAC)</t>
  </si>
  <si>
    <t>I1182</t>
  </si>
  <si>
    <t>FIXADOR DE ABA (KALHETA DELTA)</t>
  </si>
  <si>
    <t>I1186</t>
  </si>
  <si>
    <t>FIXADOR DE ABAS C/ ANILHA DE PVC</t>
  </si>
  <si>
    <t>I1184</t>
  </si>
  <si>
    <t>TUBO FoFo C/FLANGE E PONTA DN 300 PN10 - L=5500</t>
  </si>
  <si>
    <t>I4698</t>
  </si>
  <si>
    <t>TUBO FoFo C/FLANGE E PONTA DN 300 PN10 - L=5800</t>
  </si>
  <si>
    <t>I6670</t>
  </si>
  <si>
    <t>TUBO FoFo C/FLANGE E PONTA DN 300 PN10 L=500</t>
  </si>
  <si>
    <t>I4699</t>
  </si>
  <si>
    <t>TUBO FoFo C/FLANGE E PONTA DN 350 PN10 - L=1000</t>
  </si>
  <si>
    <t>I4700</t>
  </si>
  <si>
    <t>TUBO FoFo C/FLANGE E PONTA DN 350 PN10 - L=1500</t>
  </si>
  <si>
    <t>I4701</t>
  </si>
  <si>
    <t>TUBO FoFo C/FLANGE E PONTA DN 350 PN10 - L=2000</t>
  </si>
  <si>
    <t>I4702</t>
  </si>
  <si>
    <t>TUBO FoFo C/FLANGE E PONTA DN 350 PN10 - L=2500</t>
  </si>
  <si>
    <t>I4703</t>
  </si>
  <si>
    <t>ANEL DE BORRACHA P/ TUBO DE FoFo 1MPa DN 100</t>
  </si>
  <si>
    <t>I3095</t>
  </si>
  <si>
    <t>FLANGE LIVRE C/F P/ CONEX. PVC PBS DN 100</t>
  </si>
  <si>
    <t>I6872</t>
  </si>
  <si>
    <t>FLANGE LIVRE C/F P/ CONEX. PVC PBS DN 50</t>
  </si>
  <si>
    <t>I6873</t>
  </si>
  <si>
    <t>FLANGE LIVRE C/F P/ CONEX. PVC PBS DN 75</t>
  </si>
  <si>
    <t>I6874</t>
  </si>
  <si>
    <t>FLANGE LIVRE C/F P/ TUBOS PVC PBS DN 100</t>
  </si>
  <si>
    <t>I6875</t>
  </si>
  <si>
    <t>FLANGE LIVRE C/F P/ TUBOS PVC PBS DN 150</t>
  </si>
  <si>
    <t>I6876</t>
  </si>
  <si>
    <t>FLANGE LIVRE C/F P/ TUBOS PVC PBS DN 50</t>
  </si>
  <si>
    <t>I6877</t>
  </si>
  <si>
    <t>FLANGE LIVRE C/F P/ TUBOS PVC PBS DN 75</t>
  </si>
  <si>
    <t>I6878</t>
  </si>
  <si>
    <t>FLANGE LIVRE S/F P/ CONEX. PVC PBS DN 100</t>
  </si>
  <si>
    <t>I6879</t>
  </si>
  <si>
    <t>FLANGE LIVRE S/F P/ CONEX. PVC PBS DN 75</t>
  </si>
  <si>
    <t>I6880</t>
  </si>
  <si>
    <t>FLANGE LIVRE S/F P/ TUBOS PVC PBS DN 100</t>
  </si>
  <si>
    <t>I6881</t>
  </si>
  <si>
    <t>FLANGE LIVRE S/F P/ TUBOS PVC PBS DN 50</t>
  </si>
  <si>
    <t>I6882</t>
  </si>
  <si>
    <t>FLANGE LIVRE S/F P/ TUBOS PVC PBS DN 75</t>
  </si>
  <si>
    <t>I7333</t>
  </si>
  <si>
    <t>FLUTUADOR PARA TUBO PEAD EM FIBRA DN 250 mm</t>
  </si>
  <si>
    <t>I7470</t>
  </si>
  <si>
    <t>FLUTUANTE EM PRFV COM CAP. ATÉ 1.000Kg</t>
  </si>
  <si>
    <t>I6416</t>
  </si>
  <si>
    <t>FUNDO FALSO PRÉ-MOLDADO P/ FILTRO ANAEROBIO, D=4,00m</t>
  </si>
  <si>
    <t>I6080</t>
  </si>
  <si>
    <t>FUNDO FALSO PRE-MOLDADO P/FILTRO ANAEROBIO, D = 2,00M</t>
  </si>
  <si>
    <t>I6081</t>
  </si>
  <si>
    <t>I3661</t>
  </si>
  <si>
    <t>TE FoFo FF DN 300 x 200 PN10</t>
  </si>
  <si>
    <t>I3662</t>
  </si>
  <si>
    <t>TE FoFo FF DN 300 x 300 PN10</t>
  </si>
  <si>
    <t>I3663</t>
  </si>
  <si>
    <t>TE FoFo FF DN 350 x 100 PN10</t>
  </si>
  <si>
    <t>I3664</t>
  </si>
  <si>
    <t>TE FoFo FF DN 350 x 200 PN10</t>
  </si>
  <si>
    <t>I3665</t>
  </si>
  <si>
    <t>TE FoFo FF DN 350 x 300 PN10</t>
  </si>
  <si>
    <t>I3666</t>
  </si>
  <si>
    <t>TE FoFo FF DN 350 x 350 PN10</t>
  </si>
  <si>
    <t>I3667</t>
  </si>
  <si>
    <t>TE FoFo FF DN 400 x 100 PN10</t>
  </si>
  <si>
    <t>I3668</t>
  </si>
  <si>
    <t>TE FoFo FF DN 400 x 200 PN10</t>
  </si>
  <si>
    <t>I3669</t>
  </si>
  <si>
    <t>TE FoFo FF DN 400 x 300 PN10</t>
  </si>
  <si>
    <t>I3670</t>
  </si>
  <si>
    <t>TE FoFo FF DN 400 x 400 PN10</t>
  </si>
  <si>
    <t>I3671</t>
  </si>
  <si>
    <t>TE FoFo FF DN 450 x 100 PN10</t>
  </si>
  <si>
    <t>I3672</t>
  </si>
  <si>
    <t>TE FoFo FF DN 450 x 200 PN10</t>
  </si>
  <si>
    <t>I3673</t>
  </si>
  <si>
    <t>TE FoFo FF DN 450 x 300 PN10</t>
  </si>
  <si>
    <t>I3674</t>
  </si>
  <si>
    <t>TE FoFo FF DN 450 x 400 PN10</t>
  </si>
  <si>
    <t>I3675</t>
  </si>
  <si>
    <t>TE FoFo FF DN 450 x 450 PN10</t>
  </si>
  <si>
    <t>I3676</t>
  </si>
  <si>
    <t>TE FoFo FF DN 500 x 100 PN10</t>
  </si>
  <si>
    <t>I3677</t>
  </si>
  <si>
    <t>TE FoFo FF DN 500 x 200 PN10</t>
  </si>
  <si>
    <t>I7178</t>
  </si>
  <si>
    <t>I3679</t>
  </si>
  <si>
    <t>TE FoFo FF DN 500 x 400 PN10</t>
  </si>
  <si>
    <t>I3680</t>
  </si>
  <si>
    <t>TE FoFo FF DN 500 x 500 PN10</t>
  </si>
  <si>
    <t>I3681</t>
  </si>
  <si>
    <t>TE FoFo FF DN 600 x 100 PN10</t>
  </si>
  <si>
    <t>I3682</t>
  </si>
  <si>
    <t>TE FoFo FF DN 600 x 200 PN10</t>
  </si>
  <si>
    <t>I3683</t>
  </si>
  <si>
    <t>TE FoFo FF DN 600 x 300 PN10</t>
  </si>
  <si>
    <t>I3684</t>
  </si>
  <si>
    <t>TE FoFo FF DN 600 x 400 PN10</t>
  </si>
  <si>
    <t>I3685</t>
  </si>
  <si>
    <t xml:space="preserve">C2806 - ESGOTAMENTO COM CONJUNTO MOTO-BOMBA DE 20m3/h, H=6m.c.a </t>
  </si>
  <si>
    <t>I0686</t>
  </si>
  <si>
    <t>I0799</t>
  </si>
  <si>
    <t>CIMENTO BRANCO</t>
  </si>
  <si>
    <t>I1684</t>
  </si>
  <si>
    <t xml:space="preserve">C1206 - EMASSAMENTO DE ESQUAD DE MADEIRA P/TINTA ÓLEO OU ESMALTE 2 DEMÃOS </t>
  </si>
  <si>
    <t>I2196</t>
  </si>
  <si>
    <t>TUBO PVC PARA ESGOTO DE 75MM (3')</t>
  </si>
  <si>
    <t>I2193</t>
  </si>
  <si>
    <t>TUBO PVC PARA ESGOTO DE 100MM (4')</t>
  </si>
  <si>
    <t>I0219</t>
  </si>
  <si>
    <t>BIDIM OP-30</t>
  </si>
  <si>
    <t>I7961</t>
  </si>
  <si>
    <t>MERGULHADOR</t>
  </si>
  <si>
    <t>TABUA VIROLA DE 12"x 1"</t>
  </si>
  <si>
    <t>ELETRODUTO PVC RIGIDO 3/4''</t>
  </si>
  <si>
    <t xml:space="preserve">C2831 - FOSSA SUMIDOURO PARA BARRACÃO </t>
  </si>
  <si>
    <t>C0073</t>
  </si>
  <si>
    <t>ALVENARIA DE TIJOLO CERÂMICO FURADO (9x19x19)cm C/ARGAMASSA MISTA DE CAL HIDRATADA ESP.=10cm</t>
  </si>
  <si>
    <t>C0074</t>
  </si>
  <si>
    <t>CARGA E DESCARGA DE TUBOS DE CONCRETO</t>
  </si>
  <si>
    <t>T</t>
  </si>
  <si>
    <t>C2980</t>
  </si>
  <si>
    <t>TRANSPORTE DE TUBOS E CONEXÕES DE FoFo, AÇO OU CONCRETO</t>
  </si>
  <si>
    <t xml:space="preserve">C2206 - RETIRADA DE ESQUADRIAS METÁLICAS </t>
  </si>
  <si>
    <t xml:space="preserve">C3040 - RETIRADA DE GRADE DE FERRO </t>
  </si>
  <si>
    <t>PINTURA</t>
  </si>
  <si>
    <t xml:space="preserve">C3970 - FORRO DE GESSO CONVENCIONAL (60x60)cm COM TIRO E ARAME GALVANIZADO ENCAPADO - FORNECIMENTO E MONTAGEM </t>
  </si>
  <si>
    <t>I8288</t>
  </si>
  <si>
    <t>FORRO DE GESSO CONVENCIONAL (60x60)cm COM TIRO E ARAME GALVANIZADO ENCAPADO</t>
  </si>
  <si>
    <t xml:space="preserve">C3971 - FORRO DE GESSO CONVENCIONAL (60x60)cm SEM TIRO E ARAME GALVANIZADO ENCAPADO - FORNECIMENTO E MONTAGEM </t>
  </si>
  <si>
    <t>I8289</t>
  </si>
  <si>
    <t>FORRO DE GESSO CONVENCIONAL (60x60)cm SEM TIRO E ARAME GALVANIZADO ENCAPADO</t>
  </si>
  <si>
    <t>GRUPO GERADOR PARA MOTOR DE 40 A 50 CV PARTIDA SOFT START, AUTOMÁTICO C/ QUADRO DE REVERSÃO, COMPLETO, CONFORME TR-04</t>
  </si>
  <si>
    <t>I7001</t>
  </si>
  <si>
    <t>GRUPO GERADOR PARA MOTOR DE 60 CV PARTIDA SOFT START, AUTOMÁTICO C/ QUADRO DE REVERSÃO, COMPLETO, CONFORME TR-04</t>
  </si>
  <si>
    <t>I6996</t>
  </si>
  <si>
    <t>GRUPO GERADOR PARA MOTOR DE 7,5 A 10 CV PARTIDA SOFT START, AUTOMÁTICO C/ QUADRO DE REVERSÃO, COMPLETO, CONFORME TR-04</t>
  </si>
  <si>
    <t>I7002</t>
  </si>
  <si>
    <t>GRUPO GERADOR PARA MOTOR DE 75 CV PARTIDA SOFT START, AUTOMÁTICO C/ QUADRO DE REVERSÃO, COMPLETO, CONFORME TR-04</t>
  </si>
  <si>
    <t>I8083</t>
  </si>
  <si>
    <t>HASTE DE TERRA EM AÇO COBREADO, COM SEÇÃO CIRCULAR MÍNIMA DE 13 x 2000mm</t>
  </si>
  <si>
    <t>I4900</t>
  </si>
  <si>
    <t>HASTE PROLONG. C/ ROSCA/ROSCA DN 1.1/8 L=1,00m</t>
  </si>
  <si>
    <t>I4901</t>
  </si>
  <si>
    <t>HASTE PROLONG. C/ ROSCA/ROSCA DN 1.3/4 L=1,00m</t>
  </si>
  <si>
    <t>I4902</t>
  </si>
  <si>
    <t>HASTE PROLONG. C/ ROSCA/ROSCA DN 2 x 1 L=1,00m</t>
  </si>
  <si>
    <t>I4903</t>
  </si>
  <si>
    <t>HASTE PROLONG. C/ ROSCA/ROSCA DN 2.1/2 L=1,00m</t>
  </si>
  <si>
    <t>I4896</t>
  </si>
  <si>
    <t>HASTE PROLONG.C/ROSCA BOCA CHAVE DN 1.1/8 L=1,00m</t>
  </si>
  <si>
    <t>I4897</t>
  </si>
  <si>
    <t>TE FoFo FF DN 700 x 700 PN10</t>
  </si>
  <si>
    <t>I3641</t>
  </si>
  <si>
    <t>TE FoFo FF DN 75 x 50 PN10</t>
  </si>
  <si>
    <t>I3642</t>
  </si>
  <si>
    <t>TE FoFo FF DN 75 x 75 PN10</t>
  </si>
  <si>
    <t>I7179</t>
  </si>
  <si>
    <t>TE FoFo FF DN 80 x 50 PN10</t>
  </si>
  <si>
    <t>I7180</t>
  </si>
  <si>
    <t>TE FoFo FF DN 80 x 80 PN10</t>
  </si>
  <si>
    <t>I3690</t>
  </si>
  <si>
    <t>TE FoFo FF DN 800 x 200 PN10</t>
  </si>
  <si>
    <t>I3691</t>
  </si>
  <si>
    <t>TE FoFo FF DN 800 x 400 PN10</t>
  </si>
  <si>
    <t>I3692</t>
  </si>
  <si>
    <t>TE FoFo FF DN 800 x 600 PN10</t>
  </si>
  <si>
    <t>I3693</t>
  </si>
  <si>
    <t>TE FoFo FF DN 800 x 800 PN10</t>
  </si>
  <si>
    <t>I3694</t>
  </si>
  <si>
    <t>TE FoFo FF DN 900 x 200 PN10</t>
  </si>
  <si>
    <t>I3695</t>
  </si>
  <si>
    <t>TE FoFo FF DN 900 x 400 PN10</t>
  </si>
  <si>
    <t>I3696</t>
  </si>
  <si>
    <t>TE FoFo FF DN 900 x 600 PN10</t>
  </si>
  <si>
    <t>I3697</t>
  </si>
  <si>
    <t>TE FoFo FF DN 900 x 900 PN10</t>
  </si>
  <si>
    <t>I7733</t>
  </si>
  <si>
    <t>TE FoFo JTE DN 300 x 300 PN10</t>
  </si>
  <si>
    <t>I7734</t>
  </si>
  <si>
    <t>TE FoFo JTE DN 400 x 300 PN10</t>
  </si>
  <si>
    <t>I7735</t>
  </si>
  <si>
    <t>TE FoFo JTE DN 400 x 400 PN10</t>
  </si>
  <si>
    <t>I7736</t>
  </si>
  <si>
    <t>TE FoFo JTE DN 500 x 300 PN10</t>
  </si>
  <si>
    <t>I7737</t>
  </si>
  <si>
    <t>TE FoFo JTE DN 500 x 500 PN10</t>
  </si>
  <si>
    <t>I7738</t>
  </si>
  <si>
    <t>TE FoFo JTE DN 600 x 300 PN10</t>
  </si>
  <si>
    <t>I7739</t>
  </si>
  <si>
    <t>TE FoFo JTE DN 600 x 400 PN10</t>
  </si>
  <si>
    <t>I7740</t>
  </si>
  <si>
    <t>TE FoFo JTE DN 600 x 600 PN10</t>
  </si>
  <si>
    <t>I7777</t>
  </si>
  <si>
    <t>TE FoFo JTEF DN 1000 x 1000 PN10</t>
  </si>
  <si>
    <t>I7819</t>
  </si>
  <si>
    <t>TE FoFo JTEF DN 1000 x 1000 PN16</t>
  </si>
  <si>
    <t>I7861</t>
  </si>
  <si>
    <t>TE FoFo JTEF DN 1000 x 1000 PN25</t>
  </si>
  <si>
    <t>I7773</t>
  </si>
  <si>
    <t>TE FoFo JTEF DN 1000 x 200 PN10</t>
  </si>
  <si>
    <t>I7815</t>
  </si>
  <si>
    <t>TE FoFo JTEF DN 1000 x 200 PN16</t>
  </si>
  <si>
    <t>I7857</t>
  </si>
  <si>
    <t>TE FoFo JTEF DN 1000 x 200 PN25</t>
  </si>
  <si>
    <t>I7774</t>
  </si>
  <si>
    <t>TE FoFo JTEF DN 1000 x 400 PN10</t>
  </si>
  <si>
    <t>I7816</t>
  </si>
  <si>
    <t>I6706</t>
  </si>
  <si>
    <t>TUBO DE PVC HELICOIDAL "RIB LOC" D=0,40m, INCLUSIVE ADESIVO E JUNTAS</t>
  </si>
  <si>
    <t>I6707</t>
  </si>
  <si>
    <t>TUBO DE PVC HELICOIDAL "RIB LOC" D=0,50m, INCLUSIVE ADESIVO E JUNTAS</t>
  </si>
  <si>
    <t>I6708</t>
  </si>
  <si>
    <t>TUBO DE PVC HELICOIDAL "RIB LOC" D=0,60m, INCLUSIVE ADESIVO E JUNTAS</t>
  </si>
  <si>
    <t>I6709</t>
  </si>
  <si>
    <t>TUBO DE PVC HELICOIDAL "RIB LOC" D=0,70m, INCLUSIVE ADESIVO E JUNTAS</t>
  </si>
  <si>
    <t>I6710</t>
  </si>
  <si>
    <t>TUBO DE PVC HELICOIDAL "RIB LOC" D=0,80m, INCLUSIVE ADESIVO E JUNTAS</t>
  </si>
  <si>
    <t>I6711</t>
  </si>
  <si>
    <t>TUBO DE PVC HELICOIDAL "RIB LOC" D=0,90m, INCLUSIVE ADESIVO E JUNTAS</t>
  </si>
  <si>
    <t>I2517</t>
  </si>
  <si>
    <t>SARRAFO DE 1" x 6"</t>
  </si>
  <si>
    <t>3.3 ESCORAMENTO DE MADEIRA EM VALAS E CAVAS</t>
  </si>
  <si>
    <t>TOMADA UNIVERSAL DE SOBREPOR</t>
  </si>
  <si>
    <t>SERVIÇOS</t>
  </si>
  <si>
    <t>C0836</t>
  </si>
  <si>
    <t>LIGAÇÃO DE ÁGUA</t>
  </si>
  <si>
    <t>QD MEDIÇÃO TRIFASICA EM POSTE</t>
  </si>
  <si>
    <t>I0019</t>
  </si>
  <si>
    <t>ADAPTADOR PVC SOLDAVEL CURTO LR P/REG. 25x3/4"</t>
  </si>
  <si>
    <t>I0021</t>
  </si>
  <si>
    <t>ADESIVO 90ML</t>
  </si>
  <si>
    <t>I2344</t>
  </si>
  <si>
    <t>FITA VEDA ROSCA 25M x 3/4"</t>
  </si>
  <si>
    <t>I2368</t>
  </si>
  <si>
    <t xml:space="preserve">C2716 - DEMOLIÇÃO DE PISO DE LADRILHO </t>
  </si>
  <si>
    <t>FIO ISOLADO EM PVC 0.75MM2 - 750V</t>
  </si>
  <si>
    <t>I1171</t>
  </si>
  <si>
    <t>FIO ISOLADO EM PVC 10.0 MM2 - 750V</t>
  </si>
  <si>
    <t>I1169</t>
  </si>
  <si>
    <t>FIO ISOLADO EM PVC 1.00MM2 - 750V</t>
  </si>
  <si>
    <t>I1170</t>
  </si>
  <si>
    <t>FIO ISOLADO EM PVC 1.50MM2 - 750V</t>
  </si>
  <si>
    <t>I1172</t>
  </si>
  <si>
    <t>FIO ISOLADO EM PVC 2.50MM2 - 750V</t>
  </si>
  <si>
    <t>I1173</t>
  </si>
  <si>
    <t>FIO ISOLADO EM PVC 4.00MM2 - 750V</t>
  </si>
  <si>
    <t>I1174</t>
  </si>
  <si>
    <t>FIO ISOLADO EM PVC 6.00MM2 - 750V</t>
  </si>
  <si>
    <t>I1175</t>
  </si>
  <si>
    <t>FIO PARALELO ISOLADO, ( 2 X 0,75 )MM2</t>
  </si>
  <si>
    <t>I1176</t>
  </si>
  <si>
    <t>FIO PARALELO ISOLADO, ( 2 X 1,00 )MM2</t>
  </si>
  <si>
    <t>I1177</t>
  </si>
  <si>
    <t>FIO PARALELO ISOLADO, ( 2 X 1,50 )MM2</t>
  </si>
  <si>
    <t>I7392</t>
  </si>
  <si>
    <t>FITA ISOLANTE COMUM N.º33</t>
  </si>
  <si>
    <t>I7391</t>
  </si>
  <si>
    <t>FITA ISOLANTE DE AUTO-FUSÃO N.º23</t>
  </si>
  <si>
    <t>I7418</t>
  </si>
  <si>
    <t>FLANGE P/ BASE METÁLICA DN 330mm FUROS 3/8"</t>
  </si>
  <si>
    <t>I7467</t>
  </si>
  <si>
    <t>FONTE DE ALIMENTAÇÃO PARA CÂMERA MÓVEL COM SUPRESSOR DE SURTO, ISOLAMENTO ELÉTRICO DOS CANAIS DE VÍDEOS E DADOS, 220/24 VAC, EM CAIXA IPC-66</t>
  </si>
  <si>
    <t>I7524</t>
  </si>
  <si>
    <t>FONTE P/ FECHADURA</t>
  </si>
  <si>
    <t xml:space="preserve">C0611 - CAIXA DE INSPEÇÃO EM ALVENARIA P/LIGAÇÃO CONDOMINIAL, DI= (40X40)cm </t>
  </si>
  <si>
    <t xml:space="preserve">C0584 - CADASTRO DE REDE DE ESGOTO/EMISSÁRIO/DRENAGEM (MEIO MAGNÉTICO) </t>
  </si>
  <si>
    <t>1.2 SONDAGENS</t>
  </si>
  <si>
    <t>EMPREITADA</t>
  </si>
  <si>
    <t>I0175</t>
  </si>
  <si>
    <t>LEVANTAMENTO BATIMÉTRICO</t>
  </si>
  <si>
    <t>Total EMPREITADA :</t>
  </si>
  <si>
    <t>I2322</t>
  </si>
  <si>
    <t>ENGENHEIRO</t>
  </si>
  <si>
    <t xml:space="preserve">C2290 - SONDAGEM À PERCUSSÃO P/RECONHECIMENTO DO SUBSOLO </t>
  </si>
  <si>
    <t>I8085</t>
  </si>
  <si>
    <t xml:space="preserve">C0728 - CARGA, TRANSPORTE E DESCARGA DE TUBOS E PEÇAS EM PVC DN 75mm ATÉ 15km </t>
  </si>
  <si>
    <t>SOLDADOR</t>
  </si>
  <si>
    <t xml:space="preserve">C1054 - DEMOLIÇÃO DE FORRO DE PVC </t>
  </si>
  <si>
    <t xml:space="preserve">C1056 - DEMOLIÇÃO DE FORRO DE GESSO </t>
  </si>
  <si>
    <t>I1220</t>
  </si>
  <si>
    <t>GESSEIRO</t>
  </si>
  <si>
    <t xml:space="preserve">C1057 - DEMOLIÇÃO DE FORRO PACOTE </t>
  </si>
  <si>
    <t xml:space="preserve">C1061 - DEMOLIÇÃO DE LOUÇA SANITÁRIA </t>
  </si>
  <si>
    <t>I2320</t>
  </si>
  <si>
    <t>ENCANADOR</t>
  </si>
  <si>
    <t xml:space="preserve">C1062 - DEMOLIÇÃO DE PAVIMENTAÇÃO ASFÁLTICA C/MARTELETE PNEUMÁTICO </t>
  </si>
  <si>
    <t>LIGAÇÃO PREDIAL DE ESGOTO EM RUA COM PAVIMENTAÇÃO EM PARAL. OU PEDRA TOSCA</t>
  </si>
  <si>
    <t>C2941</t>
  </si>
  <si>
    <t xml:space="preserve">C0194 - ARGAMASSA MISTA DE CIMENTO CAL HIDR. E AREIA PEN. TRAÇO 1:2:8 </t>
  </si>
  <si>
    <t>I2374</t>
  </si>
  <si>
    <t>MANILHA DE BARRO VITRIFICADO PB D=100mm(L=1.00m)</t>
  </si>
  <si>
    <t xml:space="preserve">C2802 - ESCORAMENTO CONTÍNUO DE VALAS C/PRANCHAS METÁLICAS DE 6.00M </t>
  </si>
  <si>
    <t>REDUÇÃO FoFo JTE DN 700 x 600</t>
  </si>
  <si>
    <t>I7721</t>
  </si>
  <si>
    <t>REDUÇÃO FoFo JTE DN 800 x 600</t>
  </si>
  <si>
    <t>I7722</t>
  </si>
  <si>
    <t>REDUÇÃO FoFo JTE DN 800 x 700</t>
  </si>
  <si>
    <t>I7723</t>
  </si>
  <si>
    <t>REDUÇÃO FoFo JTE DN 900 x 700</t>
  </si>
  <si>
    <t>I7724</t>
  </si>
  <si>
    <t>REDUÇÃO FoFo JTE DN 900 x 800</t>
  </si>
  <si>
    <t>I7708</t>
  </si>
  <si>
    <t>CARRETEL COMPLETO DN 150 x 250 PN10</t>
  </si>
  <si>
    <t>I4189</t>
  </si>
  <si>
    <t>CARRETEL COMPLETO DN 200 x 250 PN10</t>
  </si>
  <si>
    <t>I4190</t>
  </si>
  <si>
    <t>CARRETEL COMPLETO DN 250 x 250 PN10</t>
  </si>
  <si>
    <t>I4191</t>
  </si>
  <si>
    <t>CARRETEL COMPLETO DN 300 x 250 PN10</t>
  </si>
  <si>
    <t>I4192</t>
  </si>
  <si>
    <t>CARRETEL COMPLETO DN 350 x 250 PN10</t>
  </si>
  <si>
    <t>I4193</t>
  </si>
  <si>
    <t>CARRETEL COMPLETO DN 400 x 250 PN10</t>
  </si>
  <si>
    <t>I4194</t>
  </si>
  <si>
    <t>CARRETEL COMPLETO DN 500 x 250 PN10</t>
  </si>
  <si>
    <t>I4195</t>
  </si>
  <si>
    <t>CARRETEL COMPLETO DN 600 x 250 PN10</t>
  </si>
  <si>
    <t>I4196</t>
  </si>
  <si>
    <t>CARRETEL COMPLETO DN 700 x 250 PN10</t>
  </si>
  <si>
    <t>I4186</t>
  </si>
  <si>
    <t>CARRETEL COMPLETO DN 75 x 250 PN10</t>
  </si>
  <si>
    <t>I7100</t>
  </si>
  <si>
    <t>CARRETEL COMPLETO DN 80 x 250 PN10</t>
  </si>
  <si>
    <t>I4197</t>
  </si>
  <si>
    <t>CARRETEL COMPLETO DN 800 x 250 PN10</t>
  </si>
  <si>
    <t>I4198</t>
  </si>
  <si>
    <t>CARRETEL COMPLETO DN 900 x 250 PN10</t>
  </si>
  <si>
    <t>I4203</t>
  </si>
  <si>
    <t>CARRETEL SIMPLES DN 100 x 250</t>
  </si>
  <si>
    <t>I4215</t>
  </si>
  <si>
    <t>CARRETEL SIMPLES DN 1000 x 250</t>
  </si>
  <si>
    <t>I4216</t>
  </si>
  <si>
    <t>CARRETEL SIMPLES DN 1200 x 250</t>
  </si>
  <si>
    <t>I4204</t>
  </si>
  <si>
    <t>CARRETEL SIMPLES DN 150 x 250</t>
  </si>
  <si>
    <t>I4205</t>
  </si>
  <si>
    <t>CARRETEL SIMPLES DN 200 x 250</t>
  </si>
  <si>
    <t>I4206</t>
  </si>
  <si>
    <t>REDUÇÃO PONTA/BOLSA JE FoFo DN 200 x 80</t>
  </si>
  <si>
    <t>I4044</t>
  </si>
  <si>
    <t>PEITORIL DE MARMORE - 25CM</t>
  </si>
  <si>
    <t>I1607</t>
  </si>
  <si>
    <t>PEÇA DE MAMORITE POLIDO 1 FACE</t>
  </si>
  <si>
    <t>I1647</t>
  </si>
  <si>
    <t>PEÇAS DE MARMORITE NATURAL, POLIDA 2 FACES</t>
  </si>
  <si>
    <t>I2484</t>
  </si>
  <si>
    <t>PEDRA SÃO TOMÉ</t>
  </si>
  <si>
    <t>I1603</t>
  </si>
  <si>
    <t>PEDRAS NATURAIS DECORATIVAS</t>
  </si>
  <si>
    <t>I1604</t>
  </si>
  <si>
    <t>CARTUCHO COM PO P/SOLDA EXOTERMICA PADRAO 115</t>
  </si>
  <si>
    <t>I6153</t>
  </si>
  <si>
    <t>CARTUCHO COM PO P/SOLDA EXOTERMICA PADRAO 90</t>
  </si>
  <si>
    <t>I5980</t>
  </si>
  <si>
    <t>COLAR DE TOMADA SAIDA ROSC. BUCHA LATÃO DN 75 x 1/2"</t>
  </si>
  <si>
    <t>I2917</t>
  </si>
  <si>
    <t>COLAR DE TOMADA FoFo P/ TUBOS DE PVC DN 100 x 1"</t>
  </si>
  <si>
    <t>I2919</t>
  </si>
  <si>
    <t>PEITORIL DE MARMORE - 15CM</t>
  </si>
  <si>
    <t>TUBO FoFo C/ FLANGES DN 900 PN10 - L=6000</t>
  </si>
  <si>
    <t>I4605</t>
  </si>
  <si>
    <t>TE JUNTA MECÂNICA E FLANGE DN 700 x 200 PN10</t>
  </si>
  <si>
    <t>I3736</t>
  </si>
  <si>
    <t>TE JUNTA MECÂNICA E FLANGE DN 700 x 400 PN10</t>
  </si>
  <si>
    <t>I3737</t>
  </si>
  <si>
    <t>TE JUNTA MECÂNICA E FLANGE DN 700 x 600 PN10</t>
  </si>
  <si>
    <t>I3738</t>
  </si>
  <si>
    <t>UNIDADE DE PRÉ-TRATAMENTO EM FIBRA E ELEVATÓRIA SEM CONJUNTO MOTOBOMBA CAPACIDADE 205 a 360 m3/DIA</t>
  </si>
  <si>
    <t>I6321</t>
  </si>
  <si>
    <t>UNIDADE DE PRÉ-TRATAMENTO EM FIBRA E ELEVATÓRIA SEM CONJUNTO MOTOBOMBA CAPACIDADE 24 a 36 m3/DIA</t>
  </si>
  <si>
    <t>I6327</t>
  </si>
  <si>
    <t>UNIDADE DE PRÉ-TRATAMENTO EM FIBRA E ELEVATÓRIA SEM CONJUNTO MOTOBOMBA CAPACIDADE 361 a 451 m3/DIA</t>
  </si>
  <si>
    <t>I6322</t>
  </si>
  <si>
    <t>UNIDADE DE PRÉ-TRATAMENTO EM FIBRA E ELEVATÓRIA SEM CONJUNTO MOTOBOMBA CAPACIDADE 37 a 65 m3/DIA</t>
  </si>
  <si>
    <t>I6328</t>
  </si>
  <si>
    <t>UNIDADE DE PRÉ-TRATAMENTO EM FIBRA E ELEVATÓRIA SEM CONJUNTO MOTOBOMBA CAPACIDADE 452 a 569 m3/DIA</t>
  </si>
  <si>
    <t>I6329</t>
  </si>
  <si>
    <t>UNIDADE DE PRÉ-TRATAMENTO EM FIBRA E ELEVATÓRIA SEM CONJUNTO MOTOBOMBA CAPACIDADE 570 a 852 m3/DIA</t>
  </si>
  <si>
    <t>I6323</t>
  </si>
  <si>
    <t>UNIDADE DE PRÉ-TRATAMENTO EM FIBRA E ELEVATÓRIA SEM CONJUNTO MOTOBOMBA CAPACIDADE 66 a 96 m3/DIA</t>
  </si>
  <si>
    <t>I6324</t>
  </si>
  <si>
    <t>UNIDADE DE PRÉ-TRATAMENTO EM FIBRA E ELEVATÓRIA SEM CONJUNTO MOTOBOMBA CAPACIDADE 97 a 137 m3/DIA</t>
  </si>
  <si>
    <t>I5689</t>
  </si>
  <si>
    <t>VALV.RET. PORT. UNICA FLANGE C/BY-PASS DN 100 PN16</t>
  </si>
  <si>
    <t>I5690</t>
  </si>
  <si>
    <t>VALV.RET. PORT. UNICA FLANGE C/BY-PASS DN 150 PN16</t>
  </si>
  <si>
    <t>I5679</t>
  </si>
  <si>
    <t>VALV.RET. PORT. UNICA FLANGE C/BY-PASS DN 200 PN10</t>
  </si>
  <si>
    <t>I5691</t>
  </si>
  <si>
    <t>VALV.RET. PORT. UNICA FLANGE C/BY-PASS DN 200 PN16</t>
  </si>
  <si>
    <t>I5680</t>
  </si>
  <si>
    <t>ESCORAMENTO DE MADEIRA EM VALAS E CAVAS</t>
  </si>
  <si>
    <t>3.3</t>
  </si>
  <si>
    <t>3.3.1</t>
  </si>
  <si>
    <t>3.3.2</t>
  </si>
  <si>
    <t>3.3.3</t>
  </si>
  <si>
    <t>TE 90° DE REDUÇÃO OCRE BBB - JEI DN 200 x 150</t>
  </si>
  <si>
    <t>I6912</t>
  </si>
  <si>
    <t>TE 90° DE REDUÇÃO OCRE BBB - JEI DN 250 x 150</t>
  </si>
  <si>
    <t>I3036</t>
  </si>
  <si>
    <t>TE 90 OCRE BBB - JE DN 100</t>
  </si>
  <si>
    <t>I3037</t>
  </si>
  <si>
    <t>TE 90 OCRE BBB - JE DN 125</t>
  </si>
  <si>
    <t>I3038</t>
  </si>
  <si>
    <t>TE 90 OCRE BBB - JE DN 150</t>
  </si>
  <si>
    <t>I3039</t>
  </si>
  <si>
    <t>TE 90 OCRE BBB - JE DN 200</t>
  </si>
  <si>
    <t>I3040</t>
  </si>
  <si>
    <t>TE 90 OCRE BBB - JE DN 250</t>
  </si>
  <si>
    <t>I3041</t>
  </si>
  <si>
    <t>TE 90 OCRE BBB - JE DN 300</t>
  </si>
  <si>
    <t>I3042</t>
  </si>
  <si>
    <t>TE 90 OCRE BBB - JE DN 400</t>
  </si>
  <si>
    <t>I6913</t>
  </si>
  <si>
    <t>TE 90° OCRE BBB - JEI DN 100</t>
  </si>
  <si>
    <t>I6914</t>
  </si>
  <si>
    <t>TE 90° OCRE BBB - JEI DN 150</t>
  </si>
  <si>
    <t>I6915</t>
  </si>
  <si>
    <t>TE 90° OCRE BBB - JEI DN 200</t>
  </si>
  <si>
    <t>I6916</t>
  </si>
  <si>
    <t>TE 90° OCRE BBB - JEI DN 250</t>
  </si>
  <si>
    <t>I6917</t>
  </si>
  <si>
    <t>TE 90° OCRE BBB - JEI DN 300</t>
  </si>
  <si>
    <t>KIT DE VEDAÇÃO P/CORTE DE LIGAÇÃO D'ÁGUA</t>
  </si>
  <si>
    <t>I2953</t>
  </si>
  <si>
    <t>LACRE DE SEGURANÇA TERMOPLÁSTICO C/ARAME, P.CAGECE</t>
  </si>
  <si>
    <t>MIL</t>
  </si>
  <si>
    <t>I3921</t>
  </si>
  <si>
    <t>LUVA CORRER JUNTA MECÂNICA DN 100</t>
  </si>
  <si>
    <t>I3934</t>
  </si>
  <si>
    <t>LUVA CORRER JUNTA MECÂNICA DN 1000</t>
  </si>
  <si>
    <t>I3935</t>
  </si>
  <si>
    <t>LUVA CORRER JUNTA MECÂNICA DN 1200</t>
  </si>
  <si>
    <t>I3922</t>
  </si>
  <si>
    <t>BALANÇA ELETRÔNICA C/ OPLATAFORMA 18x3, CAP. 80 TON. (FORN./MONTAGEM)</t>
  </si>
  <si>
    <t>I7544</t>
  </si>
  <si>
    <t>CENTRAL DE CONTROLE DE DETECÇÃO E ALARME DE INCÊNDIO</t>
  </si>
  <si>
    <t>I7545</t>
  </si>
  <si>
    <t>CENTRAL DE TELEFONIA C/ 50 RAMAIS E 10LINHAS TRONCO (FORN./MONTAGEM)</t>
  </si>
  <si>
    <t>I8232</t>
  </si>
  <si>
    <t>CHAPA DE ALUMÍNIO CORRUGADA COM SUPORTE DE PERFIL EM "L"</t>
  </si>
  <si>
    <t>I7975</t>
  </si>
  <si>
    <t>VALVULA RETENÇÃO PORT. DUPLA FLANGE DN 600 PN25</t>
  </si>
  <si>
    <t>I5662</t>
  </si>
  <si>
    <t>VALVULA RETENÇÃO PORT. DUPLA FLANGE DN 700 PN16</t>
  </si>
  <si>
    <t>I5668</t>
  </si>
  <si>
    <t>VALVULA RETENÇÃO PORT. DUPLA FLANGE DN 75 PN25</t>
  </si>
  <si>
    <t>I5663</t>
  </si>
  <si>
    <t>VALVULA RETENÇÃO PORT. DUPLA FLANGE DN 800 PN16</t>
  </si>
  <si>
    <t>I5664</t>
  </si>
  <si>
    <t>VALVULA RETENÇÃO PORT. DUPLA FLANGE DN 900 PN16</t>
  </si>
  <si>
    <t>I6515</t>
  </si>
  <si>
    <t>VÁLVULA VENTOSA TRÍPLICE FUNÇÃO P/ ÁGUAS RESIDUAIS/ESGOTO DN 100 mm</t>
  </si>
  <si>
    <t>I6516</t>
  </si>
  <si>
    <t>VÁLVULA VENTOSA TRÍPLICE FUNÇÃO P/ ÁGUAS RESIDUAIS/ESGOTO DN 150 mm</t>
  </si>
  <si>
    <t>I6517</t>
  </si>
  <si>
    <t>VÁLVULA VENTOSA TRÍPLICE FUNÇÃO P/ ÁGUAS RESIDUAIS/ESGOTO DN 200 mm</t>
  </si>
  <si>
    <t>I6499</t>
  </si>
  <si>
    <t>VÁLVULA VENTOSA TRÍPLICE FUNÇÃO P/ ÁGUAS RESIDUAIS/ESGOTO DN 50 mm</t>
  </si>
  <si>
    <t>I6514</t>
  </si>
  <si>
    <t>VÁLVULA VENTOSA TRÍPLICE FUNÇÃO P/ ÁGUAS RESIDUAIS/ESGOTO DN 75 mm</t>
  </si>
  <si>
    <t>I5719</t>
  </si>
  <si>
    <t>VENTOSA SIMPLES C/ FLANGES DN 50 PN25</t>
  </si>
  <si>
    <t>I5721</t>
  </si>
  <si>
    <t>VENTOSA SIMPLES C/ ROSCA DN 1</t>
  </si>
  <si>
    <t>I5722</t>
  </si>
  <si>
    <t>VENTOSA SIMPLES C/ ROSCA DN 1 1/2</t>
  </si>
  <si>
    <t>I5723</t>
  </si>
  <si>
    <t>VENTOSA SIMPLES C/ ROSCA DN 1 1/4</t>
  </si>
  <si>
    <t>I5724</t>
  </si>
  <si>
    <t>VENTOSA SIMPLES C/ ROSCA DN 2</t>
  </si>
  <si>
    <t>I5720</t>
  </si>
  <si>
    <t>VENTOSA SIMPLES C/ ROSCA DN 3/4</t>
  </si>
  <si>
    <t>I5726</t>
  </si>
  <si>
    <t>VENTOSA TRÍPLICE FUNÇÃO/FLANGE DN 100 PN16</t>
  </si>
  <si>
    <t>I5730</t>
  </si>
  <si>
    <t>VENTOSA TRÍPLICE FUNÇÃO/FLANGE DN 100 PN25</t>
  </si>
  <si>
    <t>I5727</t>
  </si>
  <si>
    <t>VENTOSA TRÍPLICE FUNÇÃO/FLANGE DN 150 PN16</t>
  </si>
  <si>
    <t>I5731</t>
  </si>
  <si>
    <t>TIL DE PASSAGEM REDE OCRE BBB-JE DN 125 x125</t>
  </si>
  <si>
    <t>I3045</t>
  </si>
  <si>
    <t>TIL DE PASSAGEM REDE OCRE BBB-JE DN 150 x150</t>
  </si>
  <si>
    <t>I3046</t>
  </si>
  <si>
    <t>TIL DE PASSAGEM REDE OCRE BBB-JE DN 200 x150</t>
  </si>
  <si>
    <t>I3047</t>
  </si>
  <si>
    <t>TIL DE PASSAGEM REDE OCRE BBB-JE DN 250 x150</t>
  </si>
  <si>
    <t>I3048</t>
  </si>
  <si>
    <t>TIL DE PASSAGEM REDE OCRE BBB-JE DN 300 x150</t>
  </si>
  <si>
    <t>I6926</t>
  </si>
  <si>
    <t>TIL LIGAÇÃO PREDIAL OCRE BBB - JEI DN 100</t>
  </si>
  <si>
    <t>I3049</t>
  </si>
  <si>
    <t>TIL LIGAÇÃO PREDIAL OCRE BBB-JE DN 100 x100</t>
  </si>
  <si>
    <t>I6927</t>
  </si>
  <si>
    <t>TIL RADIAL CONDOMINIAL OCRE BB - JEI DN 100</t>
  </si>
  <si>
    <t>I3050</t>
  </si>
  <si>
    <t>TIL RADIAL CONDOMINIAL OCRE BB-JE DN 100x100</t>
  </si>
  <si>
    <t>I3052</t>
  </si>
  <si>
    <t>TIL RADIAL REDE OCRE BBB-JE DN 150 x 200</t>
  </si>
  <si>
    <t>I3055</t>
  </si>
  <si>
    <t>TIL RADIAL REDE OCRE BBB-JE DN 300 x 200</t>
  </si>
  <si>
    <t>I6928</t>
  </si>
  <si>
    <t>TIL TUBO DE QUEDA OCRE BBB - JEI DN 100 x 100</t>
  </si>
  <si>
    <t>I6929</t>
  </si>
  <si>
    <t>TIL TUBO DE QUEDA OCRE BBB - JEI DN 150 x 150</t>
  </si>
  <si>
    <t>I6930</t>
  </si>
  <si>
    <t>TIL TUBO DE QUEDA OCRE BBB - JEI DN 200 x 150</t>
  </si>
  <si>
    <t>I6931</t>
  </si>
  <si>
    <t>TIL TUBO DE QUEDA OCRE BBB - JEI DN 250 x 150</t>
  </si>
  <si>
    <t>I6932</t>
  </si>
  <si>
    <t>TIL TUBO DE QUEDA OCRE BBB - JEI DN 300 x 150</t>
  </si>
  <si>
    <t>I3056</t>
  </si>
  <si>
    <t>TIL TUBO DE QUEDA OCRE BBB-JE DN 100 x 100</t>
  </si>
  <si>
    <t>I3057</t>
  </si>
  <si>
    <t>TIL TUBO DE QUEDA OCRE BBB-JE DN 125 x 125</t>
  </si>
  <si>
    <t>I3058</t>
  </si>
  <si>
    <t>TIL TUBO DE QUEDA OCRE BBB-JE DN 150 x 150</t>
  </si>
  <si>
    <t>I3059</t>
  </si>
  <si>
    <t>TIL TUBO DE QUEDA OCRE BBB-JE DN 200 x 150</t>
  </si>
  <si>
    <t>I3060</t>
  </si>
  <si>
    <t>TIL TUBO DE QUEDA OCRE BBB-JE DN 250 x 150</t>
  </si>
  <si>
    <t>I3061</t>
  </si>
  <si>
    <t>TIL TUBO DE QUEDA OCRE BBB-JE DN 300 x 150</t>
  </si>
  <si>
    <t>I4251</t>
  </si>
  <si>
    <t>TIRANTES C/ PORCAS PARA CARRETEIS DN 16 x 360</t>
  </si>
  <si>
    <t>I4252</t>
  </si>
  <si>
    <t>TIRANTES C/ PORCAS PARA CARRETEIS DN 20 x 370</t>
  </si>
  <si>
    <t>I4253</t>
  </si>
  <si>
    <t>TIRANTES C/ PORCAS PARA CARRETEIS DN 24 x 380</t>
  </si>
  <si>
    <t>I4254</t>
  </si>
  <si>
    <t>TIRANTES C/ PORCAS PARA CARRETEIS DN 27 x 430</t>
  </si>
  <si>
    <t>I4255</t>
  </si>
  <si>
    <t>TIRANTES C/ PORCAS PARA CARRETEIS DN 30 x 450</t>
  </si>
  <si>
    <t>I4256</t>
  </si>
  <si>
    <t>TIRANTES C/ PORCAS PARA CARRETEIS DN 33 x 460</t>
  </si>
  <si>
    <t>I4257</t>
  </si>
  <si>
    <t>TIRANTES C/ PORCAS PARA CARRETEIS DN 36 x 480</t>
  </si>
  <si>
    <t>I4258</t>
  </si>
  <si>
    <t>TIRANTES C/ PORCAS PARA CARRETEIS DN 39 x 490</t>
  </si>
  <si>
    <t>I4259</t>
  </si>
  <si>
    <t xml:space="preserve">RECOMPOSIÇÃO DE PAVIMENTAÇÃO EM PARALELEPÍPEDO C/REJUNTAMENTO </t>
  </si>
  <si>
    <t>17.2</t>
  </si>
  <si>
    <t xml:space="preserve">RECOMPOSIÇÃO DE CAPA EM CONCRETO ASFÁLTICO (CBUQ), ESP.= 5cm </t>
  </si>
  <si>
    <t>18.1</t>
  </si>
  <si>
    <t>18.2</t>
  </si>
  <si>
    <t xml:space="preserve">RETIRADA DE MEIO FIO DE PEDRA GRANÍTICA </t>
  </si>
  <si>
    <t xml:space="preserve">RETIRADA DE PAVIMENTAÇÃO EM BLOCO DE CONCRETO </t>
  </si>
  <si>
    <t xml:space="preserve">RETIRADA PAVIMENTAÇÃO BLOKRET C/ REMOÇÃO LATERAL </t>
  </si>
  <si>
    <t xml:space="preserve">RETIRADA DE PAVIMENTAÇÃO EM PARALELEPÍPEDO OU PEDRA TOSCA </t>
  </si>
  <si>
    <t xml:space="preserve">DEMOLIÇÃO MANUAL DE CONCRETO ARMADO </t>
  </si>
  <si>
    <t>1.6.36</t>
  </si>
  <si>
    <t>1.6.37</t>
  </si>
  <si>
    <t>1.6.38</t>
  </si>
  <si>
    <t>1.6.39</t>
  </si>
  <si>
    <t>1.6.40</t>
  </si>
  <si>
    <t>1.6.41</t>
  </si>
  <si>
    <t>1.6.42</t>
  </si>
  <si>
    <t>1.6.43</t>
  </si>
  <si>
    <t>1.6.44</t>
  </si>
  <si>
    <t>FORRO ACÚSTICO TIPO "SONEX" EM PLACAS DE FIBRA MINERAL C/PERFIL "T" EM AÇO</t>
  </si>
  <si>
    <t>I8305</t>
  </si>
  <si>
    <t>TUBO FoFo C/FLANGE E BOLSA JE DN 300 PN10 - L=3000</t>
  </si>
  <si>
    <t>I4321</t>
  </si>
  <si>
    <t>OPERADOR DE BOMBA A JATO</t>
  </si>
  <si>
    <t>I2549</t>
  </si>
  <si>
    <t>OPERADOR DE CALDEIRA ESPARGIDORA DE ASFALTO</t>
  </si>
  <si>
    <t>I2550</t>
  </si>
  <si>
    <t>CONTATOR DE POTÊNCIA 3TF46 45A 2NA+2NF 220V</t>
  </si>
  <si>
    <t>I2310</t>
  </si>
  <si>
    <t>CONTROLADOR DE FATOR DE POTÊNCIA COM 8 ESTÁGIOS</t>
  </si>
  <si>
    <t>I7465</t>
  </si>
  <si>
    <t>CONTROLE TIPO JOYSTICK PARA CÂMERA MÓVEL C/ DISPLAY E TECLADO INCORPORADO</t>
  </si>
  <si>
    <t>I6281</t>
  </si>
  <si>
    <t>CONVERSOR DE F.O. COAXIAL (EMISSOR + RECEPTOR)</t>
  </si>
  <si>
    <t>I7526</t>
  </si>
  <si>
    <t>CONVERSOR RS232 P/ LINHA PLUS</t>
  </si>
  <si>
    <t>I6175</t>
  </si>
  <si>
    <t>COTOVELO 90 INTERNO SISTEMA DLP PARA CANALETA 60MM X 34/50MM</t>
  </si>
  <si>
    <t>I6174</t>
  </si>
  <si>
    <t>COTOVELO 90 VARIAVEL SISTEMA DLP P/CANALETA 60MM X 34/50MM</t>
  </si>
  <si>
    <t>I0914</t>
  </si>
  <si>
    <t>CRUZETA EM CONCRETO ARMADO-PADRÃO COELCE</t>
  </si>
  <si>
    <t>I0945</t>
  </si>
  <si>
    <t>CURVA DE FERRO PARA ELETRODUTO DE 1''</t>
  </si>
  <si>
    <t>QUADRO P/MEDIÇÃO PRIMÁRIA 15KV HORO-SAZONAL</t>
  </si>
  <si>
    <t>I1473</t>
  </si>
  <si>
    <t>LÂMPADA MISTA DE 160 A 500W</t>
  </si>
  <si>
    <t>I1474</t>
  </si>
  <si>
    <t>LÂMPADA MISTA DE 160W</t>
  </si>
  <si>
    <t>I1475</t>
  </si>
  <si>
    <t>LÂMPADA MULTIVAPORES METALICOS 2000W</t>
  </si>
  <si>
    <t>I1476</t>
  </si>
  <si>
    <t>LÂMPADA SINALIZADORAS ATE 5W</t>
  </si>
  <si>
    <t>I1477</t>
  </si>
  <si>
    <t>LÂMPADA VAPOR DE MERCURIO 250W</t>
  </si>
  <si>
    <t>I1478</t>
  </si>
  <si>
    <t>LÂMPADA VAPOR DE MERCURIO 400W/220V</t>
  </si>
  <si>
    <t>I1479</t>
  </si>
  <si>
    <t>LÂMPADA VAPOR DE SÓDIO 220W</t>
  </si>
  <si>
    <t>I1480</t>
  </si>
  <si>
    <t>LÂMPADA VAPOR DE SÓDIO 360W</t>
  </si>
  <si>
    <t>I1482</t>
  </si>
  <si>
    <t>LÂMPADA VAPOR MERCURIO 160W</t>
  </si>
  <si>
    <t>I1483</t>
  </si>
  <si>
    <t>LÂMPADA VAPOR METÁLICO DE 1000W</t>
  </si>
  <si>
    <t>I1484</t>
  </si>
  <si>
    <t>LÂMPADA VAPOR METÁLICO DE 150W/220V</t>
  </si>
  <si>
    <t>I1485</t>
  </si>
  <si>
    <t>LÂMPADA VAPOR METÁLICO DE 2000W</t>
  </si>
  <si>
    <t>I1486</t>
  </si>
  <si>
    <t>LÂMPADA VAPOR METÁLICO DE 250W/220V</t>
  </si>
  <si>
    <t>I1487</t>
  </si>
  <si>
    <t>LÂMPADA VAPOR METÁLICO DE 400W/220V</t>
  </si>
  <si>
    <t>I7388</t>
  </si>
  <si>
    <t>TUBO FoFo C/FLANGE E BOLSA JE DN 400 PN10 - L=2500</t>
  </si>
  <si>
    <t>I4342</t>
  </si>
  <si>
    <t>TUBO FoFo C/FLANGE E BOLSA JE DN 400 PN10 - L=3000</t>
  </si>
  <si>
    <t>I4343</t>
  </si>
  <si>
    <t>TUBO FoFo C/FLANGE E BOLSA JE DN 400 PN10 - L=3500</t>
  </si>
  <si>
    <t>I4344</t>
  </si>
  <si>
    <t>TUBO FoFo C/FLANGE E BOLSA JE DN 400 PN10 - L=4000</t>
  </si>
  <si>
    <t>I4345</t>
  </si>
  <si>
    <t>TUBO FoFo C/FLANGE E BOLSA JE DN 400 PN10 - L=4500</t>
  </si>
  <si>
    <t>I4346</t>
  </si>
  <si>
    <t>REGISTRO GAVETA OVAL BOLSA / CABEÇOTE DN 350 PN10/16</t>
  </si>
  <si>
    <t>I5065</t>
  </si>
  <si>
    <t>REGISTRO GAVETA. OVAL BOLSA / CABEÇOTE DN 400 PN10/16</t>
  </si>
  <si>
    <t>I5066</t>
  </si>
  <si>
    <t>REGISTRO GAVETA OVAL BOLSA / CABEÇOTE DN 450 PN10/16</t>
  </si>
  <si>
    <t>I5067</t>
  </si>
  <si>
    <t>I6828</t>
  </si>
  <si>
    <t xml:space="preserve">C4188 - ASSENTAMENTO DE TUBO, PEÇAS E CONEXÕES EM PRFV, JE DN 300mm </t>
  </si>
  <si>
    <t>I2187</t>
  </si>
  <si>
    <t>TUBO CONCRETO ARMADO DIAM. 80cm</t>
  </si>
  <si>
    <t>I2183</t>
  </si>
  <si>
    <t>TUBO CONCRETO ARMADO DIAM. 100cm</t>
  </si>
  <si>
    <t>LIXA PARA MADEIRA/MASSA</t>
  </si>
  <si>
    <t>I1511</t>
  </si>
  <si>
    <t>MASSA ACRILICA PARA PINTURA LATEX</t>
  </si>
  <si>
    <t>SOQUETE DE RABICHO SEM CHAVE</t>
  </si>
  <si>
    <t>TUBO AÇO GALV. 50mm (2')</t>
  </si>
  <si>
    <t>11.2 ESTRUTURA METÁLICA</t>
  </si>
  <si>
    <t>11.3 TELHAS</t>
  </si>
  <si>
    <t>2.0 MOVIMENTO DE TERRA</t>
  </si>
  <si>
    <t>2.1 CARGA, TRANSPORTE E DESCARGA DE MATERIAL</t>
  </si>
  <si>
    <t xml:space="preserve">C0702 - CARGA MANUAL DE ENTULHO EM CAMINHÃO BASCULANTE </t>
  </si>
  <si>
    <t>I0578</t>
  </si>
  <si>
    <t>CAMINHÃO BASCULANTE 6 M3 (CHI)</t>
  </si>
  <si>
    <t xml:space="preserve">C0706 - CARGA MANUAL DE ROCHA EM CAMINHÃO BASCULANTE </t>
  </si>
  <si>
    <t xml:space="preserve">C1076 - DEMOLIÇÃO DE SOLEIRAS, PEITORIS E DEGRAUS </t>
  </si>
  <si>
    <t>I1917</t>
  </si>
  <si>
    <t>TABUA DE 1" - L = 12cm</t>
  </si>
  <si>
    <t>I2098</t>
  </si>
  <si>
    <t>TINTA MINERAL IMPERMEÁVEL EM PÓ</t>
  </si>
  <si>
    <t xml:space="preserve">C0733 - CERCA DE ARAME FARPADO 7 FIOS,MURETA C/ ALTURA DE 0,70M - FUNDAÇÃO E REBOCO NAS 2 FACES </t>
  </si>
  <si>
    <t>I0097</t>
  </si>
  <si>
    <t>ARAME FARPADO FIO 16 BWG</t>
  </si>
  <si>
    <t>I0102</t>
  </si>
  <si>
    <t>ARAME GALVANIZADO N.18 BWG</t>
  </si>
  <si>
    <t>I2327</t>
  </si>
  <si>
    <t>ESTACA DE CONCRETO ARMADO PONTA VIRADA, L=2.80M</t>
  </si>
  <si>
    <t>I1533</t>
  </si>
  <si>
    <t>MOURÃO CONCRETO BASE 15X15CM H=2.3 C/ 12 FUROS</t>
  </si>
  <si>
    <t>SANCA DE GESSO P/ FORRO ACARTONADO</t>
  </si>
  <si>
    <t>15 PISOS</t>
  </si>
  <si>
    <t xml:space="preserve">C3449 - MEIO FIO PRÉ MOLDADO (0,07x0,30x1,00)m C/REJUNTAMENTO </t>
  </si>
  <si>
    <t>I0971</t>
  </si>
  <si>
    <t>MEIO FIO PRE MOLDADO DIM.=(0,07x0,30x1,00)m</t>
  </si>
  <si>
    <t>CURVA DE FERRO PARA ELETRODUTO DE 3/4''</t>
  </si>
  <si>
    <t>I0950</t>
  </si>
  <si>
    <t>CURVA DE PVC RIGIDO PARA ELETRODUTO DE 1 1/2''</t>
  </si>
  <si>
    <t>I0951</t>
  </si>
  <si>
    <t>APARELHO DE MUDANÇA DE VIA TR 45, TIPO 1:12, COMPLETO, INCLUINDO TODAS AS FIXAÇÕES E A DORMENTAÇÃO ESPECIAL (MADEIRA)</t>
  </si>
  <si>
    <t>I8089</t>
  </si>
  <si>
    <t>APARELHO DE MUDANÇA DE VIA TR 45, TIPO 1:14, COMPLETO, INCLUINDO TODAS AS FIXAÇÕES E A DORMENTAÇÃO ESPECIAL (MADEIRA)</t>
  </si>
  <si>
    <t>I8086</t>
  </si>
  <si>
    <t>APARELHO DE MUDANÇA DE VIA TR 45, TIPO 1:8, COMPLETO, INCLUINDO TODAS AS FIXAÇÕES E A DORMENTAÇÃO ESPECIAL (MADEIRA)</t>
  </si>
  <si>
    <t>I8095</t>
  </si>
  <si>
    <t>BLOCO VBV - LVT</t>
  </si>
  <si>
    <t>PAR</t>
  </si>
  <si>
    <t>I8107</t>
  </si>
  <si>
    <t>BUJÃO AUTOMÁTICO</t>
  </si>
  <si>
    <t>I8106</t>
  </si>
  <si>
    <t>CADINHO LONGA VIDA</t>
  </si>
  <si>
    <t>I8093</t>
  </si>
  <si>
    <t>DORMENTE BIBLOCO</t>
  </si>
  <si>
    <t>I8092</t>
  </si>
  <si>
    <t>DORMENTE DE CONCRETO MONOBLOCO</t>
  </si>
  <si>
    <t>I8091</t>
  </si>
  <si>
    <t>DORMENTE DE MADEIRA 2,00 x 0,22 x 0,16 m</t>
  </si>
  <si>
    <t>I8094</t>
  </si>
  <si>
    <t>DORMENTE ESPECIAL DE MADEIRA PARA AMV</t>
  </si>
  <si>
    <t>I8105</t>
  </si>
  <si>
    <t>FITA ADESIVA INELÁSTICA PARA FIXAÇÃO DAS GALOCHAS E PALMILHAS AO BLOCO LBV (54,8m x 48mm)</t>
  </si>
  <si>
    <t>RL</t>
  </si>
  <si>
    <t>I8104</t>
  </si>
  <si>
    <t>FIXAÇÃO PARA BLOCO LVT</t>
  </si>
  <si>
    <t>I8097</t>
  </si>
  <si>
    <t>FIXAÇÃO PARA DORMENTE DE CONCRETO BIBLOCO (S-75)</t>
  </si>
  <si>
    <t>I8096</t>
  </si>
  <si>
    <t>FIXAÇÃO PARA DORMENTE DE CONCRETO MONOBLOCO, PLACA AMORTECEDORA E PINO ISOLANTE</t>
  </si>
  <si>
    <t>I8102</t>
  </si>
  <si>
    <t>FIXAÇÃO RÍGIDA (DORMENTE DE MADEIRA) - TIREFOND</t>
  </si>
  <si>
    <t>I8111</t>
  </si>
  <si>
    <t>FORMA SOWOS TR 37</t>
  </si>
  <si>
    <t>I8109</t>
  </si>
  <si>
    <t>FORMA SOWOS TR 45</t>
  </si>
  <si>
    <t>I8103</t>
  </si>
  <si>
    <t>GALOCHA DE BORRACHA E PALMILHA MICROCELULAR (02 UN. DE CADA), COMPONENTES ELASTÔMEROS PARA O PAR DE BLOCOS VBV</t>
  </si>
  <si>
    <t>I8090</t>
  </si>
  <si>
    <t>GLIFOSATO NA</t>
  </si>
  <si>
    <t>I6397</t>
  </si>
  <si>
    <t>PARAFUSO C/ PORCA E ARRUELA P/ TALA DE JUNÇÃO DE TRILHO TR 37</t>
  </si>
  <si>
    <t>I8100</t>
  </si>
  <si>
    <t>PARAFUSO COM PORCA E ARRUELA TR 45</t>
  </si>
  <si>
    <t>I8112</t>
  </si>
  <si>
    <t>PASTA VEDAÇÃO THERMIT - 1,5 Kg</t>
  </si>
  <si>
    <t>I8101</t>
  </si>
  <si>
    <t>PLACA DE APOIO TR 45</t>
  </si>
  <si>
    <t>I8110</t>
  </si>
  <si>
    <t>PORÇÃO DE SOLDA THERMIT TR 37 SOWOS 80</t>
  </si>
  <si>
    <t>I8108</t>
  </si>
  <si>
    <t>PORÇÃO DE SOLDA THERMIT TR 45 SOWOS 80</t>
  </si>
  <si>
    <t>I8113</t>
  </si>
  <si>
    <t>REBOLO DE ESMERIL</t>
  </si>
  <si>
    <t>I6396</t>
  </si>
  <si>
    <t>TALA DE JUNÇÃO P/ TRILHO TR 37</t>
  </si>
  <si>
    <t>4.2 DRENAGEM PROFUNDA</t>
  </si>
  <si>
    <t>4.3 DRENAGEM SUPERFICIAL</t>
  </si>
  <si>
    <t>CAIAÇÃO 2 DEMÃOS C/SUPERCAL</t>
  </si>
  <si>
    <t>AREIA ASFALTO USINADA À FRIO</t>
  </si>
  <si>
    <t>CONFECÇÃO MEIO FIO PRÉ-MOLDADA DE CONCRETO (1,00x0,25x0,15m)</t>
  </si>
  <si>
    <t>ARGAMASSA DE CIMENTO E AREIA TRAÇO 1:4</t>
  </si>
  <si>
    <t>LUMINARIA REF.TPD-285,FAB.TROPICO</t>
  </si>
  <si>
    <t>I1377</t>
  </si>
  <si>
    <t xml:space="preserve">CONCRETO P/VIBR., FCK 15 MPa COM AGREGADO ADQUIRIDO </t>
  </si>
  <si>
    <t>6.4.4</t>
  </si>
  <si>
    <t>6.4.5</t>
  </si>
  <si>
    <t xml:space="preserve">CONCRETO P/VIBR., FCK 18 MPa COM AGREGADO ADQUIRIDO </t>
  </si>
  <si>
    <t xml:space="preserve">CONCRETO P/VIBR., FCK 20 MPa COM AGREGADO ADQUIRIDO </t>
  </si>
  <si>
    <t xml:space="preserve">C0087 - ANDAIME P/REVESTIMENTO DE FORROS </t>
  </si>
  <si>
    <t>I1316</t>
  </si>
  <si>
    <t>JUNTA PLASTICA 'I' 27MM PARA PISOS</t>
  </si>
  <si>
    <t xml:space="preserve">C3399 - RETIRADA DE TUBOS, PEÇAS E CONEXÕES EM FoFo JE DN 700MM </t>
  </si>
  <si>
    <t xml:space="preserve">C2211 - RETIRADA DE VIDROS C/ REAPROVEITAMENTO </t>
  </si>
  <si>
    <t>COMPAC. PÉ DE CARNEIRO VIBRAT. AUTOPROP. (CHP)</t>
  </si>
  <si>
    <t>I0739</t>
  </si>
  <si>
    <t>GRADE DE DISCOS (CHP)</t>
  </si>
  <si>
    <t>I0756</t>
  </si>
  <si>
    <t>MOTO NIVELADORA (CHP)</t>
  </si>
  <si>
    <t>I0780</t>
  </si>
  <si>
    <t>TRATOR DE PNEUS (CHP)</t>
  </si>
  <si>
    <t xml:space="preserve">C3146 - COMPACTAÇÃO DE ATERROS 100% P.N </t>
  </si>
  <si>
    <t xml:space="preserve">C0821 - COMPACTAÇÃO MECÂNICA DE CALÇAMENTO C/COMPACTADOR TIPO SAPO </t>
  </si>
  <si>
    <t xml:space="preserve">C0822 - COMPACTAÇÃO MECÂNICA DO CALÇAMENTO C/ ROLO LISO </t>
  </si>
  <si>
    <t>I0726</t>
  </si>
  <si>
    <t xml:space="preserve">C1069 - DEMOLIÇÃO DE PISO INDUSTRIAL </t>
  </si>
  <si>
    <t>TELHA FIBROCIMENTO VOGATEX</t>
  </si>
  <si>
    <t>I2260</t>
  </si>
  <si>
    <t xml:space="preserve">C3320 - CIMBRAMENTO DE MADEIRA </t>
  </si>
  <si>
    <t xml:space="preserve">C4172 - CIMBRAMENTO METÁLICO ESPECIAL </t>
  </si>
  <si>
    <t>I1014</t>
  </si>
  <si>
    <t>ESCORAMENTO METÁLICO P/ CIMBRAMENTO C/ CONTRAVENTAMENTO</t>
  </si>
  <si>
    <t>M3xMÊS</t>
  </si>
  <si>
    <t>I2036</t>
  </si>
  <si>
    <t>TELA DE ARAME GALVANIZADO DE 2' FIO N.14 BWG</t>
  </si>
  <si>
    <t xml:space="preserve">C3112 - SARJETA DE CONCRETO SIMPLES C/L=1,00m/E=0,08m </t>
  </si>
  <si>
    <t>CO216</t>
  </si>
  <si>
    <t>ARMADURA CA-50 MÉDIA D=6,3 A 10,0mm</t>
  </si>
  <si>
    <t>CO840</t>
  </si>
  <si>
    <t>CONCRETO P/ VIB., FCK=15MPa C/ AGREGADO ADQUIRIDO</t>
  </si>
  <si>
    <t>LANÇAMENTO E APLICAÇÃO DE CONCRETO S/ELEVAÇÃO</t>
  </si>
  <si>
    <t xml:space="preserve">CONCRETO ARMADO PARA INFRAESTRUTURA FCK=20MPa </t>
  </si>
  <si>
    <t>CONCRETO P/ VIB., FCK=20MPa C/ AGREGADO ADQUIRIDO</t>
  </si>
  <si>
    <t xml:space="preserve">CONCRETO ARMADO PARA SUPERESTRUTURA FCK=15MPa </t>
  </si>
  <si>
    <t>C1401</t>
  </si>
  <si>
    <t>FORMA DE TÁBUAS DE 1" DE 3ª P/ SUPERESTRUTURA UTIL. 2X</t>
  </si>
  <si>
    <t xml:space="preserve">CONCRETO ARMADO PARA SUPERESTRUTURA FCK=20MPa </t>
  </si>
  <si>
    <t>ESCAVAÇÃO MANUAL SOLO DE 1A.CAT. PROF. ATÉ 1.50m</t>
  </si>
  <si>
    <t>I2213</t>
  </si>
  <si>
    <t>TUBO PVC CORRUGADO PERFURADO D=20cm</t>
  </si>
  <si>
    <t xml:space="preserve">C0370 - BARRACÃO PARA ESCRITÓRIO TIPO A1 </t>
  </si>
  <si>
    <t>6.1</t>
  </si>
  <si>
    <t>6.1.1</t>
  </si>
  <si>
    <t xml:space="preserve">ALVENARIA DE EMBASAMENTO DE PEDRA ARGAMASSADA </t>
  </si>
  <si>
    <t xml:space="preserve">ALVENARIA DE EMBASAMENTO DE TIJOLO COMUM, C/ARGAMASSA MISTA C/ CAL HIDRATADA </t>
  </si>
  <si>
    <t xml:space="preserve"> ALVENARIA DE EMBASAMENTO DE TIJOLO FURADO, C/ ARGAMASSA MISTA C/ CAL HIDRATADA </t>
  </si>
  <si>
    <t>6.1.2</t>
  </si>
  <si>
    <t>6.1.3</t>
  </si>
  <si>
    <t>FORMAS</t>
  </si>
  <si>
    <t>6.2</t>
  </si>
  <si>
    <t>6.2.1</t>
  </si>
  <si>
    <t xml:space="preserve">FORMA DE TÁBUAS DE 1" DE 3A. P/FUNDAÇÕES UTIL. 5 X </t>
  </si>
  <si>
    <t xml:space="preserve">FORMA DE TÁBUAS DE 1" DE 3A. P/SUPERESTRUTURA - UTIL. 2 X </t>
  </si>
  <si>
    <t xml:space="preserve">FORMA PLANA CHAPA COMPENSADA PLASTIFICADA, ESP.= 12mm UTIL. 5X </t>
  </si>
  <si>
    <t xml:space="preserve">FORMA PLANA CHAPA COMPENSADA PLASTIFICADA, ESP.= 18mm UTIL. 5X </t>
  </si>
  <si>
    <t>GUARNIÇÃO PEROBA 5CM PARA PORTA 1FL.</t>
  </si>
  <si>
    <t>I1590</t>
  </si>
  <si>
    <t>PARAFUSO PARA MADEIRA DE 80MM</t>
  </si>
  <si>
    <t>I1708</t>
  </si>
  <si>
    <t>PORTA LISA DE CEDRO 0.80X2.10M</t>
  </si>
  <si>
    <t>I1919</t>
  </si>
  <si>
    <t>TACO PARA FIXAÇÃO DE BATENTE/RODAPÉ</t>
  </si>
  <si>
    <t xml:space="preserve">C4216 - TAMPA EM CONCRETO ARMADO PARA REGISTRO (70x70x12cm) </t>
  </si>
  <si>
    <t>C0034</t>
  </si>
  <si>
    <t>ADIÇÃO DE IMPERMEABILIZANTE PARA CONCRETO ESTRUTURAL</t>
  </si>
  <si>
    <t>C1399</t>
  </si>
  <si>
    <t>FORMA PLANA CHAPA COMPENSADA PLASTIFICADA, ESP.= 12mm UTIL. 5X</t>
  </si>
  <si>
    <t xml:space="preserve">C2204 - RETIRADA DE ÁRVORES </t>
  </si>
  <si>
    <t>1.4 CONSTRUÇÃO DO CANTEIRO DE OBRA</t>
  </si>
  <si>
    <t xml:space="preserve">C0055 - ALVENARIA DE EMBASAMENTO DE TIJOLO COMUM, C/ARGAMASSA MISTA C/ CAL HIDRATADA </t>
  </si>
  <si>
    <t xml:space="preserve">C1401 - FORMA DE TÁBUAS DE 1" DE 3A. P/SUPERESTRUTURA - UTIL. 2 X </t>
  </si>
  <si>
    <t xml:space="preserve">ARMADURA CA-25 MÉDIA D= 6,3 A 10,0mm </t>
  </si>
  <si>
    <t>COMPRESSOR DE AR 250 PCM (CHP)</t>
  </si>
  <si>
    <t>I0769</t>
  </si>
  <si>
    <t>ROMPEDOR PNEUMÁTICO (CHP)</t>
  </si>
  <si>
    <t xml:space="preserve">C1049 - DEMOLIÇÃO DE CONCRETO SIMPLES </t>
  </si>
  <si>
    <t xml:space="preserve">C1073 - DEMOLIÇÃO DE REVESTIMENTO C/ PEDRAS NATURAIS </t>
  </si>
  <si>
    <t xml:space="preserve">C1075 - DEMOLIÇÃO DE SARJETA OU SARJETÃO DE CONCRETO </t>
  </si>
  <si>
    <t xml:space="preserve">C3975 - CARGA E ARRUMAÇÃO DE PEDRA ADQUIRIDA (0,0001 À 1,000 TON), INCL. TRANSPORTE E LANÇAMENTO </t>
  </si>
  <si>
    <t>I0776</t>
  </si>
  <si>
    <t>TRATOR DE ESTEIRA C/LÂMINA E ESC. HP 328 (CHP)</t>
  </si>
  <si>
    <t xml:space="preserve">C3976 - CARGA E ARRUMAÇÃO DE PEDRA ADQUIRIDA (1,000 À 4,000 TON), S/ TRANSP. INCL. LANÇAMENTO </t>
  </si>
  <si>
    <t>I7425</t>
  </si>
  <si>
    <t>PEDRA COMERCIAL DE 1,000 À 4,000 TON</t>
  </si>
  <si>
    <t>PISO PRÉ-MOLDADO ARTICULADO E INTERTRAVADO DE 16 FACES - e = 8,0 cm (35 MPa) P/ TRÁFEGO PESADO</t>
  </si>
  <si>
    <t>16 INSTALAÇÕES HIDRÁULICAS</t>
  </si>
  <si>
    <t>PROTECÃO ARMADURA C/INIBIDOR NITROPRIMER</t>
  </si>
  <si>
    <t>I8190</t>
  </si>
  <si>
    <t>PUNHO P/ PERFURATRIZ</t>
  </si>
  <si>
    <t>I1785</t>
  </si>
  <si>
    <t>RECONSTITUIÇÃO ARGAM. C/GROUT - RENDEROC.RG.</t>
  </si>
  <si>
    <t>I1786</t>
  </si>
  <si>
    <t>RECONSTITUIÇÃO ARGAM.POLIMERICA-RENDEROC.S</t>
  </si>
  <si>
    <t>I1787</t>
  </si>
  <si>
    <t>RECONSTITUIÇÃO C/MICROCONCRETO FLUIDO-RENDEROC.LA</t>
  </si>
  <si>
    <t>I1841</t>
  </si>
  <si>
    <t>SABÃO</t>
  </si>
  <si>
    <t>I1842</t>
  </si>
  <si>
    <t>SACOS PLÁSTICOS</t>
  </si>
  <si>
    <t>I7484</t>
  </si>
  <si>
    <t>SEPAROL</t>
  </si>
  <si>
    <t>I1873</t>
  </si>
  <si>
    <t>SOLDA 70X30</t>
  </si>
  <si>
    <t>I2033</t>
  </si>
  <si>
    <t>TELA ADESIVA DE POLIESTER 15CM</t>
  </si>
  <si>
    <t>I2104</t>
  </si>
  <si>
    <t>MATERIAIS E ACESSÓRIOS PARA SUBESTAÇÃO AÉREA DE 112,5 KVA / 13.800-380/220V COM QUADRO DE MEDIÇÃO E PROTEÇÃO GERAL</t>
  </si>
  <si>
    <t>I8115</t>
  </si>
  <si>
    <t>MATERIAIS E ACESSÓRIOS PARA SUBESTAÇÃO AÉREA DE 15 KVA / 13.800-380/220V COM QUADRO DE MEDIÇÃO E PROTEÇÃO GERAL</t>
  </si>
  <si>
    <t>I8120</t>
  </si>
  <si>
    <t>MATERIAIS E ACESSÓRIOS PARA SUBESTAÇÃO AÉREA DE 150 KVA / 13.800-380/220V COM QUADRO DE MEDIÇÃO E PROTEÇÃO GERAL</t>
  </si>
  <si>
    <t>I8121</t>
  </si>
  <si>
    <t>BUCHA REDUÇÃO PVC ROSCAVEL DE 2 1/2X1 1/4''</t>
  </si>
  <si>
    <t>I0314</t>
  </si>
  <si>
    <t>BOCAL PARA CALHA FIBERGLASS</t>
  </si>
  <si>
    <t>I8226</t>
  </si>
  <si>
    <t>CURVA FoFo 22 30' FF DN 150 PN10</t>
  </si>
  <si>
    <t>I3393</t>
  </si>
  <si>
    <t>CURVA FoFo 22 30' FF DN 200 PN10</t>
  </si>
  <si>
    <t>I3394</t>
  </si>
  <si>
    <t>CURVA FoFo 22 30' FF DN 250 PN10</t>
  </si>
  <si>
    <t>I3396</t>
  </si>
  <si>
    <t>REGISTRO GAVETA OVAL V/F COM BY-PASS DN 250 PN25</t>
  </si>
  <si>
    <t>I5781</t>
  </si>
  <si>
    <t>TUBO EDUTOR PVC DN 65</t>
  </si>
  <si>
    <t>I7064</t>
  </si>
  <si>
    <t>TUBO FoFo C/ FLANGE E BOLSA JE DN 80 PN10 L=500</t>
  </si>
  <si>
    <t>I7065</t>
  </si>
  <si>
    <t>TUBO FoFo C/ FLANGE E PONTA JE DN 80 PN10 L=500</t>
  </si>
  <si>
    <t>I3960</t>
  </si>
  <si>
    <t>TUBO FoFo C/ FLANGES DN 100 PN10- - L=250</t>
  </si>
  <si>
    <t>I3961</t>
  </si>
  <si>
    <t>TUBO FoFo C/ FLANGES DN 300 PN10 - L=1500</t>
  </si>
  <si>
    <t>I4504</t>
  </si>
  <si>
    <t>TUBO FoFo C/ FLANGES DN 300 PN10 - L=2000</t>
  </si>
  <si>
    <t>I4505</t>
  </si>
  <si>
    <t>TUBO FoFo C/ FLANGES DN 300 PN10 - L=2500</t>
  </si>
  <si>
    <t>I4506</t>
  </si>
  <si>
    <t>TUBO FoFo C/ FLANGES DN 300 PN10 - L=3000</t>
  </si>
  <si>
    <t>I4507</t>
  </si>
  <si>
    <t>TUBO FoFo C/ FLANGES DN 300 PN10 - L=3500</t>
  </si>
  <si>
    <t>I4508</t>
  </si>
  <si>
    <t>TUBO FoFo C/ FLANGES DN 300 PN10 - L=4000</t>
  </si>
  <si>
    <t>I4509</t>
  </si>
  <si>
    <t>TUBO FoFo C/ FLANGES DN 300 PN10 - L=4500</t>
  </si>
  <si>
    <t>I4510</t>
  </si>
  <si>
    <t>TUBO FoFo C/ FLANGES DN 300 PN10 - L=5000</t>
  </si>
  <si>
    <t>I4511</t>
  </si>
  <si>
    <t>TUBO FoFo C/ FLANGES DN 300 PN10 - L=5500</t>
  </si>
  <si>
    <t>I4512</t>
  </si>
  <si>
    <t>TUBO FoFo C/ FLANGES DN 300 PN10 - L=5800</t>
  </si>
  <si>
    <t>I3970</t>
  </si>
  <si>
    <t>TUBO FoFo C/ FLANGES DN 350 PN10 - L=250</t>
  </si>
  <si>
    <t>I3971</t>
  </si>
  <si>
    <t>MATA JUNTA (PADRÃO MUTIRÃO)</t>
  </si>
  <si>
    <t>I6128</t>
  </si>
  <si>
    <t>MINI POSTE 1,50 M, REX MONO E ROLD. (PADRÃO MUTIRÃO)</t>
  </si>
  <si>
    <t>I6119</t>
  </si>
  <si>
    <t>PIA DE COZINHA DE CIMENTO - 1,20 M (PADRÃO MUTIRÃO)</t>
  </si>
  <si>
    <t>I6131</t>
  </si>
  <si>
    <t>PINCEL DE TUCUM PARA CAIAÇÃO (PADRÃO MUTIRÃO)</t>
  </si>
  <si>
    <t>I6112</t>
  </si>
  <si>
    <t>PORTA TIPO FICHA 0,60 X 2,10 M MADEIRA MISTA (PADRÃO MUTIRÃO)</t>
  </si>
  <si>
    <t>I6113</t>
  </si>
  <si>
    <t>PORTA TIPO FICHA 0,80 X 2,10 M ROLADA MADEIRA MISTA (PADRÃO MUTIRÃO)</t>
  </si>
  <si>
    <t>I6129</t>
  </si>
  <si>
    <t>QUADRO MEDIÇÃO PADRÃO COELCE (PADRÃO MUTIRÃO)</t>
  </si>
  <si>
    <t>I6121</t>
  </si>
  <si>
    <t>REGISTRO DE PRESSÃO SIMPLES 3/4" (PADRÃO MUTIRÃO)</t>
  </si>
  <si>
    <t>I6116</t>
  </si>
  <si>
    <t>ADAPTADOR PVC SOLD. FLANGES LIVRES P/CX. D'ÁGUA 85MM</t>
  </si>
  <si>
    <t>I0026</t>
  </si>
  <si>
    <t>ADESIVO PARA TUBO DE PVC RIGIDO</t>
  </si>
  <si>
    <t>I0069</t>
  </si>
  <si>
    <t>ANEL DE BORRACHA P/ TUBOS E CONEXÕES F.F. 100M</t>
  </si>
  <si>
    <t>I0070</t>
  </si>
  <si>
    <t>ANEL DE BORRACHA P/ TUBOS E CONEXÕES F.F. 150MM</t>
  </si>
  <si>
    <t>I0071</t>
  </si>
  <si>
    <t>VERGAS DE CONCRETO (0,10 X 0,10 X 1,00)M (PADRÃO MUTIRÃO)</t>
  </si>
  <si>
    <t>I6106</t>
  </si>
  <si>
    <t>VERGAS DE CONCRETO (0,10 X 0,10 X 1,20) M (PADRÃO MUTIRÃO)</t>
  </si>
  <si>
    <t>I6107</t>
  </si>
  <si>
    <t>VERGAS DE CONCRETO (0,10 X 0,10 X 1,70)M (PADRÃO MUTIRÃO)</t>
  </si>
  <si>
    <t>24. MATERIAL BETUMINOSO</t>
  </si>
  <si>
    <t>I0798</t>
  </si>
  <si>
    <t>CIMENTO ASFALTICO CAP 50/70</t>
  </si>
  <si>
    <t>I0809</t>
  </si>
  <si>
    <t>CM-30</t>
  </si>
  <si>
    <t>I2508</t>
  </si>
  <si>
    <t>EMULSÃO ASFALTICA RL 1C</t>
  </si>
  <si>
    <t>I2509</t>
  </si>
  <si>
    <t>EMULSÃO ASFALTICA RM 1C</t>
  </si>
  <si>
    <t>I2319</t>
  </si>
  <si>
    <t>EMULSÃO RR1C</t>
  </si>
  <si>
    <t>TUBO FoFo C/FLANGE E BOLSA JE DN 900 PN10 - L=6500</t>
  </si>
  <si>
    <t>I4420</t>
  </si>
  <si>
    <t>TUBO FoFo C/FLANGE E BOLSA JE DN 900 PN10 - L=6800</t>
  </si>
  <si>
    <t>I4644</t>
  </si>
  <si>
    <t>TUBO FoFo C/FLANGE E PONTA DN 100 PN10 - L=1000</t>
  </si>
  <si>
    <t>I4645</t>
  </si>
  <si>
    <t>VALVULA DE PE C/CRIVO PORT. DUPLA FLANGE DN 600 PN16</t>
  </si>
  <si>
    <t>I5638</t>
  </si>
  <si>
    <t>VALVULA DE PE C/CRIVO PORT. DUPLA FLANGE DN 75 PN16</t>
  </si>
  <si>
    <t>I5649</t>
  </si>
  <si>
    <t>VALVULA DE PÉ COM CRIVO EM BRONZE 2"</t>
  </si>
  <si>
    <t>I5650</t>
  </si>
  <si>
    <t>VALVULA DE PÉ COM CRIVO EM BRONZE 3"</t>
  </si>
  <si>
    <t>I6055</t>
  </si>
  <si>
    <t>VALVULA DE RETENÇÃO HORIZONTAL EM BRONZE 2"</t>
  </si>
  <si>
    <t>I6056</t>
  </si>
  <si>
    <t>VALVULA DE RETENÇÃO HORIZONTAL EM BRONZE 3"</t>
  </si>
  <si>
    <t>I5758</t>
  </si>
  <si>
    <t>VALVULA LIMITADORA DE VAZÃO PN10 10", COMPLETA</t>
  </si>
  <si>
    <t>I5755</t>
  </si>
  <si>
    <t>VALVULA LIMITADORA DE VAZÃO PN10 4", COMPLETA</t>
  </si>
  <si>
    <t>I5756</t>
  </si>
  <si>
    <t>REGISTRO GAVETA OVAL V/F COM REDUTOR DN 500 PN25</t>
  </si>
  <si>
    <t>I5216</t>
  </si>
  <si>
    <t>REGISTRO GAVETA OVAL V/F COM REDUTOR DN 600 PN10</t>
  </si>
  <si>
    <t>I5226</t>
  </si>
  <si>
    <t>REGISTRO GAVETA OVAL V/F COM REDUTOR DN 600 PN16</t>
  </si>
  <si>
    <t>I5236</t>
  </si>
  <si>
    <t>REGISTRO GAVETA OVAL V/F COM REDUTOR DN 600 PN25</t>
  </si>
  <si>
    <t>I5217</t>
  </si>
  <si>
    <t>REGISTRO GAVETA OVAL V/F COM REDUTOR DN 700 PN10</t>
  </si>
  <si>
    <t>I5227</t>
  </si>
  <si>
    <t>REGISTRO GAVETA OVAL V/F COM REDUTOR DN 700 PN16</t>
  </si>
  <si>
    <t>I5237</t>
  </si>
  <si>
    <t>REGISTRO GAVETA OVAL V/F COM REDUTOR DN 700 PN25</t>
  </si>
  <si>
    <t>I5218</t>
  </si>
  <si>
    <t>REGISTRO GAVETA OVAL V/F COM REDUTOR DN 800 PN10</t>
  </si>
  <si>
    <t>I5228</t>
  </si>
  <si>
    <t>REGISTRO GAVETA OVAL V/F COM REDUTOR DN 800 PN16</t>
  </si>
  <si>
    <t>I5238</t>
  </si>
  <si>
    <t>REGISTRO GAVETA OVAL V/F COM REDUTOR DN 800 PN25</t>
  </si>
  <si>
    <t>I5219</t>
  </si>
  <si>
    <t>REGISTRO GAVETA OVAL V/F COM REDUTOR DN 900 PN10</t>
  </si>
  <si>
    <t>I5239</t>
  </si>
  <si>
    <t>REGISTRO GAVETA OVAL V/F COM REDUTOR DN 900 PN25</t>
  </si>
  <si>
    <t>I5250</t>
  </si>
  <si>
    <t>REGISTRO GAVETA OVAL V/F REDUTOR/BY-PASS DN 1000 PN10</t>
  </si>
  <si>
    <t>I5260</t>
  </si>
  <si>
    <t>REGISTRO GAVETA OVAL V/F REDUTOR/BY-PASS DN 600 PN10</t>
  </si>
  <si>
    <t>I5256</t>
  </si>
  <si>
    <t>REGISTRO GAVETA OVAL V/F REDUTOR/BY-PASS DN 600 PN16</t>
  </si>
  <si>
    <t>I5266</t>
  </si>
  <si>
    <t>VALVULA RETENÇÃO PORT. DUPLA FLANGE DN 300 PN16</t>
  </si>
  <si>
    <t>I5673</t>
  </si>
  <si>
    <t>VALVULA RETENÇÃO PORT. DUPLA FLANGE DN 300 PN25</t>
  </si>
  <si>
    <t>I5657</t>
  </si>
  <si>
    <t>VALVULA RETENÇÃO PORT. DUPLA FLANGE DN 350 PN16</t>
  </si>
  <si>
    <t>I5674</t>
  </si>
  <si>
    <t>VALVULA RETENÇÃO PORT. DUPLA FLANGE DN 350 PN25</t>
  </si>
  <si>
    <t>I5658</t>
  </si>
  <si>
    <t>VALVULA RETENÇÃO PORT. DUPLA FLANGE DN 400 PN16</t>
  </si>
  <si>
    <t>I5675</t>
  </si>
  <si>
    <t>VALVULA RETENÇÃO PORT. DUPLA FLANGE DN 400 PN25</t>
  </si>
  <si>
    <t>I5651</t>
  </si>
  <si>
    <t>VALVULA RETENÇÃO PORT. DUPLA FLANGE DN 450 PN10</t>
  </si>
  <si>
    <t>I5659</t>
  </si>
  <si>
    <t>VALVULA RETENÇÃO PORT. DUPLA FLANGE DN 450 PN16</t>
  </si>
  <si>
    <t>I5676</t>
  </si>
  <si>
    <t>VÁLVULA RETENÇÃO PORT. DUPLA FLANGE DN 450 PN25</t>
  </si>
  <si>
    <t>CHAPA COBRE N.26 DESENV 0.33M</t>
  </si>
  <si>
    <t>I0523</t>
  </si>
  <si>
    <t>CHAPA COBRE N.26 DESENV 0.50M</t>
  </si>
  <si>
    <t>I7546</t>
  </si>
  <si>
    <t>CHAPA DE ALUMÍNIO XADRÊS DE 1 1/4"</t>
  </si>
  <si>
    <t>I0530</t>
  </si>
  <si>
    <t>CHAPA DE ALUMINIO 2.00 x 1.00m N. 14</t>
  </si>
  <si>
    <t>I0824</t>
  </si>
  <si>
    <t>COMPONENTES ESTRUTURAIS DE ACO</t>
  </si>
  <si>
    <t>I6202</t>
  </si>
  <si>
    <t>GUIAS DE CRAVAÇÃO</t>
  </si>
  <si>
    <t>I6021</t>
  </si>
  <si>
    <t>MÃO FRANCESA EM AÇO GALVANIZADO A FOGO REVESTIDA EM FIBRA DE VIDRO PARA ELETROCALHA 300mm</t>
  </si>
  <si>
    <t>I6022</t>
  </si>
  <si>
    <t>MÃO FRANCESA EM AÇO GALVANIZADO A FOGO REVESTIDA EM FIBRA DE VIDRO PARA ELETROCALHA 500mm</t>
  </si>
  <si>
    <t>CONCRETO USINADO FCK=10 MPA</t>
  </si>
  <si>
    <t>I0834</t>
  </si>
  <si>
    <t>CONCRETO USINADO FCK=15 MPA</t>
  </si>
  <si>
    <t>I0835</t>
  </si>
  <si>
    <t>CONCRETO USINADO FCK=18 MPA</t>
  </si>
  <si>
    <t>I0836</t>
  </si>
  <si>
    <t>CONCRETO USINADO FCK=20 MPA</t>
  </si>
  <si>
    <t>I0828</t>
  </si>
  <si>
    <t>CONCRETO USINADO FCK=25 MPA</t>
  </si>
  <si>
    <t>I0829</t>
  </si>
  <si>
    <t>CONCRETO USINADO FCK=30 MPA</t>
  </si>
  <si>
    <t>I0830</t>
  </si>
  <si>
    <t>CONCRETO USINADO FCK=35 MPA</t>
  </si>
  <si>
    <t>I0831</t>
  </si>
  <si>
    <t>CONCRETO USINADO FCK=40MPA</t>
  </si>
  <si>
    <t>I7971</t>
  </si>
  <si>
    <t>CONCRETO USINADO FCK=50 MPA</t>
  </si>
  <si>
    <t>I7972</t>
  </si>
  <si>
    <t>CONCRETO USINADO FCK=50 MPA - ALTO DESEMPENHO</t>
  </si>
  <si>
    <t>VÁLVULA BORBOLETA FLANGEADA C/ MECANISMO C+VOLANTE DN 350 N10</t>
  </si>
  <si>
    <t>I8005</t>
  </si>
  <si>
    <t>VÁLVULA BORBOLETA FLANGEADA C/ MECANISMO C+VOLANTE DN 400 N10</t>
  </si>
  <si>
    <t>I8006</t>
  </si>
  <si>
    <t>VÁLVULA BORBOLETA FLANGEADA C/ MECANISMO C+VOLANTE DN 450 N10</t>
  </si>
  <si>
    <t>I8007</t>
  </si>
  <si>
    <t>VÁLVULA BORBOLETA FLANGEADA C/ MECANISMO C+VOLANTE DN 500 N10</t>
  </si>
  <si>
    <t>I8008</t>
  </si>
  <si>
    <t>ASSENTAMENTO DE TUBOS,PEÇAS E CONEXÕES EM FºFº JE DN 350</t>
  </si>
  <si>
    <t>16.1.9</t>
  </si>
  <si>
    <t>ASSENTAMENTO DE TUBOS,PEÇAS E CONEXÕES EM FºFº JE DN 400</t>
  </si>
  <si>
    <t>16.1.10</t>
  </si>
  <si>
    <t>ASSENTAMENTO DE TUBOS,PEÇAS E CONEXÕES EM FºFº JE DN 450</t>
  </si>
  <si>
    <t>16.1.11</t>
  </si>
  <si>
    <t>ASSENTAMENTO DE TUBOS,PEÇAS E CONEXÕES EM FºFº JE DN 500</t>
  </si>
  <si>
    <t>16.1.12</t>
  </si>
  <si>
    <t>ASSENTAMENTO DE TUBOS,PEÇAS E CONEXÕES EM FºFº JE DN 600</t>
  </si>
  <si>
    <t>16.1.13</t>
  </si>
  <si>
    <t>ASSENTAMENTO DE TUBOS,PEÇAS E CONEXÕES EM FºFº JE DN 700</t>
  </si>
  <si>
    <t>16.1.14</t>
  </si>
  <si>
    <t>ASSENTAMENTO DE TUBOS,PEÇAS E CONEXÕES EM FºFº JE DN 800</t>
  </si>
  <si>
    <t>16.1.15</t>
  </si>
  <si>
    <t>ASSENTAMENTO DE TUBOS,PEÇAS E CONEXÕES EM FºFº JE DN 900</t>
  </si>
  <si>
    <t>16.1.16</t>
  </si>
  <si>
    <t>ASSENTAMENTO DE TUBOS,PEÇAS E CONEXÕES EM FºFº JE DN 1000</t>
  </si>
  <si>
    <t>16.1.17</t>
  </si>
  <si>
    <t>ASSENTAMENTO DE TUBOS,PEÇAS E CONEXÕES EM FºFº JE DN 1100</t>
  </si>
  <si>
    <t>16.1.18</t>
  </si>
  <si>
    <t>ASSENTAMENTO DE TUBOS,PEÇAS E CONEXÕES EM FºFº JE DN 1200</t>
  </si>
  <si>
    <t>I3114</t>
  </si>
  <si>
    <t>I6982</t>
  </si>
  <si>
    <t>CURVA 90° PRFV PB JE DN 150</t>
  </si>
  <si>
    <t>I6983</t>
  </si>
  <si>
    <t>REGISTRO DE ESFERA COM CABECA QUADRADA 3/4"</t>
  </si>
  <si>
    <t>I6189</t>
  </si>
  <si>
    <t>REGISTRO DE PRESSAO S-30 ROSCAVEL 1/2"</t>
  </si>
  <si>
    <t>I6190</t>
  </si>
  <si>
    <t>REGISTRO DE PRESSAO S-30 ROSCAVEL 3/4"</t>
  </si>
  <si>
    <t>I6187</t>
  </si>
  <si>
    <t>TUBO AÇO GALVANIZADO DE 80MM (3')</t>
  </si>
  <si>
    <t>I2207</t>
  </si>
  <si>
    <t>TUBO AÇO INOX</t>
  </si>
  <si>
    <t>I7335</t>
  </si>
  <si>
    <t>TUBO AÇO PRETO C/ CONEXÕES DE 40mm (1 1/2")</t>
  </si>
  <si>
    <t>I7334</t>
  </si>
  <si>
    <t>TUBO API 5 LX REVESTIDO PE 3C D=6"</t>
  </si>
  <si>
    <t>I2161</t>
  </si>
  <si>
    <t>ESPUMA DE POLIURETANO</t>
  </si>
  <si>
    <t>I6786</t>
  </si>
  <si>
    <t>FELTRO BETUMINOSO (VEU DE VIDRO)</t>
  </si>
  <si>
    <t>I1179</t>
  </si>
  <si>
    <t>FITA DE CALDEAÇÃO</t>
  </si>
  <si>
    <t>I1202</t>
  </si>
  <si>
    <t>FUNGENBAND P/ JUNTAS DE DILATAÇÃO</t>
  </si>
  <si>
    <t>I1250</t>
  </si>
  <si>
    <t>IMPERMEABILIZANTE ESTRUTURAL</t>
  </si>
  <si>
    <t>I6808</t>
  </si>
  <si>
    <t>IMPERMEBILIZAÇÃO C/ GEOMEMBRANA DE PEAD, ESP.=1.00mm EM ÁREAS ATÉ 100M2 (FORNECIMENTO E INSTALAÇÃO)</t>
  </si>
  <si>
    <t>I7491</t>
  </si>
  <si>
    <t>JUNTA JEENE JJ 5070 VV</t>
  </si>
  <si>
    <t>I1317</t>
  </si>
  <si>
    <t>JUNTA PLASTICA 3/4''X1/8'' PARA PISOS</t>
  </si>
  <si>
    <t>I2518</t>
  </si>
  <si>
    <t>JUNTA TRAFLEX-TR-CS</t>
  </si>
  <si>
    <t>I1501</t>
  </si>
  <si>
    <t>MANTA ASFALTICA AUTO-ADESIVA</t>
  </si>
  <si>
    <t>I1503</t>
  </si>
  <si>
    <t>MANTA BUTILICA. ESPESSURA 0.8MM</t>
  </si>
  <si>
    <t>I7946</t>
  </si>
  <si>
    <t>MANTA DE ALUMÍNIO P/ IMPERMEABILIZAÇÃO</t>
  </si>
  <si>
    <t>I1504</t>
  </si>
  <si>
    <t>MANTA DE FIBRA DE VIDRO DE 7.5CM</t>
  </si>
  <si>
    <t>I1505</t>
  </si>
  <si>
    <t>MANTA DE FIBRA DE VIDRO. ESPESSURA 5CM</t>
  </si>
  <si>
    <t>I7945</t>
  </si>
  <si>
    <t>MANTA POLIÉSTER ESTRUTURADA 4mm - TIPO IV (NBR 9952/98)</t>
  </si>
  <si>
    <t>I1517</t>
  </si>
  <si>
    <t>MASTIQUE ELASTICO</t>
  </si>
  <si>
    <t>I1520</t>
  </si>
  <si>
    <t>MEADA</t>
  </si>
  <si>
    <t>I1521</t>
  </si>
  <si>
    <t>MEMBRANA ACRILICA</t>
  </si>
  <si>
    <t>I1522</t>
  </si>
  <si>
    <t>MEMBRANA ELASTICA</t>
  </si>
  <si>
    <t>I1538</t>
  </si>
  <si>
    <t>NEOPRENE P/ JUNTAS DE DILATAÇÃO</t>
  </si>
  <si>
    <t>I1562</t>
  </si>
  <si>
    <t>PAPEL KRAFT BETUMADO DUPLO</t>
  </si>
  <si>
    <t>I6789</t>
  </si>
  <si>
    <t>SELO DE ALUMINIO 1/2"</t>
  </si>
  <si>
    <t>I2422</t>
  </si>
  <si>
    <t>SIKADUR 32</t>
  </si>
  <si>
    <t>I1866</t>
  </si>
  <si>
    <t>SILICONE - HIDRAFUGANTE</t>
  </si>
  <si>
    <t>I2038</t>
  </si>
  <si>
    <t>TELA DE METAL DEPLOYE DE 3/4'</t>
  </si>
  <si>
    <t>I2247</t>
  </si>
  <si>
    <t>VERMICULITA EXPANDIDA</t>
  </si>
  <si>
    <t>I2292</t>
  </si>
  <si>
    <t>VÉU DE FIBRA DE VIDRO</t>
  </si>
  <si>
    <t>14. INSTALAÇÕES ELÉTRICAS, TELEFÔNICA E INFORMÁTICA</t>
  </si>
  <si>
    <t>I7443</t>
  </si>
  <si>
    <t>AC INPUT MODULE FOR PLC, MOD. 1746-IA16 AB WITH16 CHANNELS</t>
  </si>
  <si>
    <t>I7438</t>
  </si>
  <si>
    <t>ACESSÓRIOS DE BAIXA TENSÃO</t>
  </si>
  <si>
    <t>I7428</t>
  </si>
  <si>
    <t>ACESSÓRIOS DE MÉDIA TENSÃO</t>
  </si>
  <si>
    <t>I8258</t>
  </si>
  <si>
    <t>I2231</t>
  </si>
  <si>
    <t>UNIÃO DE PVC SOLDÁVEL DE 32MM</t>
  </si>
  <si>
    <t>I2232</t>
  </si>
  <si>
    <t>UNIÃO DE PVC SOLDÁVEL DE 40MM</t>
  </si>
  <si>
    <t>I2233</t>
  </si>
  <si>
    <t>UNIÃO DE PVC SOLDÁVEL DE 50MM</t>
  </si>
  <si>
    <t>I2234</t>
  </si>
  <si>
    <t>UNIÃO DE PVC SOLDÁVEL DE 60MM</t>
  </si>
  <si>
    <t>I2235</t>
  </si>
  <si>
    <t>UNIÃO DE PVC SOLDÁVEL DE 75MM</t>
  </si>
  <si>
    <t>I2236</t>
  </si>
  <si>
    <t>UNIÃO DE PVC SOLDÁVEL DE 85MM</t>
  </si>
  <si>
    <t>I2239</t>
  </si>
  <si>
    <t>UNIÃO PVC ROSCÁVEL DE 1'</t>
  </si>
  <si>
    <t>I2237</t>
  </si>
  <si>
    <t>UNIÃO PVC ROSCÁVEL DE 1 1/2'</t>
  </si>
  <si>
    <t>I2238</t>
  </si>
  <si>
    <t>UNIÃO PVC ROSCÁVEL DE 1 1/4'</t>
  </si>
  <si>
    <t>I2241</t>
  </si>
  <si>
    <t>UNIÃO PVC ROSCÁVEL DE 2'</t>
  </si>
  <si>
    <t>I2240</t>
  </si>
  <si>
    <t>VIDRO TRANSPARENTE LISO 4mm, P/ DIVISÓRIAS EM GERAL</t>
  </si>
  <si>
    <t>8.4 ELEMENTOS VAZADOS</t>
  </si>
  <si>
    <t>I0823</t>
  </si>
  <si>
    <t>COBOGO DE CONCRETO TIPO VENEZIANO (50X50X6)CM</t>
  </si>
  <si>
    <t xml:space="preserve">C2891 - PASSADIÇOS COM CHAPAS DE AÇO </t>
  </si>
  <si>
    <t>I0704</t>
  </si>
  <si>
    <t>CAMINHÃO C/CARROCERIA DE MADEIRA HP 92 (CHP)</t>
  </si>
  <si>
    <t>I0531</t>
  </si>
  <si>
    <t>CHAPA DE AÇO 7/8"</t>
  </si>
  <si>
    <t xml:space="preserve">C2892 - PASSADIÇOS COM PRANCHAS DE MADEIRA </t>
  </si>
  <si>
    <t>I2430</t>
  </si>
  <si>
    <t>TABUA EM MADEIRA TAIPA</t>
  </si>
  <si>
    <t xml:space="preserve">C2947 - SINALIZAÇÃO DE ADVERTÊNCIA </t>
  </si>
  <si>
    <t>I2400</t>
  </si>
  <si>
    <t>PLACA EM CHAPA PRETA PARA OBRA</t>
  </si>
  <si>
    <t>C1280</t>
  </si>
  <si>
    <t>ESMALTE DUAS DEMÃOS EM ESQUADRIAS DE MADEIRA</t>
  </si>
  <si>
    <t xml:space="preserve">C2949 - SINALIZAÇÃO DE TRÂNSITO NOTURNA </t>
  </si>
  <si>
    <t>I2312</t>
  </si>
  <si>
    <t>ELETRICISTA</t>
  </si>
  <si>
    <t>I0183</t>
  </si>
  <si>
    <t>BALDE PLASTICO DE 10L</t>
  </si>
  <si>
    <t>I1181</t>
  </si>
  <si>
    <t>FITA ISOLANTE</t>
  </si>
  <si>
    <t>I1634</t>
  </si>
  <si>
    <t>PETROLET ALUMÍNIO 2", TIPO T- X - L</t>
  </si>
  <si>
    <t>I1643</t>
  </si>
  <si>
    <t>PETROLET ALUMÍNIO 4", TIPO T - X - L</t>
  </si>
  <si>
    <t>I1651</t>
  </si>
  <si>
    <t>PINO PARA ISOLADOR 15KV</t>
  </si>
  <si>
    <t>I6699</t>
  </si>
  <si>
    <t>CONJUNTO MOTO-BOMBA VERTICAL C/ EIXO PROLONGADO hs=8m, ACIONADO POR MOTOR DIESEL, PAINEL DE CONTROLE DE PARTIDA E SISTEMA DE PROTEÇÃO, HMT = 10 Kgf/cm², Qmin=60m³/h, SOL</t>
  </si>
  <si>
    <t>I6380</t>
  </si>
  <si>
    <t>I2926</t>
  </si>
  <si>
    <t>COLAR DE TOMADA FoFo P/TUBOS PVC / DEFoFo DN 100 x 3/4"</t>
  </si>
  <si>
    <t>I2929</t>
  </si>
  <si>
    <t>COLAR DE TOMADA FoFo P/TUBOS PVC / DEFoFo DN 150 x 1"</t>
  </si>
  <si>
    <t>I2928</t>
  </si>
  <si>
    <t>COLAR DE TOMADA FoFo P/TUBOS PVC / DEFoFo DN 150 x 3/4"</t>
  </si>
  <si>
    <t>I2931</t>
  </si>
  <si>
    <t>PLACA EM CHAPA GALV. C/ESTRUT. INT. METALON, PINT.ESMALTE SINT. E IMPRESSÃO EM VINIL 02 FACES</t>
  </si>
  <si>
    <t>I7393</t>
  </si>
  <si>
    <t>PLACA SUPORTE P/ LUMINÁRIA SN-05</t>
  </si>
  <si>
    <t>I1664</t>
  </si>
  <si>
    <t>PLACA 30X20CM 'NÃO MANOBRAR CHAVE EM CARGA'</t>
  </si>
  <si>
    <t>I1665</t>
  </si>
  <si>
    <t>PLACA 30X20CM 'PERIGO DE MORTE - AT'</t>
  </si>
  <si>
    <t>I1674</t>
  </si>
  <si>
    <t>PLAFONIER COM GLOBO LEITOSO 9'X4' TIPO BRASIL</t>
  </si>
  <si>
    <t>I7413</t>
  </si>
  <si>
    <t>PLAQUETA DE IDENTIFICAÇÀO ALUM. 2,5x5,0</t>
  </si>
  <si>
    <t>I1683</t>
  </si>
  <si>
    <t>PLUG TRIPOLAR ( 3P+T ) - 32A / 380V</t>
  </si>
  <si>
    <t>I1688</t>
  </si>
  <si>
    <t>PONTA PLÁSTICA</t>
  </si>
  <si>
    <t>I1692</t>
  </si>
  <si>
    <t>PONTE DE CRUZAMENTO EM CAIXAS DERIVAÇÃO/LIGACÃO</t>
  </si>
  <si>
    <t>I6795</t>
  </si>
  <si>
    <t>POSTE CONCRETO ARMADO CIRCULAR - H=12M</t>
  </si>
  <si>
    <t>I1718</t>
  </si>
  <si>
    <t>I0085</t>
  </si>
  <si>
    <t>ANEL PRE-MOLDADO DE CONCRETO, D=0.80M, h = 1.00M</t>
  </si>
  <si>
    <t>I6224</t>
  </si>
  <si>
    <t>ASSENTO P/BANCO EM "U" PREMOLDADO DE CONCRETO</t>
  </si>
  <si>
    <t>I0433</t>
  </si>
  <si>
    <t>CAIXA PRE MOLDADA CONC. P/ AR CONDICIONADO</t>
  </si>
  <si>
    <t>I0434</t>
  </si>
  <si>
    <t>I0807</t>
  </si>
  <si>
    <t>CITIPLAC J-2</t>
  </si>
  <si>
    <t>I1093</t>
  </si>
  <si>
    <t>UNIÃO PVC ROSCÁVEL DE 2 1/2'</t>
  </si>
  <si>
    <t>I2242</t>
  </si>
  <si>
    <t>UNIÃO PVC ROSCÁVEL DE 3'</t>
  </si>
  <si>
    <t>I2243</t>
  </si>
  <si>
    <t>UNIÃO PVC ROSCÁVEL DE 3/4'</t>
  </si>
  <si>
    <t>I2244</t>
  </si>
  <si>
    <t>UNIÃO PVC ROSCÁVEL DE 4'</t>
  </si>
  <si>
    <t>I6386</t>
  </si>
  <si>
    <t xml:space="preserve">C0830 - CONCRETO CICLÓPICO FCK 15 MPa COM AGREGADO ADQUIRIDO </t>
  </si>
  <si>
    <t>TRANSPOSIÇÃO DE RAMAL PREDIAL DE ÁGUA DN 50</t>
  </si>
  <si>
    <t>TRANSPOSIÇÃO DE RAMAL PREDIAL DE ÁGUA DN 75</t>
  </si>
  <si>
    <t>COLAR DE TOMADA 75X1/2"</t>
  </si>
  <si>
    <t>TRANSPOSIÇÃO DE RAMAL PREDIAL DE ÁGUA DN 100</t>
  </si>
  <si>
    <t>COLAR DE TOMADA 100X1/2"</t>
  </si>
  <si>
    <t>ADAPTADOR P/ PEAD PE-5 20X1/2"</t>
  </si>
  <si>
    <t xml:space="preserve">C0330 - ATERRO C/COMPACTAÇÃO MANUAL S/CONTROLE MAT. C/AQUISIÇÃO </t>
  </si>
  <si>
    <t xml:space="preserve">C1920 - PISO INDUSTRIAL NATURAL ESP.= 12mm, INCLUS. POLIMENTO (INTERNO) </t>
  </si>
  <si>
    <t>I0733</t>
  </si>
  <si>
    <t>DESEMPENADEIRA ELÉTRICA (CHP)</t>
  </si>
  <si>
    <t xml:space="preserve">C1943 - POLIMENTO EM PISO INDUSTRIAL </t>
  </si>
  <si>
    <t xml:space="preserve">C1043 - DEMOLIÇÃO ALVENARIA DE TIJOLOS S/ REAPROVEITAMENTO </t>
  </si>
  <si>
    <t xml:space="preserve">C3041 - RETIRADA PAVIMENTAÇÃO BLOKRET C/ REMOÇÃO LATERAL </t>
  </si>
  <si>
    <t xml:space="preserve">C3042 - RETIRADA DE TUBO PVC ENTERRADO DN=100mm </t>
  </si>
  <si>
    <t>I1472</t>
  </si>
  <si>
    <t>REDUÇÃO PONTA/BOLSA JE FoFo DN 250 x 150</t>
  </si>
  <si>
    <t>I4045</t>
  </si>
  <si>
    <t>REDUÇÃO PONTA/BOLSA JE FoFo DN 250 x 200</t>
  </si>
  <si>
    <t>I4046</t>
  </si>
  <si>
    <t>REDUÇÃO PONTA/BOLSA JE FoFo DN 300 x 150</t>
  </si>
  <si>
    <t>I4047</t>
  </si>
  <si>
    <t>REDUÇÃO PONTA/BOLSA JE FoFo DN 300 X 200</t>
  </si>
  <si>
    <t>I4048</t>
  </si>
  <si>
    <t>REDUÇÃO PONTA/BOLSA JE FoFo DN 300 x 250</t>
  </si>
  <si>
    <t>I4049</t>
  </si>
  <si>
    <t>REDUÇÃO PONTA/BOLSA JE FoFo DN 350 x 200</t>
  </si>
  <si>
    <t>I4050</t>
  </si>
  <si>
    <t>REDUÇÃO PONTA/BOLSA JE FoFo DN 350 x 250</t>
  </si>
  <si>
    <t>I4051</t>
  </si>
  <si>
    <t>REDUÇÃO PONTA/BOLSA JE FoFo DN 350 x 300</t>
  </si>
  <si>
    <t>I4052</t>
  </si>
  <si>
    <t>ESTACA PRE-MOLD. PROT. 23X23CM 30/35T - CRAVADA</t>
  </si>
  <si>
    <t>I1132</t>
  </si>
  <si>
    <t>ESTACA PRE-MOLD.OCTOGONAL 36CM 55/60T - CRAVADA</t>
  </si>
  <si>
    <t>I1133</t>
  </si>
  <si>
    <t>ESTACA PRE-MOLD.OCTOGONAL 42CM 70/75T - CRAVADA</t>
  </si>
  <si>
    <t>I1134</t>
  </si>
  <si>
    <t>ESTACA PRE-MOLD.PROT. 26.5X26.5 CM 40/45T-CRAVADA</t>
  </si>
  <si>
    <t>I1339</t>
  </si>
  <si>
    <t>LAJE PRE-FABRICADA DE 8CM</t>
  </si>
  <si>
    <t xml:space="preserve">C0229 - ÁRVORES ORNAMENTAIS EM GERAL. C/ ALTURA MÉDIA DE 2.50M.EXCETO PALMÁCEAS </t>
  </si>
  <si>
    <t>I1277</t>
  </si>
  <si>
    <t>JARDINEIRO</t>
  </si>
  <si>
    <t>I0143</t>
  </si>
  <si>
    <t>ARVORE ORNAMENTAL</t>
  </si>
  <si>
    <t>I1225</t>
  </si>
  <si>
    <t>GRAMA TIPO BATATAIS EM PLACA</t>
  </si>
  <si>
    <t>I2077</t>
  </si>
  <si>
    <t>TERRA VEGETAL</t>
  </si>
  <si>
    <t>I2294</t>
  </si>
  <si>
    <t>ÁGUA</t>
  </si>
  <si>
    <t xml:space="preserve">C1429 - GRAMA EM ÁREAS EXTERNAS INCLUSIVE MATERIAL </t>
  </si>
  <si>
    <t xml:space="preserve">C3426 - GRAMA PARA TALUDE DE LAGOA, CONSERVAÇÃO ATÉ 45 DIAS </t>
  </si>
  <si>
    <t xml:space="preserve">C1612 - LASTRO URBANIZADO C/ SEIXO ROLADO </t>
  </si>
  <si>
    <t>I1854</t>
  </si>
  <si>
    <t>SEIXO ROLADO</t>
  </si>
  <si>
    <t xml:space="preserve">C3108 - REVESTIMENTO VEGETAL DE TALUDES </t>
  </si>
  <si>
    <t>21. MUROS E FECHAMENTOS</t>
  </si>
  <si>
    <t xml:space="preserve">C1803 - MURETA C/TIJOLO MACIÇO, REBOCADA, INCL. FUNDAÇÕES </t>
  </si>
  <si>
    <t xml:space="preserve">C2887 - MURO EM ALVENARIA C/FUNDAÇÃO, REBOCO 2 FACES, ALTURA ÚTIL 1.80M </t>
  </si>
  <si>
    <t>C0058</t>
  </si>
  <si>
    <t>ALVENARIA DE PEDRA ARGAMASSADA (TRAÇO 1:2:8) C/ AGREGADOS ADQUIRIDOS</t>
  </si>
  <si>
    <t>C0776</t>
  </si>
  <si>
    <t>CHAPISCO C/ ARGAMASSA DE CIMENTO E AREIA S/PENEIRAR TRAÇO 1:3 ESP.= 5mm P/ PAREDE</t>
  </si>
  <si>
    <t>REBOCO C/ARGAMASSA DE CAL EM PASTA E AREIA PENEIRADA TRAÇO 1:4 ESP=5 mm P/PAREDE</t>
  </si>
  <si>
    <t xml:space="preserve">C1089 - PISO PRÉ-MOLDADO ARTICULADO E INTERTRAVADO DE 16 FACES - e = 6,0 cm P/ TRÁFEGO LEVE </t>
  </si>
  <si>
    <t>I6201</t>
  </si>
  <si>
    <t>PISO PRÉ-MOLDADO ARTICULADO E INTERTRAVADO DE 16 FACES - e = 6,0 cm P/ TRÁFEGO LEVE</t>
  </si>
  <si>
    <t xml:space="preserve">C3111 - SARJETA DE CONCRETO SIMPLES "U" C/H=0,35m/E=0,08m </t>
  </si>
  <si>
    <t xml:space="preserve">C2529 - TRANSPORTE DE MATERIAL, EXCETO ROCHA EM CAMINHÃO ATÉ 5 KM </t>
  </si>
  <si>
    <t>LASTRO DE CONCRETO INCLUINDO PREPARO E LANÇAMENTO</t>
  </si>
  <si>
    <t>PISO CIMENTADO C/ ARGAMASSA DE CIMENTO E AREIA S/ PENEIRAR, TRAÇO 1:4, ESP.= 1.5cm</t>
  </si>
  <si>
    <t>C2921</t>
  </si>
  <si>
    <t>PRENDEDOR METÁLICO PARA PORTA</t>
  </si>
  <si>
    <t>I1743</t>
  </si>
  <si>
    <t>PUXADOR CONCHA (1606)</t>
  </si>
  <si>
    <t>I1744</t>
  </si>
  <si>
    <t>PUXADOR P/PORTAS DE MÓVEIS</t>
  </si>
  <si>
    <t>I1941</t>
  </si>
  <si>
    <t>TARGETA CROMADA P/JANELAS VENEZIANA</t>
  </si>
  <si>
    <t>I1942</t>
  </si>
  <si>
    <t>TARGETA LIVRE-OCUPADO 60X65MM-FAMA 1260/L.F.719-AE</t>
  </si>
  <si>
    <t>I2159</t>
  </si>
  <si>
    <t>TRINCO COM MOLA PARA BASCULANTE (1523)</t>
  </si>
  <si>
    <t>I2160</t>
  </si>
  <si>
    <t>TRINCO INFERIOR (1502)</t>
  </si>
  <si>
    <t>12. FERRO</t>
  </si>
  <si>
    <t>I6700</t>
  </si>
  <si>
    <t xml:space="preserve">C0291 - AQUISIÇÃO E ASSENTAMENTO DE TUBOS E CONEXÕES EM PVC PBA CLASSE 15  JE DN 50mm </t>
  </si>
  <si>
    <t>TUBO PVC PBA 15 JE NBR 5647 P/REDE AGUA DN 50 E CONEXÕES</t>
  </si>
  <si>
    <t>TUBO PVC PBA 15 JE NBR 5647 P/REDE AGUA DN 75 E CONEXÕES</t>
  </si>
  <si>
    <t>ANCORAGEM PASSIVA PARA CABO COM 6 CORDOALHA DE 12.7mm</t>
  </si>
  <si>
    <t>I0067</t>
  </si>
  <si>
    <t>PERFIL ESTRUTURAL 100X50X15X2.65MM</t>
  </si>
  <si>
    <t>I1626</t>
  </si>
  <si>
    <t>PERFIL ESTRUTURAL 35X35X15X1.25MM</t>
  </si>
  <si>
    <t>I1627</t>
  </si>
  <si>
    <t>PERFIL ESTRUTURAL 35X35X7X1.5MM</t>
  </si>
  <si>
    <t>I1628</t>
  </si>
  <si>
    <t>PERFIL "I" 12" ASTM A36 (ALMA 6,6 mm)</t>
  </si>
  <si>
    <t>I1630</t>
  </si>
  <si>
    <t>PERFIL METÁLICO ' I ' , H=400MM</t>
  </si>
  <si>
    <t>I1631</t>
  </si>
  <si>
    <t>PERFIL METÁLICO ' I ' , H=500MM</t>
  </si>
  <si>
    <t>I6740</t>
  </si>
  <si>
    <t>PERFIL METÁLICO EM " U " - 6"x2"x3/16"</t>
  </si>
  <si>
    <t>I1618</t>
  </si>
  <si>
    <t>PERFIL 'U' - CHAPA 20 (ACO) 41.5X15MM</t>
  </si>
  <si>
    <t>I1619</t>
  </si>
  <si>
    <t>PERFIL 'U' DE AÇO 1 1/2X3X1/8' CHAPA 26 (DIVISÓRIA)</t>
  </si>
  <si>
    <t>I1633</t>
  </si>
  <si>
    <t>PERFIS LEVES DE AÇO CHAPA 20 (DIVISÓRIA)</t>
  </si>
  <si>
    <t>I2394</t>
  </si>
  <si>
    <t>PINO DE FIXAÇÃO COM CARTUCHO</t>
  </si>
  <si>
    <t>I1694</t>
  </si>
  <si>
    <t>PORCA SEXTAVADA 1/4'</t>
  </si>
  <si>
    <t>I1695</t>
  </si>
  <si>
    <t>PORCA SEXTAVADA 5/16'</t>
  </si>
  <si>
    <t>I2409</t>
  </si>
  <si>
    <t>PREGO 1 1/4" x 14</t>
  </si>
  <si>
    <t>I2494</t>
  </si>
  <si>
    <t>PREGO 12 x 12</t>
  </si>
  <si>
    <t>I1726</t>
  </si>
  <si>
    <t>PREGO 16X24</t>
  </si>
  <si>
    <t>I1727</t>
  </si>
  <si>
    <t>PREGO 18 X 27 C/ ANILHA DE PVC</t>
  </si>
  <si>
    <t>I1729</t>
  </si>
  <si>
    <t>PREGO 18X27 GALVANIZADO</t>
  </si>
  <si>
    <t>I1731</t>
  </si>
  <si>
    <t>PREGO 19X33</t>
  </si>
  <si>
    <t>I1742</t>
  </si>
  <si>
    <t>PURGADOR PLÁSTICO PARA ANCORAGEM</t>
  </si>
  <si>
    <t>I1783</t>
  </si>
  <si>
    <t>REBITE DIAM.5MM COMPR. 12MM</t>
  </si>
  <si>
    <t>I1784</t>
  </si>
  <si>
    <t>REBITES</t>
  </si>
  <si>
    <t>I6037</t>
  </si>
  <si>
    <t>VERGALHÃO ROSCA TOTAL DE 3/8"</t>
  </si>
  <si>
    <t>13. IMPERMEABILIZANTES, ISOLAMENTOS, JUNTAS</t>
  </si>
  <si>
    <t>I0023</t>
  </si>
  <si>
    <t>ADESIVO AUTO VULCANIZANTE</t>
  </si>
  <si>
    <t>I0024</t>
  </si>
  <si>
    <t>ADESIVO DE CONTATO</t>
  </si>
  <si>
    <t>I0025</t>
  </si>
  <si>
    <t>ADESIVO HIDRO-ASFALTICO</t>
  </si>
  <si>
    <t>I6787</t>
  </si>
  <si>
    <t>ALUMINIO CORRUGADO</t>
  </si>
  <si>
    <t>I0120</t>
  </si>
  <si>
    <t>ARGILA EXPANDIDA</t>
  </si>
  <si>
    <t>I0216</t>
  </si>
  <si>
    <t>BERÇO DE HIDROASFALTO E BORRACHA MOIDA</t>
  </si>
  <si>
    <t>I6784</t>
  </si>
  <si>
    <t>CALHA DUPLA DE POLIESTIRENO EXPANDIDO PARA TUBO DE 2"</t>
  </si>
  <si>
    <t>I0801</t>
  </si>
  <si>
    <t>CIMENTO ESPECIAL IMPERMEABILIZANTE N.1</t>
  </si>
  <si>
    <t>I0803</t>
  </si>
  <si>
    <t>CIMENTO ESPECIAL TIPO KZ DA HEY"DI</t>
  </si>
  <si>
    <t>I0802</t>
  </si>
  <si>
    <t>CIMENTO ESPECIAL TIPO K11 DA HEI'DI</t>
  </si>
  <si>
    <t>I0804</t>
  </si>
  <si>
    <t>FILTRO PVC NERV. STANDARD DN 206x4mx0,50mm</t>
  </si>
  <si>
    <t>I7579</t>
  </si>
  <si>
    <t>FILTRO PVC NERV. STANDARD DN 206x4mx0,75mm</t>
  </si>
  <si>
    <t>I8075</t>
  </si>
  <si>
    <t>FIO DE COBRE NÚ 25mm²</t>
  </si>
  <si>
    <t>I6278</t>
  </si>
  <si>
    <t>FITA AUTO FUSÃO DE 1A QUALIDADE</t>
  </si>
  <si>
    <t>I6422</t>
  </si>
  <si>
    <t>FITA DE INOX P/ FIXAÇÃO DO ELETRODUTO NO POSTE</t>
  </si>
  <si>
    <t>I3856</t>
  </si>
  <si>
    <t>FLANGE AVULSO DN 100 PN10</t>
  </si>
  <si>
    <t>I3869</t>
  </si>
  <si>
    <t>FLANGE AVULSO DN 1000 PN10</t>
  </si>
  <si>
    <t>I3871</t>
  </si>
  <si>
    <t>FLANGE AVULSO DN 1200 PN10</t>
  </si>
  <si>
    <t>TINTA 100% ACRÍLICA</t>
  </si>
  <si>
    <t>I2158</t>
  </si>
  <si>
    <t>TRINCHA 2'</t>
  </si>
  <si>
    <t>I2249</t>
  </si>
  <si>
    <t>TALA DE AJUSTE</t>
  </si>
  <si>
    <t>I1932</t>
  </si>
  <si>
    <t>TAMPÃO FIBROCIMENTO (CANALETE 90)</t>
  </si>
  <si>
    <t>I1933</t>
  </si>
  <si>
    <t>TAMPÃO FIBROCIMENTO (KALHETA DELTA)</t>
  </si>
  <si>
    <t>I1934</t>
  </si>
  <si>
    <t>TAMPÃO FIBROCIMENTO (KALHETÃO)</t>
  </si>
  <si>
    <t>I2041</t>
  </si>
  <si>
    <t>TELHA ALUMÍNIO, MIOLO POLIURETANO, T+ L</t>
  </si>
  <si>
    <t>I2042</t>
  </si>
  <si>
    <t xml:space="preserve">RETIRADA DE TUBOS, PEÇAS E CONEXÕES EM FoFo JE DN 700MM </t>
  </si>
  <si>
    <t xml:space="preserve">RETIRADA DE VIDROS C/ REAPROVEITAMENTO </t>
  </si>
  <si>
    <t>1.6.85</t>
  </si>
  <si>
    <t>1.6.86</t>
  </si>
  <si>
    <t>1.6.87</t>
  </si>
  <si>
    <t>1.6.88</t>
  </si>
  <si>
    <t>1.6.89</t>
  </si>
  <si>
    <t>1.6.90</t>
  </si>
  <si>
    <t>1.6.91</t>
  </si>
  <si>
    <t>1.6.92</t>
  </si>
  <si>
    <t>1.6.93</t>
  </si>
  <si>
    <t>1.6.94</t>
  </si>
  <si>
    <t>1.6.95</t>
  </si>
  <si>
    <t>1.6.96</t>
  </si>
  <si>
    <t>1.6.97</t>
  </si>
  <si>
    <t>FORRO PVC - MODULADO (618x1250)mm C/ PERFIL "T" EM AÇO</t>
  </si>
  <si>
    <t>I8295</t>
  </si>
  <si>
    <t>FORRO PVC - MODULADO (618x1250)mm C/ PERFIL "T" EM ALUMÍNIO</t>
  </si>
  <si>
    <t>I1203</t>
  </si>
  <si>
    <t>FURAÇÃO DE FORRO EM LAJE - E. EOLICO</t>
  </si>
  <si>
    <t>I1248</t>
  </si>
  <si>
    <t>HIGIENIZAÇÃO EM METRAGEM DE DUTOS DE AR-CONDICION.</t>
  </si>
  <si>
    <t>I7540</t>
  </si>
  <si>
    <t>IMPERMEABILIZAÇÃO DE ACABAMENTO C/ HEYDICRYL PLUS, COR BRANCA,CONSUMO 3,0 KG/M2, REFORÇADO C/ TELA DE PLIESTER MALHA 2x2m</t>
  </si>
  <si>
    <t>I8345</t>
  </si>
  <si>
    <t>JANELA EM ALUMÍNIO ANODIZADO PRETO, DE CORRER, COM BANDEIROLA E/OU PEITORIL, SEM VIDRO</t>
  </si>
  <si>
    <t>I8343</t>
  </si>
  <si>
    <t>JANELA EM ALUMÍNIO ANODIZADO PRETO, DE CORRER, SEM BANDEIROLA E/OU PEITORIL, SEM VIDRO</t>
  </si>
  <si>
    <t>I0499</t>
  </si>
  <si>
    <t>LOCAÇÃO DE JAZIDAS EM MAR</t>
  </si>
  <si>
    <t>I0472</t>
  </si>
  <si>
    <t>ESTRUTURA METALICA DE TRAVES FUTEBOL DE CAMPO OFICIAL</t>
  </si>
  <si>
    <t>I1139</t>
  </si>
  <si>
    <t>ESTRUTURA METALICA P/ BASQUETE</t>
  </si>
  <si>
    <t>I1140</t>
  </si>
  <si>
    <t>ESTRUTURA METALICA P/ REDE DE VOLEY</t>
  </si>
  <si>
    <t>I6719</t>
  </si>
  <si>
    <t>GAIOLA ESCORREGADOR PEQUENO, CONFEC. EM TUBO VAPOR E PINTURA ESMALTE SINTÉTICO</t>
  </si>
  <si>
    <t>I6720</t>
  </si>
  <si>
    <t>GANGORRA C/02 PRANCHAS, CONFEC. EM TUBO VAPOR E PINTURA ESMALTE SINTÉTICO</t>
  </si>
  <si>
    <t>I2477</t>
  </si>
  <si>
    <t>GANGORRA C/03 PRANCHAS, CONFEC. EM TUBO VAPOR E PINTURA ESMALTE SINTETICO</t>
  </si>
  <si>
    <t>I1518</t>
  </si>
  <si>
    <t>MASTRO SIMPLE FG DE 1 1/2''X3M</t>
  </si>
  <si>
    <t>I1833</t>
  </si>
  <si>
    <t>RODÍZIO GIRATÓRIO RB 82L NOVEX</t>
  </si>
  <si>
    <t>I1911</t>
  </si>
  <si>
    <t>TABELAS DE BASQUETE</t>
  </si>
  <si>
    <t>I6219</t>
  </si>
  <si>
    <t>TELA DE NYLON e=3mm RETICULADA DE 5x5cm</t>
  </si>
  <si>
    <t>36. VEDAÇÃO</t>
  </si>
  <si>
    <t>I0122</t>
  </si>
  <si>
    <t>ARMARIO DE ACO P/ UTENSILIOS (1,90X0,9X0,5)M</t>
  </si>
  <si>
    <t>I0123</t>
  </si>
  <si>
    <t>ARMARIO DE ACO TIPO ESCANINHO - MOD. 3 PORTAS</t>
  </si>
  <si>
    <t>I1556</t>
  </si>
  <si>
    <t>PAINEL DIV.COMP.NAVAL.E=40MM REV C/PLACA FIBROC.</t>
  </si>
  <si>
    <t>I1557</t>
  </si>
  <si>
    <t>PAINEL FLEXIVEL DE LA DE VIDRO. ESPESSURA 50MM</t>
  </si>
  <si>
    <t>I1558</t>
  </si>
  <si>
    <t xml:space="preserve">TELHA DE FIBROCIMENTO KALHETÃO INCLINAÇÃO 3% </t>
  </si>
  <si>
    <t xml:space="preserve">TELHA DE FIBROCIMENTO ONDULADA E=6mm , INCLINAÇÃO 27% </t>
  </si>
  <si>
    <t>11.3.3</t>
  </si>
  <si>
    <t>12.0</t>
  </si>
  <si>
    <t xml:space="preserve">IMPERMEABILIZAÇÃO DE COBERTURAS PLANAS C/MANTA À BASE DE ASFALTO MODIFICADO </t>
  </si>
  <si>
    <t>MASSA IGAS PARA CAIXILHO DE ALUMINIO</t>
  </si>
  <si>
    <t>I1611</t>
  </si>
  <si>
    <t>PELICULA DE INSULFILM</t>
  </si>
  <si>
    <t>I1612</t>
  </si>
  <si>
    <t>PELÍCULA DE POLIESTER , INVESTIGAÇÃO</t>
  </si>
  <si>
    <t>I1893</t>
  </si>
  <si>
    <t>SUPORTE COM MIOLO PARA 2 VIDROS (1306)</t>
  </si>
  <si>
    <t>I1894</t>
  </si>
  <si>
    <t>SUPORTE COM MIOLO PARA 3 VIDROS (1308)</t>
  </si>
  <si>
    <t>I1896</t>
  </si>
  <si>
    <t>SUPORTE DE CANTO (1302)</t>
  </si>
  <si>
    <t>I1897</t>
  </si>
  <si>
    <t>SUPORTE DE CENTRO (1329)</t>
  </si>
  <si>
    <t>I1905</t>
  </si>
  <si>
    <t>SUPORTE PARA BANDEIRA COM PONTO GIRO (1203)</t>
  </si>
  <si>
    <t>I1906</t>
  </si>
  <si>
    <t>SUPORTE PARA DOBRADIÇA BASCULANTE (1230)</t>
  </si>
  <si>
    <t>I1907</t>
  </si>
  <si>
    <t>SUPORTE PARA FIXAÇÃO DE 4 VIDROS (1317)</t>
  </si>
  <si>
    <t>I1909</t>
  </si>
  <si>
    <t>SUPORTE PARA UNIÃO DE 3 VIDROS COM BATENTE (1315)</t>
  </si>
  <si>
    <t>I2465</t>
  </si>
  <si>
    <t>VIDRO CANELADO OU MARTELADO 3MM, COLOCADO</t>
  </si>
  <si>
    <t>I2252</t>
  </si>
  <si>
    <t>VIDRO COMUM FUMÊ, E = 4MM (COLOCADO)</t>
  </si>
  <si>
    <t>I2253</t>
  </si>
  <si>
    <t>VIDRO COMUM FUMÊ, E = 5MM (COLOCADO)</t>
  </si>
  <si>
    <t>I2254</t>
  </si>
  <si>
    <t>VIDRO COMUM FUMÊ, E = 6MM (COLOCADO)</t>
  </si>
  <si>
    <t>I2255</t>
  </si>
  <si>
    <t>VIDRO LISO, E=6MM (COLOCADO)</t>
  </si>
  <si>
    <t>I2258</t>
  </si>
  <si>
    <t>VIDRO TEMPERADO 10MM INCOLOR PARA FERRAGENS</t>
  </si>
  <si>
    <t>I2259</t>
  </si>
  <si>
    <t>VIDRO TEMPERADO 6MM INCOLOR PARA CAIXILHO</t>
  </si>
  <si>
    <t>EMISSÃO:</t>
  </si>
  <si>
    <t>TABELA DE PREÇOS DE SERVIÇOS DE SANEAMENTO</t>
  </si>
  <si>
    <t>ITEM</t>
  </si>
  <si>
    <t>DISCRIMINAÇÃO</t>
  </si>
  <si>
    <t>PREÇO (R$)</t>
  </si>
  <si>
    <t>CADASTRO</t>
  </si>
  <si>
    <t>1.1.1</t>
  </si>
  <si>
    <t>CADASTRO DE ADUTORA</t>
  </si>
  <si>
    <t>1.1.2</t>
  </si>
  <si>
    <t>CADASTRO DE LIGAÇÃO</t>
  </si>
  <si>
    <t>1.1.3</t>
  </si>
  <si>
    <t>CADASTRO DE REDE DE ÁGUA (MEIO MAGNÉTICO)</t>
  </si>
  <si>
    <t>1.1.4</t>
  </si>
  <si>
    <t>CADASTRO DE REDE DE ESGOTO/EMISSÁRIO/DRENAGEM (MEIO MAGNÉTICO)</t>
  </si>
  <si>
    <t>1.2</t>
  </si>
  <si>
    <t>SONDAGENS</t>
  </si>
  <si>
    <t>1.2.1</t>
  </si>
  <si>
    <t>SONDAGEM À PERCUSSÃO P/RECONHECIMENTO DO SUBSOLO</t>
  </si>
  <si>
    <t>1.2.2</t>
  </si>
  <si>
    <t>SONDAGEM ROTATIVA P/ RECONHECIMENTO DO SUBSOLO</t>
  </si>
  <si>
    <t>PREPARAÇÃO DO TERRENO</t>
  </si>
  <si>
    <t>1.3.1</t>
  </si>
  <si>
    <t>CORTE DE CAPOEIRA FINA A FOICE</t>
  </si>
  <si>
    <t>M²</t>
  </si>
  <si>
    <t>1.3.2</t>
  </si>
  <si>
    <t>RASPAGEM E LIMPEZA DO TERRENO</t>
  </si>
  <si>
    <t>1.4</t>
  </si>
  <si>
    <t>13.1.3</t>
  </si>
  <si>
    <t>13.1.4</t>
  </si>
  <si>
    <t>13.1.5</t>
  </si>
  <si>
    <t>13.1.6</t>
  </si>
  <si>
    <t>13.1.7</t>
  </si>
  <si>
    <t>13.1.8</t>
  </si>
  <si>
    <t>13.1.9</t>
  </si>
  <si>
    <t>13.1.10</t>
  </si>
  <si>
    <t>13.1.11</t>
  </si>
  <si>
    <t xml:space="preserve">FORRO DE GESSO ACARTONADO ARAMADO - FORNECIMENTO E MONTAGEM </t>
  </si>
  <si>
    <t xml:space="preserve">FORRO DE GESSO ACARTONADO ESTRUTURADO - FORNECIMENTO E MONTAGEM </t>
  </si>
  <si>
    <t xml:space="preserve">FORRO PVC - LAMBRI (100x6000 OU 200x6000)mm - FORNECIMENTO E MONTAGEM </t>
  </si>
  <si>
    <t xml:space="preserve">SANCA DE GESSO P/ FORRO CONVENCIONAL - FORNECIMENTO E MONTAGEM </t>
  </si>
  <si>
    <t xml:space="preserve">SANCA DE GESSO P/ FORRO ACARTONADO - FORNECIMENTO E MONTAGEM </t>
  </si>
  <si>
    <t>14.3</t>
  </si>
  <si>
    <t>14.4</t>
  </si>
  <si>
    <t>14.5</t>
  </si>
  <si>
    <t>14.6</t>
  </si>
  <si>
    <t>14.7</t>
  </si>
  <si>
    <t xml:space="preserve">FORRO DE GESSO CONVENCIONAL (60x60)cm C/ TIRO E ARAME GALVANIZADO ENCAPADO - FORNEC. MONTAGEM </t>
  </si>
  <si>
    <t xml:space="preserve">FORRO DE GESSO CONVENCIONAL (60x60)cm S/ TIRO E ARAME GALVANIZADO ENCAPADO - FORNEC. MONTAGEM </t>
  </si>
  <si>
    <t>14.0</t>
  </si>
  <si>
    <t>15.0</t>
  </si>
  <si>
    <t>PISOS INTERNOS</t>
  </si>
  <si>
    <t>15.1.1</t>
  </si>
  <si>
    <t xml:space="preserve">CERÂMICA ESMALTADA C/ ARG. PRÉ-FABRICADA ATÉ 30x30 cm (900 cm²) - PEI-5/PEI-4 - P/ PISO </t>
  </si>
  <si>
    <t xml:space="preserve">CONCRETO NÃO-ESTRUTURAL S/BETONEIRA P/LASTRO </t>
  </si>
  <si>
    <t xml:space="preserve">PISO DE BORRACHA ANTI-DERRAPANTE </t>
  </si>
  <si>
    <t xml:space="preserve">PISO CIMENTADO C/ ARGAMASSA DE CIMENTO E AREIA S/ PENEIRAR, TRAÇO 1:4, ESP.= 1,5cm C/ IMPERMEABILIZANTE </t>
  </si>
  <si>
    <t xml:space="preserve">PISO INDUSTRIAL NATURAL ESP.= 12mm, INCLUS. POLIMENTO (EXTERNO) </t>
  </si>
  <si>
    <t xml:space="preserve">PISO INDUSTRIAL NATURAL ESP.= 12mm, INCLUS. POLIMENTO (INTERNO) </t>
  </si>
  <si>
    <t xml:space="preserve">POLIMENTO EM PISO INDUSTRIAL </t>
  </si>
  <si>
    <t>15.1.2</t>
  </si>
  <si>
    <t>15.1.3</t>
  </si>
  <si>
    <t>15.1.4</t>
  </si>
  <si>
    <t>15.1.5</t>
  </si>
  <si>
    <t>15.1.6</t>
  </si>
  <si>
    <t>15.1.7</t>
  </si>
  <si>
    <t>I7311</t>
  </si>
  <si>
    <t>VÁLVULA BORBOLETA FLANGEADA C/ MECANISMO K+CABEÇOTE DN 100 N16</t>
  </si>
  <si>
    <t>I7312</t>
  </si>
  <si>
    <t>VÁLVULA BORBOLETA FLANGEADA C/ MECANISMO K+CABEÇOTE DN 150 N16</t>
  </si>
  <si>
    <t>I7313</t>
  </si>
  <si>
    <t>VÁLVULA BORBOLETA FLANGEADA C/ MECANISMO K+CABEÇOTE DN 200 N10</t>
  </si>
  <si>
    <t>I7314</t>
  </si>
  <si>
    <t>VÁLVULA BORBOLETA FLANGEADA C/ MECANISMO K+CABEÇOTE DN 200 N16</t>
  </si>
  <si>
    <t>I7315</t>
  </si>
  <si>
    <t>VÁLVULA BORBOLETA FLANGEADA C/ MECANISMO K+CABEÇOTE DN 250 N10</t>
  </si>
  <si>
    <t>I7316</t>
  </si>
  <si>
    <t>VÁLVULA BORBOLETA FLANGEADA C/ MECANISMO K+CABEÇOTE DN 250 N16</t>
  </si>
  <si>
    <t>I7317</t>
  </si>
  <si>
    <t>VÁLVULA BORBOLETA FLANGEADA C/ MECANISMO K+CABEÇOTE DN 300 N10</t>
  </si>
  <si>
    <t>I7318</t>
  </si>
  <si>
    <t>VÁLVULA BORBOLETA FLANGEADA C/ MECANISMO K+CABEÇOTE DN 300 N16</t>
  </si>
  <si>
    <t>I7319</t>
  </si>
  <si>
    <t>I7590</t>
  </si>
  <si>
    <t>TUBO PVC PBA JE CL-20 DN 50 (NBR-5647)</t>
  </si>
  <si>
    <t>I3157</t>
  </si>
  <si>
    <t>TUBO PVC PBA JE CL-20 DN 75 (NBR-5647)</t>
  </si>
  <si>
    <t>I3161</t>
  </si>
  <si>
    <t>TUBO PVC PBA JEI CL-12 DN 100 (NBR-5647)</t>
  </si>
  <si>
    <t>I3159</t>
  </si>
  <si>
    <t>TUBO PVC PBA JEI CL-12 DN 50 (NBR-5647)</t>
  </si>
  <si>
    <t>I3160</t>
  </si>
  <si>
    <t>TUBO PVC PBA JEI CL-12 DN 75 (NBR-5647)</t>
  </si>
  <si>
    <t>I3164</t>
  </si>
  <si>
    <t>TUBO PVC PBA JEI CL-15 DN 100 (NBR-5647)</t>
  </si>
  <si>
    <t>I3162</t>
  </si>
  <si>
    <t>TUBO PVC PBA JEI CL-15 DN 50 (NBR-5647)</t>
  </si>
  <si>
    <t>I3163</t>
  </si>
  <si>
    <t>TUBO PVC PBA JEI CL-15 DN 75 (NBR-5647)</t>
  </si>
  <si>
    <t>I3167</t>
  </si>
  <si>
    <t>TUBO PVC PBA JEI CL-20 DN 100 (NBR-5647)</t>
  </si>
  <si>
    <t>I3165</t>
  </si>
  <si>
    <t>TUBO PVC PBA JEI CL-20 DN 50 (NBR-5647)</t>
  </si>
  <si>
    <t>I3166</t>
  </si>
  <si>
    <t>TUBO PVC PBA JEI CL-20 DN 75 (NBR-5647)</t>
  </si>
  <si>
    <t>I6941</t>
  </si>
  <si>
    <t>I3879</t>
  </si>
  <si>
    <t>CAP PVC SOLD. MARROM DIAM. 110MM (4'')</t>
  </si>
  <si>
    <t>I0474</t>
  </si>
  <si>
    <t>CAP PVC SOLD. MARROM DIAM. 20MM (1/2'')</t>
  </si>
  <si>
    <t>I0476</t>
  </si>
  <si>
    <t>CAP PVC SOLD. MARROM DIAM. 40MM (1 1/4'')</t>
  </si>
  <si>
    <t>I0477</t>
  </si>
  <si>
    <t>CAP PVC SOLD. MARROM DIAM. 50MM (1 1/2'')</t>
  </si>
  <si>
    <t>I0478</t>
  </si>
  <si>
    <t>CAP PVC SOLD. MARROM DIAM. 60MM (2'')</t>
  </si>
  <si>
    <t>I0479</t>
  </si>
  <si>
    <t>CAP PVC SOLD. MARROM DIAM. 75MM (2 1/2'')</t>
  </si>
  <si>
    <t>I0480</t>
  </si>
  <si>
    <t>CAP PVC SOLD. MARROM DIAM. 85MM (3'')</t>
  </si>
  <si>
    <t>I0481</t>
  </si>
  <si>
    <t>CAP PVC SOLD. MARRON DIAM. 32MM (1'')</t>
  </si>
  <si>
    <t>I0825</t>
  </si>
  <si>
    <t>COMPORTA EM FIBRA DE VIDRO</t>
  </si>
  <si>
    <t>I6772</t>
  </si>
  <si>
    <t>CURVA 22 30' PBA COM PONTA E BOLSA DN 50</t>
  </si>
  <si>
    <t>I3108</t>
  </si>
  <si>
    <t>CURVA 22 30' PBA COM PONTA E BOLSA DN 75</t>
  </si>
  <si>
    <t>I3347</t>
  </si>
  <si>
    <t>CURVA 45 FoFo BB JUNTA ELÁSTICA DN 100</t>
  </si>
  <si>
    <t>I3359</t>
  </si>
  <si>
    <t>CURVA 45 FoFo BB JUNTA ELÁSTICA DN 1000</t>
  </si>
  <si>
    <t>I3360</t>
  </si>
  <si>
    <t>CURVA 45 FoFo BB JUNTA ELÁSTICA DN 1200</t>
  </si>
  <si>
    <t>I3348</t>
  </si>
  <si>
    <t>CURVA 45 FoFo BB JUNTA ELÁSTICA DN 150</t>
  </si>
  <si>
    <t>I3349</t>
  </si>
  <si>
    <t>CURVA 45 FoFo BB JUNTA ELÁSTICA DN 200</t>
  </si>
  <si>
    <t>I3350</t>
  </si>
  <si>
    <t>CURVA 45 FoFo BB JUNTA ELÁSTICA DN 250</t>
  </si>
  <si>
    <t>I3351</t>
  </si>
  <si>
    <t>CURVA 45 FoFo BB JUNTA ELÁSTICA DN 300</t>
  </si>
  <si>
    <t>I3352</t>
  </si>
  <si>
    <t>CURVA 45 FoFo BB JUNTA ELÁSTICA DN 350</t>
  </si>
  <si>
    <t>I3353</t>
  </si>
  <si>
    <t>CURVA 45 FoFo BB JUNTA ELÁSTICA DN 400</t>
  </si>
  <si>
    <t>I7113</t>
  </si>
  <si>
    <t>CURVA 45 FoFo BB JUNTA ELASTICA DN 450</t>
  </si>
  <si>
    <t>I3354</t>
  </si>
  <si>
    <t>CRUZETA PVC ROSCAVEL DE 1 1/4''</t>
  </si>
  <si>
    <t>I0902</t>
  </si>
  <si>
    <t>CRUZETA PVC ROSCAVEL DE 1/2''</t>
  </si>
  <si>
    <t>I6418</t>
  </si>
  <si>
    <t>ARRUELA BORRACHA P/ FLANGES DN 50 PN10 P/ ÁGUA</t>
  </si>
  <si>
    <t>I6441</t>
  </si>
  <si>
    <t>ARRUELA BORRACHA P/ FLANGES DN 500 PN10 P/ ÁGUA</t>
  </si>
  <si>
    <t>I6442</t>
  </si>
  <si>
    <t>ARRUELA BORRACHA P/ FLANGES DN 600 PN10 P/ ÁGUA</t>
  </si>
  <si>
    <t>I6443</t>
  </si>
  <si>
    <t>GRUPO GERADOR 451/500 KVA COM QUADRO AUTOMÁTICO</t>
  </si>
  <si>
    <t>I6728</t>
  </si>
  <si>
    <t>GRUPO GERADOR 45/55 KVA, C/ QUADRO AUTOMÁTICO</t>
  </si>
  <si>
    <t>I6736</t>
  </si>
  <si>
    <t>GRUPO GERADOR 501/635 KVA, C/ QUADRO AUTOMÁTICO</t>
  </si>
  <si>
    <t>I1237</t>
  </si>
  <si>
    <t>GRUPO GERADOR 56/85 KVA, C/ QUADRO AUTOMATICO</t>
  </si>
  <si>
    <t>I7888</t>
  </si>
  <si>
    <t>I1346</t>
  </si>
  <si>
    <t>LIXA PARA FERRO</t>
  </si>
  <si>
    <t>I2293</t>
  </si>
  <si>
    <t>ZARCÃO</t>
  </si>
  <si>
    <t xml:space="preserve">C3425 - PINTURA A ÓLEO PARA FERRO FUNDIDO </t>
  </si>
  <si>
    <t>I2100</t>
  </si>
  <si>
    <t>TINTA ÓLEO</t>
  </si>
  <si>
    <t>I1200</t>
  </si>
  <si>
    <t>I1704</t>
  </si>
  <si>
    <t>PORTA DE FERRO EM CHAPA DUPLA N.14</t>
  </si>
  <si>
    <t xml:space="preserve">C3659 - PORTÃO DE METALON E BARRA CHATA DE FERRO C/FECHADURA E DOBRADIÇA, INCLUS. PINTURA ESMALTE SINTÉTICO </t>
  </si>
  <si>
    <t>I6727</t>
  </si>
  <si>
    <t>PORTÃO EM METALON E BARRA CHATA DE FERRO C/FECHADURA E DOBRADIÇAS, INCLUS. PINTURA ESMALTE SINTÉTICO</t>
  </si>
  <si>
    <t>MATERIAIS E ACESSÓRIOS PARA SUBESTAÇÃO AO TEMPO AO NÍVEL DO SOLO DE 1500 KVA/13.800-380/220 V, COM CONJUNTO DE MEDIÇÃO PRIMÁRIA EM POSTE DE CONCRETO, POSTO DE DISJUNÇÃO EM CUBÍCULO METÁLICO, FORNECIDA COM QUADRO GERAL DE PROTEÇÃO DE BAIXA TENSÃO</t>
  </si>
  <si>
    <t>I8144</t>
  </si>
  <si>
    <t>AREIA VERMELHA</t>
  </si>
  <si>
    <t xml:space="preserve">C0329 - ATERRO C/COMPACTAÇÃO MECÂNICA E CONTROLE, MAT. PRODUZIDO (S/TRANSP.) </t>
  </si>
  <si>
    <t>C3129</t>
  </si>
  <si>
    <t>AREIA DE CAMPO - EXTRAÇÃO</t>
  </si>
  <si>
    <t>Adotado:</t>
  </si>
  <si>
    <t>TUBO PVC CORRUGADO PERFURADO D=15cm</t>
  </si>
  <si>
    <t>Unidade: M2</t>
  </si>
  <si>
    <t xml:space="preserve">C1055 - DEMOLIÇÃO DE FORRO DE TÁBUAS DE MADEIRA </t>
  </si>
  <si>
    <t>I2211</t>
  </si>
  <si>
    <t>TUBO PVC CORRUGADO PERFURADO D=10cm</t>
  </si>
  <si>
    <t>I1394</t>
  </si>
  <si>
    <t>LUVA BIPARTIDA FERRO FUNDIDO 75MM (3'')</t>
  </si>
  <si>
    <t>I1395</t>
  </si>
  <si>
    <t>LUVA BOLSAXBOLSA FERRO FUNDIDO 100MM (4'')</t>
  </si>
  <si>
    <t>I1396</t>
  </si>
  <si>
    <t>LUVA BOLSAXBOLSA FERRO FUNDIDO 150MM (6'')</t>
  </si>
  <si>
    <t>I1434</t>
  </si>
  <si>
    <t>LUVA DUPLA PVC ESGOTO 100MM</t>
  </si>
  <si>
    <t>I1435</t>
  </si>
  <si>
    <t>LUVA DUPLA PVC ESGOTO 50MM</t>
  </si>
  <si>
    <t>I1436</t>
  </si>
  <si>
    <t>LUVA DUPLA PVC ESGOTO 75MM</t>
  </si>
  <si>
    <t>I1439</t>
  </si>
  <si>
    <t>CRUZETA AÇO GALVANIZADO 1 1/4''</t>
  </si>
  <si>
    <t>I0896</t>
  </si>
  <si>
    <t>CRUZETA AÇO GALVANIZADO 1/2''</t>
  </si>
  <si>
    <t>I6234</t>
  </si>
  <si>
    <t>CRUZETA AÇO GALVANIZADO 2"</t>
  </si>
  <si>
    <t>I0897</t>
  </si>
  <si>
    <t>CRUZETA AÇO GALVANIZADO 2 1/2''</t>
  </si>
  <si>
    <t>I6233</t>
  </si>
  <si>
    <t>CRUZETA AÇO GALVANIZADO 3/4"</t>
  </si>
  <si>
    <t>I0899</t>
  </si>
  <si>
    <t>CRUZETA PVC ROSCAVEL DE 1"</t>
  </si>
  <si>
    <t>I0900</t>
  </si>
  <si>
    <t>CRUZETA PVC ROSCAVEL DE 1 1/2''</t>
  </si>
  <si>
    <t>I0901</t>
  </si>
  <si>
    <t>LUVA REDUÇÃO PVC SOLDAVEL DE 40X32MM</t>
  </si>
  <si>
    <t>I1428</t>
  </si>
  <si>
    <t>LUVA REDUÇÃO PVC SOLDAVEL DE 75X60MM</t>
  </si>
  <si>
    <t>I1429</t>
  </si>
  <si>
    <t>LUVA REDUÇÃO PVC SOLDAVEL DE 85X60MM</t>
  </si>
  <si>
    <t>I1430</t>
  </si>
  <si>
    <t>LUVA REDUÇÃO PVC SOLDAVEL DE 85X75MM</t>
  </si>
  <si>
    <t>REGISTRO FLANGE/CABEÇOTE DN 500 PN10</t>
  </si>
  <si>
    <t>I5304</t>
  </si>
  <si>
    <t>REGISTRO FLANGE/CABEÇOTE DN 600 PN10</t>
  </si>
  <si>
    <t>I5306</t>
  </si>
  <si>
    <t>REGISTRO FLANGE/CABEÇOTE DN 75 PN16</t>
  </si>
  <si>
    <t>I7147</t>
  </si>
  <si>
    <t>REGISTRO FLANGE/CABEÇOTE DN 80 PN16</t>
  </si>
  <si>
    <t>I5438</t>
  </si>
  <si>
    <t>REGISTRO GAV. OVAL C/ CABEÇOTE/FLANGE DN 100 PN25</t>
  </si>
  <si>
    <t>I5451</t>
  </si>
  <si>
    <t>REGISTRO GAV. OVAL C/ CABEÇOTE/FLANGE DN 1000 PN25</t>
  </si>
  <si>
    <t>I5439</t>
  </si>
  <si>
    <t>REGISTRO GAV. OVAL C/ CABEÇOTE/FLANGE DN 150 PN25</t>
  </si>
  <si>
    <t>I5440</t>
  </si>
  <si>
    <t>REGISTRO GAV. OVAL C/ CABEÇOTE/FLANGE DN 200 PN25</t>
  </si>
  <si>
    <t>I5441</t>
  </si>
  <si>
    <t>REGISTRO GAV. OVAL C/ CABEÇOTE/FLANGE DN 250 PN25</t>
  </si>
  <si>
    <t>I5442</t>
  </si>
  <si>
    <t>REGISTRO GAV. OVAL C/ CABEÇOTE/FLANGE DN 300 PN25</t>
  </si>
  <si>
    <t>I5443</t>
  </si>
  <si>
    <t>REGISTRO GAV. OVAL C/ CABEÇOTE/FLANGE DN 350 PN25</t>
  </si>
  <si>
    <t>I5444</t>
  </si>
  <si>
    <t>REGISTRO GAV. OVAL C/ CABEÇOTE/FLANGE DN 400 PN25</t>
  </si>
  <si>
    <t>I5445</t>
  </si>
  <si>
    <t>REGISTRO GAV. OVAL C/ CABEÇOTE/FLANGE DN 450 PN25</t>
  </si>
  <si>
    <t>I5436</t>
  </si>
  <si>
    <t>REGISTRO GAV. OVAL C/ CABEÇOTE/FLANGE DN 50 PN25</t>
  </si>
  <si>
    <t>I5446</t>
  </si>
  <si>
    <t>REGISTRO GAV. OVAL C/ CABEÇOTE/FLANGE DN 500 PN25</t>
  </si>
  <si>
    <t>I5447</t>
  </si>
  <si>
    <t>REGISTRO GAV. OVAL C/ CABEÇOTE/FLANGE DN 600 PN25</t>
  </si>
  <si>
    <t>I5448</t>
  </si>
  <si>
    <t>REGISTRO GAV, OVAL C/ CABEÇOTE/FLANGE DN 700 PN25</t>
  </si>
  <si>
    <t>I5437</t>
  </si>
  <si>
    <t>REGISTRO GAV. OVAL C/ CABEÇOTE/FLANGE DN 75 PN25</t>
  </si>
  <si>
    <t>I5449</t>
  </si>
  <si>
    <t>REGISTRO GAV. OVAL C/ CABEÇOTE/FLANGE DN 800 PN25</t>
  </si>
  <si>
    <t>I5450</t>
  </si>
  <si>
    <t>COLAR DE TOMADA FoFo P/TUBOS PVC / DEFoFo DN 200 x 1"</t>
  </si>
  <si>
    <t>I2930</t>
  </si>
  <si>
    <t>COLAR DE TOMADA FoFo P/TUBOS PVC / DEFoFo DN 200 x 3/4"</t>
  </si>
  <si>
    <t>I2933</t>
  </si>
  <si>
    <t>COLAR DE TOMADA FoFo P/TUBOS PVC / DEFoFo DN 250 x 1"</t>
  </si>
  <si>
    <t>I2932</t>
  </si>
  <si>
    <t>COLAR DE TOMADA FoFo P/ TUBOS DE PVC DN 300 x 1"</t>
  </si>
  <si>
    <t>I2924</t>
  </si>
  <si>
    <t>COLAR DE TOMADA FoFo P/ TUBOS DE PVC DN 300 x 3/4"</t>
  </si>
  <si>
    <t>I2915</t>
  </si>
  <si>
    <t>COLAR DE TOMADA FoFo P/ TUBOS DE PVC DN 50 x 1"</t>
  </si>
  <si>
    <t>I2916</t>
  </si>
  <si>
    <t>COLAR DE TOMADA FoFo P/ TUBOS DE PVC DN 75 x 1"</t>
  </si>
  <si>
    <t>I2927</t>
  </si>
  <si>
    <t>COLAR DE TOMADA FoFo P/TUBOS PVC / DEFoFo DN 100 x 1"</t>
  </si>
  <si>
    <t>C0842</t>
  </si>
  <si>
    <t>C0210</t>
  </si>
  <si>
    <t>I8285</t>
  </si>
  <si>
    <t>LAJE PRÉ-FABRICADA TRELIÇADA P/ FÔRRO, DE 12 cm DE ALTURA E 4 cm DE CAPEADO - VÃO ACIMA DE 5,01 m</t>
  </si>
  <si>
    <t>I8282</t>
  </si>
  <si>
    <t>LAJE PRÉ-FABRICADA TRELIÇADA P/ FÔRRO, DE 8 cm DE ALTURA E 2 cm DE CAPEADO - VÃO ATÉ 3 m</t>
  </si>
  <si>
    <t>I8283</t>
  </si>
  <si>
    <t>LAJE PRÉ-FABRICADA TRELIÇADA P/ FÔRRO, DE 8 cm DE ALTURA E 2 cm DE CAPEADO - VÃO DE 3,01 A 4,0 m</t>
  </si>
  <si>
    <t>I8284</t>
  </si>
  <si>
    <t>LAJE PRÉ-FABRICADA COMUM DE 8 cm P/ FÔRRO - VÃO DE 3,01 A 4 m</t>
  </si>
  <si>
    <t xml:space="preserve">C4420 - LAJE PRÉ-FABRICADA P/ FÔRRO - VÃO ACIMA DE 3,81 m </t>
  </si>
  <si>
    <t>I8267</t>
  </si>
  <si>
    <t>LAJE PRÉ-FABRICADA COMUM DE 8 cm P/ FÔRRO - VÃO ACIMA DE 4,01 m</t>
  </si>
  <si>
    <t xml:space="preserve">C4448 - LAJE PRÉ-FABRICADA P/ PISO - VÃO ATÉ 1,80 m </t>
  </si>
  <si>
    <t>I8275</t>
  </si>
  <si>
    <t>LAJE PRÉ-FABRICADA COMUM DE 8 cm P/ PISO - VÃO ATÉ 2 m</t>
  </si>
  <si>
    <t xml:space="preserve">C4415 - LAJE PRÉ-FABRICADA P/ PISO - VÃO DE 1,81 A 2,80 m </t>
  </si>
  <si>
    <t>I8262</t>
  </si>
  <si>
    <t>LAJE PRÉ-FABRICADA COMUM DE 8 cm P/ PISO - VÃO DE 2,01 A 3 m</t>
  </si>
  <si>
    <t xml:space="preserve">C4416 - LAJE PRÉ-FABRICADA P/ PISO - VÃO DE 2,81 A 3,80 m </t>
  </si>
  <si>
    <t>I8263</t>
  </si>
  <si>
    <t>LAJE PRÉ-FABRICADA COMUM DE 8 cm P/ PISO - VÃO DE 3,01 A 4 m</t>
  </si>
  <si>
    <t xml:space="preserve">C4417 - LAJE PRÉ-FABRICADA P/ PISO - VÃO ACIMA DE 3,81 m </t>
  </si>
  <si>
    <t xml:space="preserve">C1464 - IMPERMEABILIZAÇÃO DE COBERTURAS PLANAS C/MANTA À BASE DE ASFALTO MODIFICADO </t>
  </si>
  <si>
    <t>I0091</t>
  </si>
  <si>
    <t>APLICADOR IMPERMEABILIZAÇÃO</t>
  </si>
  <si>
    <t>I1502</t>
  </si>
  <si>
    <t>MANTA ASFALTICA POLIMERICA</t>
  </si>
  <si>
    <t>I2099</t>
  </si>
  <si>
    <t>TINTA PRIMARIA</t>
  </si>
  <si>
    <t xml:space="preserve">C3054 - RETIRADA DE TUBOS DE CONCRETO D=30cm </t>
  </si>
  <si>
    <t>9.2 ESQUADRIAS METÁLICAS</t>
  </si>
  <si>
    <t xml:space="preserve">C1426 - GRADE DE FERRO DE PROTEÇÃO </t>
  </si>
  <si>
    <t>I1222</t>
  </si>
  <si>
    <t>GRADE DE FERRO</t>
  </si>
  <si>
    <t xml:space="preserve">C1437 - GRELHA DE FERRO P/CANALETAS </t>
  </si>
  <si>
    <t>I0749</t>
  </si>
  <si>
    <t>MÁQUINA DE SOLDA (CHP)</t>
  </si>
  <si>
    <t>I0046</t>
  </si>
  <si>
    <t>AJUDANTE DE SERRALHEIRO</t>
  </si>
  <si>
    <t>I1858</t>
  </si>
  <si>
    <t>SERRALHEIRO</t>
  </si>
  <si>
    <t>I0208</t>
  </si>
  <si>
    <t>BATENTE DE FERRO</t>
  </si>
  <si>
    <t xml:space="preserve">C1517 - JANELA DE FERRO TIPO CAIXILHO BASCULANTE OU FIXO </t>
  </si>
  <si>
    <t>I0438</t>
  </si>
  <si>
    <t>CAIXILHO DE FERRO BASCULANTE</t>
  </si>
  <si>
    <t xml:space="preserve">C4515 - JANELA EM ALUMÍNIO ANODIZADO NATURAL/FOSCO, DE CORRER, COM BANDEIROLA E/OU PEITORIL, SEM VIDRO - FORNECIMENTO E MONTAGEM </t>
  </si>
  <si>
    <t>I8339</t>
  </si>
  <si>
    <t>JANELA EM ALUMÍNIO ANODIZADO NATURAL/FOSCO, DE CORRER, COM BANDEIROLA E/OU PEITORIL, SEM VIDRO</t>
  </si>
  <si>
    <t>PAREDE DE BLOCO DE GESSO HIDROFUGANTE, INCLUSIVE EMASSAMENTO</t>
  </si>
  <si>
    <t xml:space="preserve">C0050 - ALVENARIA DE BLOCO DE VIDRO C/ARGAMASSA MISTA DE CAL HIDRATADA ESP=10 cm </t>
  </si>
  <si>
    <t>I0238</t>
  </si>
  <si>
    <t>BLOCO DE VIDRO - 20X20X10CM</t>
  </si>
  <si>
    <t>8.2 ALVENARIA DE PEDRA</t>
  </si>
  <si>
    <t xml:space="preserve">C3347 - ALVENARIA DE PEDRA ARGAMASSADA (TRAÇO 1:4) C/AGREGADOS ADQUIRIDOS </t>
  </si>
  <si>
    <t>TEODOLITO (CHP)</t>
  </si>
  <si>
    <t>I2382</t>
  </si>
  <si>
    <t>NIVELADOR</t>
  </si>
  <si>
    <t>MATERIAIS E ACESSÓRIOS PARA SUBESTAÇÃO AO TEMPO, AO NÍVEL DO SOLO, DE 5 MVA/69.000-13.800 V, COM 1 (UM) VÃO DE ENTRADA (69 KV) E 2 (DOIS) VÃOS DE SAÍDA (13,8 KV) EM ESTRUTURA DE CONCRETO ARMADO, COM DISJUNTOR DE PROTEÇÃO SOMENTE NO SECUNDÁRIO, CASA DE COMANDO E BANCO DE CAPACITORES</t>
  </si>
  <si>
    <t>I8130</t>
  </si>
  <si>
    <t>MATERIAIS E ACESSÓRIOS PARA SUBESTAÇÃO AO TEMPO AO NÍVEL DO SOLO DE 500 KVA/13.800-380/220 V, COM CONJUNTO DE MEDIÇÃO PRIMÁRIA EM POSTE DE CONCRETO, POSTO DE DISJUNÇÃO EM CUBÍCULO METÁLICO, FORNECIDA COM QUADRO GERAL DE PROTEÇÃO DE BAIXA TENSÃO</t>
  </si>
  <si>
    <t>I8142</t>
  </si>
  <si>
    <t xml:space="preserve">C2872 - LOCAÇÃO DA OBRA COM AUXÍLIO TOPOGRÁFICO (ÁREA &gt;5000 M2) </t>
  </si>
  <si>
    <t>I0700</t>
  </si>
  <si>
    <t>CAMINHONETE SAVEIRO (CHP)</t>
  </si>
  <si>
    <t>I0758</t>
  </si>
  <si>
    <t>NÍVEL (CHP)</t>
  </si>
  <si>
    <t xml:space="preserve">C0077 - ALVENARIA DE TIJOLO COMUM C/ARGAMASSA MISTA DE CAL HIDRATADA 1:2:8 ESP=20 cm </t>
  </si>
  <si>
    <t xml:space="preserve">C0078 - ALVENARIA DE TIJOLO COMUM C/ARGAMASSA MISTA DE CAL HIDRATADA 1:2:8 ESP=30 cm </t>
  </si>
  <si>
    <t xml:space="preserve">C4507 - PAREDE DE BLOCO DE GESSO STAND, INCLUSIVE EMASSAMENTO - FORNECIMENTO E EXECUÇÃO </t>
  </si>
  <si>
    <t>I8332</t>
  </si>
  <si>
    <t>PAREDE DE BLOCO DE GESSO STAND, INCLUSIVE EMASSAMENTO</t>
  </si>
  <si>
    <t>INTERRUPTOR 2 TECLAS PARALELO 1 TOMADA 2POLOS</t>
  </si>
  <si>
    <t>I1263</t>
  </si>
  <si>
    <t>INTERRUPTOR 2 TECLAS SIMPLES</t>
  </si>
  <si>
    <t>I1264</t>
  </si>
  <si>
    <t>I0648</t>
  </si>
  <si>
    <t>CONTACTOR AUXILIAR 2NA + 2NF</t>
  </si>
  <si>
    <t>I6005</t>
  </si>
  <si>
    <t>CONTACTOR 250A, 30Ø, 1KV</t>
  </si>
  <si>
    <t>I7436</t>
  </si>
  <si>
    <t>CONTACTOR 65A</t>
  </si>
  <si>
    <t>I7405</t>
  </si>
  <si>
    <t xml:space="preserve">C3386 - RETIRADA DE TUBOS E CONEXÕES EM PVC JE DN 400MM </t>
  </si>
  <si>
    <t>C0724</t>
  </si>
  <si>
    <t>CARGA, TRANSPORTE E DESCARGA DE TUBOS E PEÇAS EM PVC DN 400mm ATÉ 15km</t>
  </si>
  <si>
    <t xml:space="preserve">C3378 - RETIRADA DE TUBOS E CONEXÕES EM PVC JE DN 75MM </t>
  </si>
  <si>
    <t>C0728</t>
  </si>
  <si>
    <t>CARGA, TRANSPORTE E DESCARGA DE TUBOS E PEÇAS EM PVC DN 75mm ATÉ 15km</t>
  </si>
  <si>
    <t>CARGA, TRANSPORTE E DESCARGA DE TUBOS E PEÇAS EM PVC DN 250mm ATÉ 15km</t>
  </si>
  <si>
    <t xml:space="preserve">C3731 - CONCRETO DE ALTO DESEMPENHO P/VIBR., FCK &gt; 50MPa COM AGREGADO ADQUIRIDO / EXECUTADO EM BETONEIRA </t>
  </si>
  <si>
    <t>I6801</t>
  </si>
  <si>
    <t>ADITIVO PLASTIFICANTE DENSIFICADOR E RETARDADOR DE PEGA</t>
  </si>
  <si>
    <t>I6802</t>
  </si>
  <si>
    <t>CURVA DE PVC RIGIDO PARA ELETRODUTO DE 1 1/4''</t>
  </si>
  <si>
    <t>I0953</t>
  </si>
  <si>
    <t>CURVA DE PVC RIGIDO PARA ELETRODUTO DE 1/2''</t>
  </si>
  <si>
    <t>I0955</t>
  </si>
  <si>
    <t>CURVA DE PVC RIGIDO PARA ELETRODUTO DE 2''</t>
  </si>
  <si>
    <t>I0954</t>
  </si>
  <si>
    <t>CURVA DE PVC RIGIDO PARA ELETRODUTO DE 2 1/2''</t>
  </si>
  <si>
    <t>I0956</t>
  </si>
  <si>
    <t>CURVA DE PVC RIGIDO PARA ELETRODUTO DE 3''</t>
  </si>
  <si>
    <t>I0957</t>
  </si>
  <si>
    <t>CURVA DE PVC RIGIDO PARA ELETRODUTO DE 3/4''</t>
  </si>
  <si>
    <t>I0958</t>
  </si>
  <si>
    <t>CURVA DE PVC RIGIDO PARA ELETRODUTO DE 4''</t>
  </si>
  <si>
    <t>I0959</t>
  </si>
  <si>
    <t>CURVA SANFONADA</t>
  </si>
  <si>
    <t>I0960</t>
  </si>
  <si>
    <t>CURVA VERTICAL 90. P/INTERLIGAÇÃO</t>
  </si>
  <si>
    <t>I0961</t>
  </si>
  <si>
    <t>CX.ALUMINIO FUND.(40X40X15)CM,C/TAMPA CEGA</t>
  </si>
  <si>
    <t>LÂMPADA DE SEGURANÇA RED. STANDART 13,9CM</t>
  </si>
  <si>
    <t>I1463</t>
  </si>
  <si>
    <t>LÂMPADA FLUORESCENTE DE 16W</t>
  </si>
  <si>
    <t>I1464</t>
  </si>
  <si>
    <t>LÂMPADA FLUORESCENTE DE 32 W</t>
  </si>
  <si>
    <t>I1465</t>
  </si>
  <si>
    <t>LÂMPADA FLUORESCENTE PL - 13W</t>
  </si>
  <si>
    <t>I1466</t>
  </si>
  <si>
    <t>LÂMPADA FLUORESCENTE PL - 15W</t>
  </si>
  <si>
    <t>I1467</t>
  </si>
  <si>
    <t>LÂMPADA FLUORESCENTE PL - 9W</t>
  </si>
  <si>
    <t>I7924</t>
  </si>
  <si>
    <t>LÂMPADA FLUORESCENTE 32W/3000K MAIS REATOR ELETRÔNICO FIXADOS SOBRE LANÇA</t>
  </si>
  <si>
    <t>I1468</t>
  </si>
  <si>
    <t>LÂMPADA FLURESCENTE PL - 18W</t>
  </si>
  <si>
    <t>I1469</t>
  </si>
  <si>
    <t>LÂMPADA HALOGENA DE 1000W</t>
  </si>
  <si>
    <t>I1470</t>
  </si>
  <si>
    <t>LÂMPADA HALOGENA, DUPLO ENVELOPE DE 500W</t>
  </si>
  <si>
    <t>I1471</t>
  </si>
  <si>
    <t>LÂMPADA INCANDESCENTE ( 25 A 100 )W</t>
  </si>
  <si>
    <t>I1241</t>
  </si>
  <si>
    <t>GUARNIÇÃO PEROBA 5CM PARA PORTA 2FL.</t>
  </si>
  <si>
    <t>I6519</t>
  </si>
  <si>
    <t>REGISTRO GAVETA OVAL C/F E MEC/REDUTOR DN 500 PN25</t>
  </si>
  <si>
    <t>I5411</t>
  </si>
  <si>
    <t>REGISTRO GAVETA OVAL C/F E MEC/REDUTOR DN 600 PN10</t>
  </si>
  <si>
    <t>I5421</t>
  </si>
  <si>
    <t>REGISTRO GAVETA OVAL C/F E MEC/REDUTOR DN 600 PN16</t>
  </si>
  <si>
    <t>I5431</t>
  </si>
  <si>
    <t>REGISTRO GAVETA OVAL C/F E MEC/REDUTOR DN 600 PN25</t>
  </si>
  <si>
    <t>I5412</t>
  </si>
  <si>
    <t>REGISTRO GAVETA OVAL C/F E MEC/REDUTOR DN 700 PN10</t>
  </si>
  <si>
    <t>I5422</t>
  </si>
  <si>
    <t>REGISTRO GAVETA OVAL C/F E MEC/REDUTOR DN 700 PN16</t>
  </si>
  <si>
    <t>I5432</t>
  </si>
  <si>
    <t>REGISTRO GAVETA OVAL C/F E MEC/REDUTOR DN 700 PN25</t>
  </si>
  <si>
    <t>I5413</t>
  </si>
  <si>
    <t>REGISTRO GAVETA OVAL C/F E MEC/REDUTOR DN 800 PN10</t>
  </si>
  <si>
    <t>I5423</t>
  </si>
  <si>
    <t>REGISTRO GAVETA OVAL C/F E MEC/REDUTOR DN 800 PN16</t>
  </si>
  <si>
    <t>I5433</t>
  </si>
  <si>
    <t>REGISTRO GAVETA OVAL C/F E MEC/REDUTOR DN 800 PN25</t>
  </si>
  <si>
    <t>I5414</t>
  </si>
  <si>
    <t>REGISTRO GAVETA OVAL C/F E MEC/REDUTOR DN 900 PN10</t>
  </si>
  <si>
    <t>I5424</t>
  </si>
  <si>
    <t>TUBO FoFo C/FLANGE E PONTA DN 1000 PN10 - L=4500</t>
  </si>
  <si>
    <t>I4801</t>
  </si>
  <si>
    <t>TUBO FoFo C/FLANGE E PONTA DN 1000 PN10 - L=5000</t>
  </si>
  <si>
    <t>I4802</t>
  </si>
  <si>
    <t>TUBO FoFo C/FLANGE E PONTA DN 1000 PN10 - L=5500</t>
  </si>
  <si>
    <t>I4803</t>
  </si>
  <si>
    <t>TUBO FoFo C/FLANGE E PONTA DN 1000 PN10 - L=6000</t>
  </si>
  <si>
    <t>I4804</t>
  </si>
  <si>
    <t>TUBO FoFo C/FLANGE E PONTA DN 1000 PN10 - L=6500</t>
  </si>
  <si>
    <t>I4805</t>
  </si>
  <si>
    <t>TUBO FoFo C/FLANGE E PONTA DN 1000 PN10 - L=6800</t>
  </si>
  <si>
    <t>I6679</t>
  </si>
  <si>
    <t>TUBO FoFo C/FLANGE E PONTA DN 1000 PN10 L=500</t>
  </si>
  <si>
    <t>I4806</t>
  </si>
  <si>
    <t>TUBO FoFo C/FLANGE E PONTA DN 1200 PN10 - L=1000</t>
  </si>
  <si>
    <t>I4807</t>
  </si>
  <si>
    <t>TUBO FoFo C/FLANGE E PONTA DN 1200 PN10 - L=1500</t>
  </si>
  <si>
    <t>I4808</t>
  </si>
  <si>
    <t>TUBO FoFo C/FLANGE E PONTA DN 1200 PN10 - L=2000</t>
  </si>
  <si>
    <t>I4809</t>
  </si>
  <si>
    <t>TUBO FoFo C/FLANGE E PONTA DN 1200 PN10 - L=6800</t>
  </si>
  <si>
    <t>I6680</t>
  </si>
  <si>
    <t>TUBO FoFo C/FLANGE E PONTA DN 1200 PN10 L=500</t>
  </si>
  <si>
    <t>I4655</t>
  </si>
  <si>
    <t xml:space="preserve">ALVENARIA DE TIJOLO COMUM C/ARGAMASSA MISTA DE CAL HIDRATADA 1:2:8 ESP=5 cm </t>
  </si>
  <si>
    <t xml:space="preserve">ALVENARIA DE TIJOLO COMUM C/ARGAMASSA MISTA DE CAL HIDRATADA 1:2:8 ESP=10 cm </t>
  </si>
  <si>
    <t xml:space="preserve">ALVENARIA DE TIJOLO COMUM C/ARGAMASSA MISTA DE CAL HIDRATADA 1:2:8 ESP=20 cm </t>
  </si>
  <si>
    <t xml:space="preserve">ALVENARIA DE TIJOLO COMUM C/ARGAMASSA MISTA DE CAL HIDRATADA 1:2:8 ESP=30 cm </t>
  </si>
  <si>
    <t xml:space="preserve">PAREDE DE BLOCO DE GESSO STAND, INCLUSIVE EMASSAMENTO - FORNECIMENTO E EXECUÇÃO </t>
  </si>
  <si>
    <t xml:space="preserve">PAREDE DE BLOCO DE GESSO HIDROFUGANTE, INCLUSIVE EMASSAMENTO - FORNECIMENTO E EXECUÇÃO </t>
  </si>
  <si>
    <t xml:space="preserve">ALVENARIA DE BLOCO DE VIDRO C/ARGAMASSA MISTA DE CAL HIDRATADA ESP=10 cm </t>
  </si>
  <si>
    <t>8.1.3</t>
  </si>
  <si>
    <t>8.1.4</t>
  </si>
  <si>
    <t>8.1.5</t>
  </si>
  <si>
    <t>8.1.6</t>
  </si>
  <si>
    <t>8.1.7</t>
  </si>
  <si>
    <t>8.1.8</t>
  </si>
  <si>
    <t>8.1.9</t>
  </si>
  <si>
    <t>8.1.10</t>
  </si>
  <si>
    <t xml:space="preserve">ALVENARIA DE TIJOLO CERÂMICO FURADO (9x14x19)cm C/ARGAM. MISTA DE CAL HIDRATADA ESP.=10cm </t>
  </si>
  <si>
    <t xml:space="preserve">ALVENARIA DE TIJOLO CERÂMICO FURADO (9x14x19)cm C/ARGAM. MISTA DE CAL HIDRATADA ESP=20 cm </t>
  </si>
  <si>
    <t>PAINEL ELETRICO C/1 SOFT START 10CV,380V,60Hz</t>
  </si>
  <si>
    <t>I6011</t>
  </si>
  <si>
    <t>PAINEL ELETRICO C/1 SOFT START 12.5CV,380,60Hz</t>
  </si>
  <si>
    <t>I6013</t>
  </si>
  <si>
    <t>PAINEL ELETRICO C/1 SOFT START 20CV,380V,60Hz</t>
  </si>
  <si>
    <t>I6014</t>
  </si>
  <si>
    <t>PAINEL ELETRICO C/1 SOFT START 25CV,380V,60Hz</t>
  </si>
  <si>
    <t>I6015</t>
  </si>
  <si>
    <t>PAINEL ELETRICO C/1 SOFT START 30CV,380V,60Hz</t>
  </si>
  <si>
    <t>I6016</t>
  </si>
  <si>
    <t>PAINEL ELETRICO C/1 SOFT START 40CV,380V,60Hz</t>
  </si>
  <si>
    <t>I6017</t>
  </si>
  <si>
    <t>PAINEL ELETRICO C/1 SOFT START 50CV,380V,60Hz</t>
  </si>
  <si>
    <t>I6009</t>
  </si>
  <si>
    <t>PAINEL ELETRICO C/2 SOFT START 30CV,380V,60Hz</t>
  </si>
  <si>
    <t>I6002</t>
  </si>
  <si>
    <t>PAINEL ELETRICO C/2 SOFT START 40CV,380V,60Hz</t>
  </si>
  <si>
    <t>I6003</t>
  </si>
  <si>
    <t>PAINEL ELETRICO C/2 SOFT START 50CV,380V,60Hz</t>
  </si>
  <si>
    <t>I5995</t>
  </si>
  <si>
    <t>PAINEL ELETRICO C/2 SOFT START 7,5CV,380V/60Hz</t>
  </si>
  <si>
    <t>I4241</t>
  </si>
  <si>
    <t>PARAFUSO C/ PORCAS PARA FLANGES DN 16 x 80</t>
  </si>
  <si>
    <t>I4242</t>
  </si>
  <si>
    <t>PARAFUSO C/ PORCAS PARA FLANGES DN 20 x 90</t>
  </si>
  <si>
    <t>I4243</t>
  </si>
  <si>
    <t>PARAFUSO C/ PORCAS PARA FLANGES DN 24 x 100</t>
  </si>
  <si>
    <t>I4244</t>
  </si>
  <si>
    <t>PARAFUSO C/ PORCAS PARA FLANGES DN 27 x 120</t>
  </si>
  <si>
    <t>I4245</t>
  </si>
  <si>
    <t>PARAFUSO C/ PORCAS PARA FLANGES DN 30 x 130</t>
  </si>
  <si>
    <t>I4246</t>
  </si>
  <si>
    <t>PARAFUSO C/ PORCAS PARA FLANGES DN 33 x 130</t>
  </si>
  <si>
    <t>I4247</t>
  </si>
  <si>
    <t>PARAFUSO C/ PORCAS PARA FLANGES DN 36 x 140</t>
  </si>
  <si>
    <t>I5999</t>
  </si>
  <si>
    <t>PAINEL ELETRICO C/2 SOFT START 20CV,380,60Hz</t>
  </si>
  <si>
    <t>I6000</t>
  </si>
  <si>
    <t>TUBO FoFo C/ FLANGES DN 100 PN10 - L=5000</t>
  </si>
  <si>
    <t>I4467</t>
  </si>
  <si>
    <t>TUBO FoFo C/ FLANGES DN 100 PN10 - L=5500</t>
  </si>
  <si>
    <t>I4468</t>
  </si>
  <si>
    <t>TUBO FoFo C/ FLANGES DN 100 PN10 - L=5800</t>
  </si>
  <si>
    <t>I3987</t>
  </si>
  <si>
    <t>TUBO FoFo C/ FLANGES DN 1000 PN10 - L=500</t>
  </si>
  <si>
    <t>I4607</t>
  </si>
  <si>
    <t>TUBO FoFo C/ FLANGES DN 1000 PN10 - L=1000</t>
  </si>
  <si>
    <t>I4608</t>
  </si>
  <si>
    <t>TUBO FoFo C/ FLANGES DN 1000 PN10 - L=1500</t>
  </si>
  <si>
    <t>I4609</t>
  </si>
  <si>
    <t>TUBO FoFo C/ FLANGES DN 1000 PN10 - L=2000</t>
  </si>
  <si>
    <t>I4610</t>
  </si>
  <si>
    <t>TUBO FoFo C/ FLANGES DN 1000 PN10 - L=2500</t>
  </si>
  <si>
    <t>I4611</t>
  </si>
  <si>
    <t>TUBO FoFo C/FLANGE E PONTA DN 250 PN10 - L=4000</t>
  </si>
  <si>
    <t>I4684</t>
  </si>
  <si>
    <t>TUBO FoFo C/FLANGE E PONTA DN 250 PN10 - L=4500</t>
  </si>
  <si>
    <t>I4685</t>
  </si>
  <si>
    <t>TUBO FoFo C/FLANGE E PONTA DN 250 PN10 - L=5000</t>
  </si>
  <si>
    <t>I4686</t>
  </si>
  <si>
    <t>TUBO FoFo C/FLANGE E PONTA DN 250 PN10 - L=5500</t>
  </si>
  <si>
    <t>I4687</t>
  </si>
  <si>
    <t>TUBO FoFo C/FLANGE E PONTA DN 250 PN10 - L=5800</t>
  </si>
  <si>
    <t>I6669</t>
  </si>
  <si>
    <t>TUBO FoFo C/FLANGE E PONTA DN 250 PN10 L=500</t>
  </si>
  <si>
    <t>I4688</t>
  </si>
  <si>
    <t>TUBO FoFo C/FLANGE E PONTA DN 300 PN10 - L=1000</t>
  </si>
  <si>
    <t>I4689</t>
  </si>
  <si>
    <t>TUBO FoFo C/FLANGE E PONTA DN 300 PN10 - L=1500</t>
  </si>
  <si>
    <t>I4690</t>
  </si>
  <si>
    <t>TUBO FoFo C/FLANGE E PONTA DN 300 PN10 - L=2000</t>
  </si>
  <si>
    <t>I4691</t>
  </si>
  <si>
    <t>TUBO FoFo C/FLANGE E PONTA DN 300 PN10 - L=2500</t>
  </si>
  <si>
    <t>I4692</t>
  </si>
  <si>
    <t>TUBO FoFo C/FLANGE E PONTA DN 300 PN10 - L=3000</t>
  </si>
  <si>
    <t>I4693</t>
  </si>
  <si>
    <t>TUBO FoFo C/FLANGE E PONTA DN 300 PN10 - L=3500</t>
  </si>
  <si>
    <t>I4694</t>
  </si>
  <si>
    <t>TUBO FoFo C/FLANGE E PONTA DN 300 PN10 - L=4000</t>
  </si>
  <si>
    <t>I4695</t>
  </si>
  <si>
    <t>TUBO FoFo C/FLANGE E PONTA DN 300 PN10 - L=4500</t>
  </si>
  <si>
    <t>I4696</t>
  </si>
  <si>
    <t xml:space="preserve">CONFECÇÃO DE BANQUETA / MEIO FIO PRÉ-MOLDADA DE CONCRETO (1,00 x 0,25 x 0,15 m) </t>
  </si>
  <si>
    <t xml:space="preserve">ESTACAS DE CONCRETO ARMADO (2,20 x 0,10 x 0,10 M) P/ CERCAS </t>
  </si>
  <si>
    <t xml:space="preserve">LAJE PRÉ-FABRICADA P/ FÔRRO - VÃO ATÉ 1,80 m </t>
  </si>
  <si>
    <t xml:space="preserve">LAJE PRÉ-FABRICADA P/ FÔRRO - VÃO DE 1,81 A 2,80 m </t>
  </si>
  <si>
    <t xml:space="preserve">LAJE PRÉ-FABRICADA P/ FÔRRO - VÃO DE 2,81 A 3,80 m </t>
  </si>
  <si>
    <t>VÁLVULA BORBOLETA FLANGEADA C/ MECANISMO C+CABEÇOTE DN 500 N10</t>
  </si>
  <si>
    <t>I7299</t>
  </si>
  <si>
    <t>VÁLVULA BORBOLETA FLANGEADA C/ MECANISMO C+CABEÇOTE DN 500 N16</t>
  </si>
  <si>
    <t>I7300</t>
  </si>
  <si>
    <t>VÁLVULA BORBOLETA FLANGEADA C/ MECANISMO C+CABEÇOTE DN 600 N10</t>
  </si>
  <si>
    <t>I7301</t>
  </si>
  <si>
    <t>VÁLVULA BORBOLETA FLANGEADA C/ MECANISMO C+CABEÇOTE DN 600 N16</t>
  </si>
  <si>
    <t>I7302</t>
  </si>
  <si>
    <t>PEDESTAL MANOBRA SIMPLES INDIC. ABERTURA DN 10x58</t>
  </si>
  <si>
    <t>I5003</t>
  </si>
  <si>
    <t>I2967</t>
  </si>
  <si>
    <t>ANEL DE BORRACHA OCRE DN 150</t>
  </si>
  <si>
    <t>I2968</t>
  </si>
  <si>
    <t>ANEL DE BORRACHA OCRE DN 200</t>
  </si>
  <si>
    <t>I2969</t>
  </si>
  <si>
    <t>ANEL DE BORRACHA OCRE DN 250</t>
  </si>
  <si>
    <t>I2970</t>
  </si>
  <si>
    <t>ANEL DE BORRACHA OCRE DN 300</t>
  </si>
  <si>
    <t>I2971</t>
  </si>
  <si>
    <t>ANEL DE BORRACHA OCRE DN 350</t>
  </si>
  <si>
    <t>I2972</t>
  </si>
  <si>
    <t>ANEL DE BORRACHA OCRE DN 400</t>
  </si>
  <si>
    <t>I3094</t>
  </si>
  <si>
    <t>LUVA SIMPLES FoFo JUNTA ELASTICA DN 1000</t>
  </si>
  <si>
    <t>I3918</t>
  </si>
  <si>
    <t>LUVA SIMPLES FoFo JUNTA ELASTICA DN 1200</t>
  </si>
  <si>
    <t>I3905</t>
  </si>
  <si>
    <t>LUVA SIMPLES FoFo JUNTA ELASTICA DN 150</t>
  </si>
  <si>
    <t>I3906</t>
  </si>
  <si>
    <t>LUVA SIMPLES FoFo JUNTA ELASTICA DN 200</t>
  </si>
  <si>
    <t>I3907</t>
  </si>
  <si>
    <t>LUVA SIMPLES FoFo JUNTA ELASTICA DN 250</t>
  </si>
  <si>
    <t>I3908</t>
  </si>
  <si>
    <t>LUVA SIMPLES FoFo JUNTA ELASTICA DN 300</t>
  </si>
  <si>
    <t>I3909</t>
  </si>
  <si>
    <t>LUVA SIMPLES FoFo JUNTA ELASTICA DN 350</t>
  </si>
  <si>
    <t>I3910</t>
  </si>
  <si>
    <t>LUVA SIMPLES FoFo JUNTA ELASTICA DN 400</t>
  </si>
  <si>
    <t>I7604</t>
  </si>
  <si>
    <t>LUVA SIMPLES FoFo JUNTA ELÁSTICA DN 450</t>
  </si>
  <si>
    <t>I3902</t>
  </si>
  <si>
    <t>LUVA SIMPLES FoFo JUNTA ELASTICA DN 50</t>
  </si>
  <si>
    <t>I3911</t>
  </si>
  <si>
    <t>LUVA SIMPLES FoFo JUNTA ELASTICA DN 500</t>
  </si>
  <si>
    <t>I3912</t>
  </si>
  <si>
    <t>LUVA SIMPLES FoFo JUNTA ELASTICA DN 600</t>
  </si>
  <si>
    <t>I3913</t>
  </si>
  <si>
    <t>LUVA SIMPLES FoFo JUNTA ELASTICA DN 700</t>
  </si>
  <si>
    <t>I3903</t>
  </si>
  <si>
    <t>LUVA SIMPLES FoFo JUNTA ELASTICA DN 75</t>
  </si>
  <si>
    <t>I7133</t>
  </si>
  <si>
    <t>LUVA SIMPLES FoFo JUNTA ELASTICA DN 80</t>
  </si>
  <si>
    <t>I3914</t>
  </si>
  <si>
    <t>LUVA SIMPLES FoFo JUNTA ELASTICA DN 800</t>
  </si>
  <si>
    <t>I3915</t>
  </si>
  <si>
    <t>OPERADOR DE CARREGADEIRA</t>
  </si>
  <si>
    <t>I2551</t>
  </si>
  <si>
    <t>OPERADOR DE COMPACTADOR AUTO PROPELIDO</t>
  </si>
  <si>
    <t>I2552</t>
  </si>
  <si>
    <t>OPERADOR DE COMPACTADOR DE PLACA VIBRATORIA</t>
  </si>
  <si>
    <t>I2553</t>
  </si>
  <si>
    <t>OPERADOR DE COMPRESSOR DE AR</t>
  </si>
  <si>
    <t>I2554</t>
  </si>
  <si>
    <t>OPERADOR DE CONJUNTO DE BRITAGEM</t>
  </si>
  <si>
    <t>I2555</t>
  </si>
  <si>
    <t>OPERADOR DE GRUPO GERADOR</t>
  </si>
  <si>
    <t>I2556</t>
  </si>
  <si>
    <t>OPERADOR DE MAQUINA DE CONCRETO PROJETADO</t>
  </si>
  <si>
    <t>I2557</t>
  </si>
  <si>
    <t>OPERADOR DE MAQUINA DE PINTAR FAIXAS</t>
  </si>
  <si>
    <t>I2559</t>
  </si>
  <si>
    <t>OPERADOR DE MOTO ESCAVO TRASPORTADOR</t>
  </si>
  <si>
    <t>I2560</t>
  </si>
  <si>
    <t>OPERADOR DE MOTONIVELADORA</t>
  </si>
  <si>
    <t>I2523</t>
  </si>
  <si>
    <t>OPERADOR DE PERFURATRIZ/ROMPEDOR PNEUMATICO</t>
  </si>
  <si>
    <t>I7422</t>
  </si>
  <si>
    <t>OPERADOR DE RECICLADORA</t>
  </si>
  <si>
    <t>I2561</t>
  </si>
  <si>
    <t>OPERADOR DE RETRO ESCAVADEIRA</t>
  </si>
  <si>
    <t>I2562</t>
  </si>
  <si>
    <t>ALÇA PREFORMADA DE DISTRIBUIÇÃO PARA CONDUTOR DE ALUMÍNIO 2,0 AWG</t>
  </si>
  <si>
    <t>I8213</t>
  </si>
  <si>
    <t>ALÇA PREFORMADA DE DISTRIBUIÇÃO PARA CONDUTOR DE COBRE 2,0 AWG</t>
  </si>
  <si>
    <t>I8216</t>
  </si>
  <si>
    <t>ANEL BORRACHA P/ FoFo JUNTA ELÁSTICA DN 100 P/ ÁGUA</t>
  </si>
  <si>
    <t>ARMAÇÃO SECUNDÁRIA COM ISOLADOR TIPO ROLDANA</t>
  </si>
  <si>
    <t>I4142</t>
  </si>
  <si>
    <t>ARRUELA BORRACHA P/ FLANGES DN 100 PN10 P/ ESGOTO</t>
  </si>
  <si>
    <t>I4155</t>
  </si>
  <si>
    <t>ARRUELA BORRACHA P/ FLANGES DN 1000 PN10 P/ ESGOTO</t>
  </si>
  <si>
    <t>I4156</t>
  </si>
  <si>
    <t>ARRUELA BORRACHA P/ FLANGES DN 1200 PN10 P/ ESGOTO</t>
  </si>
  <si>
    <t>I4143</t>
  </si>
  <si>
    <t>ARRUELA BORRACHA P/ FLANGES DN 150 PN10 P/ ESGOTO</t>
  </si>
  <si>
    <t>I4144</t>
  </si>
  <si>
    <t>ARRUELA BORRACHA P/ FLANGES DN 200 PN10 P/ ESGOTO</t>
  </si>
  <si>
    <t>I4145</t>
  </si>
  <si>
    <t>ANEL BORRACHA P/ FoFo JUNTA ELÁSTICA DN 150 P/ ÁGUA</t>
  </si>
  <si>
    <t>I4160</t>
  </si>
  <si>
    <t>ANEL BORRACHA P/ FoFo JUNTA ELÁSTICA DN 150 P/ ESGOTO</t>
  </si>
  <si>
    <t>I8218</t>
  </si>
  <si>
    <t>ANEL BORRACHA P/ FoFo JUNTA ELÁSTICA DN 200 P/ ÁGUA</t>
  </si>
  <si>
    <t>I4161</t>
  </si>
  <si>
    <t>ANEL BORRACHA P/ FoFo JUNTA ELÁSTICA DN 200 P/ ESGOTO</t>
  </si>
  <si>
    <t>I8219</t>
  </si>
  <si>
    <t>ANEL BORRACHA P/ FoFo JUNTA ELÁSTICA DN 250 P/ ÁGUA</t>
  </si>
  <si>
    <t>I4162</t>
  </si>
  <si>
    <t>ANEL BORRACHA P/ FoFo JUNTA ELÁSTICA DN 250 P/ ESGOTO</t>
  </si>
  <si>
    <t>I8220</t>
  </si>
  <si>
    <t>I1074</t>
  </si>
  <si>
    <t>ELETRODUTO DE PVC RIGIDO 3''</t>
  </si>
  <si>
    <t>I1076</t>
  </si>
  <si>
    <t>ELETRODUTO DE PVC RIGIDO 4''</t>
  </si>
  <si>
    <t>I1079</t>
  </si>
  <si>
    <t>ELETRODUTO FERRO CLASSE LI ESMALTADO 1''</t>
  </si>
  <si>
    <t>I1077</t>
  </si>
  <si>
    <t>ELETRODUTO FERRO CLASSE LI ESMALTADO 1 1/2''</t>
  </si>
  <si>
    <t>I1078</t>
  </si>
  <si>
    <t>ELETRODUTO FERRO CLASSE LI ESMALTADO 1 1/4''</t>
  </si>
  <si>
    <t>I1080</t>
  </si>
  <si>
    <t>ELETRODUTO FERRO CLASSE LI ESMALTADO 1/2''</t>
  </si>
  <si>
    <t>I1081</t>
  </si>
  <si>
    <t>ELETRODUTO FERRO CLASSE LI ESMALTADO 2''</t>
  </si>
  <si>
    <t>I1083</t>
  </si>
  <si>
    <t>ELETRODUTO FERRO CLASSE LI ESMALTADO 3/4''</t>
  </si>
  <si>
    <t>I1084</t>
  </si>
  <si>
    <t>ELETRODUTO FLEXIVEL TIPO GARGANTA</t>
  </si>
  <si>
    <t>I1085</t>
  </si>
  <si>
    <t>ELETRODUTO TIPO CONDULETE DE PVC DE 1"</t>
  </si>
  <si>
    <t>I1086</t>
  </si>
  <si>
    <t>ELETRODUTO TIPO CONDULETE DE PVC DE 1/2"</t>
  </si>
  <si>
    <t>I1087</t>
  </si>
  <si>
    <t>ELETRODUTO TIPO CONDULETE DE PVC DE 3/4"</t>
  </si>
  <si>
    <t>I2313</t>
  </si>
  <si>
    <t>ELO FUSIVEL 1H</t>
  </si>
  <si>
    <t>I2315</t>
  </si>
  <si>
    <t>ELO FUSIVEL 3H</t>
  </si>
  <si>
    <t>I6020</t>
  </si>
  <si>
    <t>EMENDA PARA LEITO ABA 100mm C/ PARAFUSOS EM INOX</t>
  </si>
  <si>
    <t>I1105</t>
  </si>
  <si>
    <t>ESPELHO 4''X2'' OU 3"X3"</t>
  </si>
  <si>
    <t>I1106</t>
  </si>
  <si>
    <t>ESPELHO 4''X4''</t>
  </si>
  <si>
    <t>I1110</t>
  </si>
  <si>
    <t>ESTABILIZADOR DE TENSÃO/CORRENTE DE 1KV</t>
  </si>
  <si>
    <t>I1109</t>
  </si>
  <si>
    <t>ESTABILIZADOR DE TENSÃO/CORRENTE DE 10KVA</t>
  </si>
  <si>
    <t>I1111</t>
  </si>
  <si>
    <t>ESTABILIZADOR DE TENSÃO/CORRENTE DE 3KV</t>
  </si>
  <si>
    <t>I1112</t>
  </si>
  <si>
    <t>I3850</t>
  </si>
  <si>
    <t>FLANGE CEGO FoFo C/ FUROS DN 800 PN10</t>
  </si>
  <si>
    <t>I3851</t>
  </si>
  <si>
    <t>FLANGE CEGO FoFo C/ FUROS DN 900 PN10</t>
  </si>
  <si>
    <t>I6871</t>
  </si>
  <si>
    <t>C0056 - BALDRAME DE TIJOLO CERAMICO DE FUROS ESP. 14CM</t>
  </si>
  <si>
    <t>Unidade: M3</t>
  </si>
  <si>
    <t>PO DE MARMORE</t>
  </si>
  <si>
    <t>I2302</t>
  </si>
  <si>
    <t>DISCO DE DESBASTE 1/4" DE 7"</t>
  </si>
  <si>
    <t xml:space="preserve">C2764 - ENROCAMENTO DE PEDRA DE MÃO ARRUMADA (ADQUIRIDA) </t>
  </si>
  <si>
    <t xml:space="preserve">C2765 - ENROCAMENTO DE PEDRA DE MÃO JOGADA (ADQUIRIDA) </t>
  </si>
  <si>
    <t>6.4 CONCRETO</t>
  </si>
  <si>
    <t xml:space="preserve">Unidade: T </t>
  </si>
  <si>
    <t xml:space="preserve">C1272 - ESCORAMENTO COMUM DE VALAS TIPO CONTÍNUO C/PRANCHAS PEROBA </t>
  </si>
  <si>
    <t>I1094</t>
  </si>
  <si>
    <t>ESCORA DE 20CM</t>
  </si>
  <si>
    <t>I1349</t>
  </si>
  <si>
    <t>PRANCHA 6 X 16 CM</t>
  </si>
  <si>
    <t>I1723</t>
  </si>
  <si>
    <t>PRANCHA 3 X 16 CM</t>
  </si>
  <si>
    <t>I2370</t>
  </si>
  <si>
    <t>LINHA EM MADEIRA DE LEI DE 5"x2.1/2"</t>
  </si>
  <si>
    <t>BOMBA SUBMERSÍVEL ABS (CHP)</t>
  </si>
  <si>
    <t xml:space="preserve">C2807 - ESGOTAMENTO COM CUNJUNTO MOTO-BOMBA DE 20m3/h, H=10m.c.a </t>
  </si>
  <si>
    <t>I2466</t>
  </si>
  <si>
    <t>VIGIA</t>
  </si>
  <si>
    <t>I2324</t>
  </si>
  <si>
    <t>EQUIPAMENTO DE REBAIXAMENTO DE LENÇOL FREATICO</t>
  </si>
  <si>
    <t>DIA</t>
  </si>
  <si>
    <t xml:space="preserve">C2198 - REMOÇÃO DE PINTURA ANTIGA À TEMPERA </t>
  </si>
  <si>
    <t>1.1</t>
  </si>
  <si>
    <t xml:space="preserve">C3038 - RETIRADA DE CAIXA DE AR CONDICIONADO </t>
  </si>
  <si>
    <t xml:space="preserve">C3039 - RETIRADA DE CARPETE S/REAPROVEITAMENTO </t>
  </si>
  <si>
    <t xml:space="preserve">C3376 - RETIRADA DE COLETOR EM CONCRETO ATÉ 400mm </t>
  </si>
  <si>
    <t>C0703</t>
  </si>
  <si>
    <t>FUNDO FALSO PRE-MOLDADO P/FILTRO ANAEROBIO, D = 2,50M</t>
  </si>
  <si>
    <t>I6082</t>
  </si>
  <si>
    <t>FUNDO FALSO PRE-MOLDADO P/FILTRO ANAEROBIO, D = 3,00M</t>
  </si>
  <si>
    <t>I6083</t>
  </si>
  <si>
    <t>FUNDO FALSO PRE-MOLDADO P/FILTRO ANAEROBIO, D = 3,50M</t>
  </si>
  <si>
    <t>I8076</t>
  </si>
  <si>
    <t>I6423</t>
  </si>
  <si>
    <t>GRAMPO DE INOX P/ PRENDER FITA DE FIXAÇÃO</t>
  </si>
  <si>
    <t>I7003</t>
  </si>
  <si>
    <t>GRUPO GERADOR PARA MOTOR DE 100 CV PARTIDA SOFT START, AUTOMÁTICO C/ QUADRO DE REVERSÃO, COMPLETO, CONFORME TR-04</t>
  </si>
  <si>
    <t>I6997</t>
  </si>
  <si>
    <t>GRUPO GERADOR PARA MOTOR DE 12,5 A 15 CV PARTIDA SOFT START, AUTOMÁTICO C/ QUADRO DE REVERSÃO, COMPLETO, CONFORME TR-04</t>
  </si>
  <si>
    <t>I6994</t>
  </si>
  <si>
    <t>GRUPO GERADOR PARA MOTOR DE 2 CV PARTIDA DIRETA, AUTOMÁTICO C/ QUADRO DE REVERSÃO, COMPLETO, CONFORME TR-04</t>
  </si>
  <si>
    <t>I6998</t>
  </si>
  <si>
    <t>GRUPO GERADOR PARA MOTOR DE 20 A 25 CV PARTIDA SOFT START, AUTOMÁTICO C/ QUADRO DE REVERSÃO, COMPLETO, CONFORME TR-04</t>
  </si>
  <si>
    <t>I6999</t>
  </si>
  <si>
    <t>GRUPO GERADOR PARA MOTOR DE 25 A 30 CV PARTIDA SOFT START, AUTOMÁTICO C/ QUADRO DE REVERSÃO, COMPLETO, CONFORME TR-04</t>
  </si>
  <si>
    <t>I6995</t>
  </si>
  <si>
    <t>GRUPO GERADOR PARA MOTOR DE 3 A 5 CV PARTIDA DIRETA, AUTOMÁTICO C/ QUADRO DE REVERSÃO, COMPLETO, CONFORME TR-04</t>
  </si>
  <si>
    <t>I7000</t>
  </si>
  <si>
    <t>TE FoFo FF DN 600 x 500 PN10</t>
  </si>
  <si>
    <t>I3686</t>
  </si>
  <si>
    <t>TE FoFo JTEF DN 1000 x 400 PN16</t>
  </si>
  <si>
    <t>I7858</t>
  </si>
  <si>
    <t>TE FoFo JTEF DN 1000 x 400 PN25</t>
  </si>
  <si>
    <t>I7775</t>
  </si>
  <si>
    <t>TE FoFo JTEF DN 1000 x 600 PN10</t>
  </si>
  <si>
    <t>I7817</t>
  </si>
  <si>
    <t>TE FoFo JTEF DN 1000 x 600 PN16</t>
  </si>
  <si>
    <t>I7859</t>
  </si>
  <si>
    <t>TE FoFo JTEF DN 1000 x 600 PN25</t>
  </si>
  <si>
    <t>I7776</t>
  </si>
  <si>
    <t>TE FoFo JTEF DN 1000 x 800 PN10</t>
  </si>
  <si>
    <t>I7818</t>
  </si>
  <si>
    <t>TE FoFo JTEF DN 1000 x 800 PN16</t>
  </si>
  <si>
    <t>I7860</t>
  </si>
  <si>
    <t>TE FoFo JTEF DN 1000 x 800 PN25</t>
  </si>
  <si>
    <t>I7782</t>
  </si>
  <si>
    <t>TE FoFo JTEF DN 1200 x 1000 PN10</t>
  </si>
  <si>
    <t>I7824</t>
  </si>
  <si>
    <t>TE FoFo JTEF DN 1200 x 1000 PN16</t>
  </si>
  <si>
    <t>I7866</t>
  </si>
  <si>
    <t>TE FoFo JTEF DN 1200 x 1000 PN25</t>
  </si>
  <si>
    <t>I7783</t>
  </si>
  <si>
    <t>TE FoFo JTEF DN 1200 x 1200 PN10</t>
  </si>
  <si>
    <t>I7825</t>
  </si>
  <si>
    <t>TE FoFo JTEF DN 1200 x 1200 PN16</t>
  </si>
  <si>
    <t>I7867</t>
  </si>
  <si>
    <t>CONCRETO NÃO ESTRUTURAL PREPARO MANUAL</t>
  </si>
  <si>
    <t>Total SERVIÇOS :</t>
  </si>
  <si>
    <t>I2375</t>
  </si>
  <si>
    <t>MANILHA DE BARRO VITRIFICADO PB D=150mm(L=1.50m)</t>
  </si>
  <si>
    <t>I2376</t>
  </si>
  <si>
    <t>MANILHA DE BARRO VITRIFICADO PB D=200mm(L=1.50m)</t>
  </si>
  <si>
    <t>I2452</t>
  </si>
  <si>
    <t>TUBO CONCRETO POROSO D=15cm</t>
  </si>
  <si>
    <t xml:space="preserve">C2841 - IMPERMEABILIZAÇÃO C/ ARGAMASSA DE CIMENTO E AREIA 1:3 ADITIVADA, ESP.= 2.50cm </t>
  </si>
  <si>
    <t xml:space="preserve">C3444 - IMPERMEABILIZAÇÃO C/ SIKA E IGOL P/ CX. D´ÁGUA </t>
  </si>
  <si>
    <t>I6229</t>
  </si>
  <si>
    <t>IGOL A</t>
  </si>
  <si>
    <t xml:space="preserve">C0723 - CARGA, TRANSPORTE E DESCARGA DE TUBOS E PEÇAS EM PVC DN 350mm ATÉ 15km </t>
  </si>
  <si>
    <t xml:space="preserve">C0724 - CARGA, TRANSPORTE E DESCARGA DE TUBOS E PEÇAS EM PVC DN 400mm ATÉ 15km </t>
  </si>
  <si>
    <t xml:space="preserve">C0725 - CARGA, TRANSPORTE E DESCARGA DE TUBOS E PEÇAS EM PVC DN 450mm ATÉ 15km </t>
  </si>
  <si>
    <t>I7442</t>
  </si>
  <si>
    <t>FUSE MDL 1.32 AMP FOR AC FIXED HARDWARE PWR SUPPLY, MOD. 1746-F4-AHGB</t>
  </si>
  <si>
    <t>I7409</t>
  </si>
  <si>
    <t>FUSÍVEL DIAZED RETARDADO 2A, C/ BASE</t>
  </si>
  <si>
    <t>I1204</t>
  </si>
  <si>
    <t>Total MATERIAIS :</t>
  </si>
  <si>
    <t>Total Simples</t>
  </si>
  <si>
    <t>Encargos</t>
  </si>
  <si>
    <t>BDI</t>
  </si>
  <si>
    <t>Total Geral</t>
  </si>
  <si>
    <t>ALVENARIA DE TIJOLO CERÂMICO FURADO (9x19x19)cm C/ARGAMASSA MISTA DE CAL HIDRATADA ESP=20 cm</t>
  </si>
  <si>
    <t>C0171</t>
  </si>
  <si>
    <t>ARGAMASSA DE CIMENTO E AREIA S/PEN. TRAÇO 1:4</t>
  </si>
  <si>
    <t>C0216</t>
  </si>
  <si>
    <t>ARMADURA CA-50A MÉDIA D= 6,3 A 10,0mm</t>
  </si>
  <si>
    <t>C0840</t>
  </si>
  <si>
    <t>CONCRETO P/VIBR., FCK 15 MPa COM AGREGADO ADQUIRIDO</t>
  </si>
  <si>
    <t>C2784</t>
  </si>
  <si>
    <t>LINHA DE NYLON REF. 050</t>
  </si>
  <si>
    <t>I2363</t>
  </si>
  <si>
    <t>JOELHO PVC SOLDAVEL 25MM</t>
  </si>
  <si>
    <t>I6172</t>
  </si>
  <si>
    <t>TUBO CAMISA AÇO CHAPA ASTM A36 1/4" DN 500mm</t>
  </si>
  <si>
    <t xml:space="preserve">C0705 - CARGA E DESCARGA DE TUBOS E CONEXÕES EM FoFo </t>
  </si>
  <si>
    <t xml:space="preserve">C0727 - CARGA, TRANSPORTE E DESCARGA DE TUBOS E PEÇAS EM PVC DN 50mm ATÉ 15km </t>
  </si>
  <si>
    <t>LAJE PRÉ-FABRICADA COMUM de 8cm P/FÔRRO-VÃO &gt; de 4,01m</t>
  </si>
  <si>
    <r>
      <t>C0806 - CALÇADA DE PROTEÇÃO Φ</t>
    </r>
    <r>
      <rPr>
        <b/>
        <sz val="6.8"/>
        <color indexed="12"/>
        <rFont val="Times New Roman"/>
        <family val="1"/>
      </rPr>
      <t xml:space="preserve"> = 3,5M DO RESERVATÓRIO DE 10.000 L</t>
    </r>
  </si>
  <si>
    <t xml:space="preserve">C2210 - RETIRADA DE PORTAS E JANELAS, INCLUSIVE BATENTES </t>
  </si>
  <si>
    <t xml:space="preserve">C3782 - PISO PRÉ-MOLDADO ARTICULADO E INTERTRAVADO DE 16 FACES - e = 8,0 cm (35 MPa) P/ TRÁFEGO PESADO </t>
  </si>
  <si>
    <t>I7004</t>
  </si>
  <si>
    <t xml:space="preserve">C0281 - ASSENTAMENTO DE TUBOS E CONEXÕES EM PVC, JE DN 100mm </t>
  </si>
  <si>
    <t xml:space="preserve">C0283 - ASSENTAMENTO DE TUBOS E CONEXÕES EM PVC, JE DN 150mm </t>
  </si>
  <si>
    <t xml:space="preserve">C0284 - ASSENTAMENTO DE TUBOS E CONEXÕES EM PVC, JE DN 200mm </t>
  </si>
  <si>
    <t xml:space="preserve">C0285 - ASSENTAMENTO DE TUBOS E CONEXÕES EM PVC, JE DN 250mm </t>
  </si>
  <si>
    <t>C0721</t>
  </si>
  <si>
    <t xml:space="preserve">C0286 - ASSENTAMENTO DE TUBOS E CONEXÕES EM PVC, JE DN 300mm </t>
  </si>
  <si>
    <t>CENTRAL DE COMAMDO DE MOTORES TIPO CPD1005</t>
  </si>
  <si>
    <t>I5981</t>
  </si>
  <si>
    <t>CENTRAL DE COMANDO DE MOTORES TIPO CPD2005</t>
  </si>
  <si>
    <t>I8211</t>
  </si>
  <si>
    <t>CHAVE FUSÍVEL INDICADORA UNIPOLAR 15KV-300A CORRENTE RUPTURA 2,0 KV</t>
  </si>
  <si>
    <t>I7552</t>
  </si>
  <si>
    <t>CHUMBADOR FISCHER FCB 1/4"</t>
  </si>
  <si>
    <t>I6622</t>
  </si>
  <si>
    <t>CLORADOR P/ CLORO GASOSO COMPLETO, CAP, ATÉ 2 kg/h</t>
  </si>
  <si>
    <t>I2485</t>
  </si>
  <si>
    <t>PEITORIL DE MARMORITE</t>
  </si>
  <si>
    <t>I1609</t>
  </si>
  <si>
    <t>PEITORIL PRE-MOLDADO DE GRANILITE DE L= 10 cm</t>
  </si>
  <si>
    <t>I1610</t>
  </si>
  <si>
    <t>PEITORIS DE GRANITO 15CM</t>
  </si>
  <si>
    <t>I1653</t>
  </si>
  <si>
    <t>PISO ANTIDERR. NITROPISO TF-5000, SELADO C/FC-140</t>
  </si>
  <si>
    <t>I1655</t>
  </si>
  <si>
    <t>PISO CERÂMICO GAIL 240X115X14 MM</t>
  </si>
  <si>
    <t>I1657</t>
  </si>
  <si>
    <t>PISO DE BORRACHA 50X50CM ESPESSURA 13MM</t>
  </si>
  <si>
    <t>I1656</t>
  </si>
  <si>
    <t>PISO DE BORRACHA 50x50cm ESPESSURA 7,5mm</t>
  </si>
  <si>
    <t>I1658</t>
  </si>
  <si>
    <t>PISO ELEVADO COMPOSTO DE PLACAS DE AÇO GALVANIZADO ESTAMPADO, MIOLO EM CONCRETO LEVE, REVESTIMENTO EM PAVIFLEX, MONTADO EM ESTRUTURA DE SUSTENTAÇÃO REGULÁVEL ( FORNECIMENTO E MONTAGEM )</t>
  </si>
  <si>
    <t>I1660</t>
  </si>
  <si>
    <t>PISO LENCOL BORRACHA ANTIDER. TIPO GRAO DE ARROZ</t>
  </si>
  <si>
    <t>I1661</t>
  </si>
  <si>
    <t>PISO PEDRA CARIRI E=2CM</t>
  </si>
  <si>
    <t>I1670</t>
  </si>
  <si>
    <t>PLACA DE MÁRMORE PADRONIZADA 15X30CM</t>
  </si>
  <si>
    <t>I6632</t>
  </si>
  <si>
    <t>PLACA EM FIBRA DE VIDRO ESP=3mm</t>
  </si>
  <si>
    <t>I6503</t>
  </si>
  <si>
    <t>PORCELANATO NATURAL (FOSCO)</t>
  </si>
  <si>
    <t>I6501</t>
  </si>
  <si>
    <t>PORCELANATO POLIDO</t>
  </si>
  <si>
    <t>I1820</t>
  </si>
  <si>
    <t>REVESTIMENTO EPÓXICO PARA PISOS</t>
  </si>
  <si>
    <t>I1822</t>
  </si>
  <si>
    <t>CARRETEL SIMPLES DN 250 x 250</t>
  </si>
  <si>
    <t>I4207</t>
  </si>
  <si>
    <t>CARRETEL SIMPLES DN 300 x 250</t>
  </si>
  <si>
    <t>I4208</t>
  </si>
  <si>
    <t>CARRETEL SIMPLES DN 350 x 250</t>
  </si>
  <si>
    <t>I4209</t>
  </si>
  <si>
    <t>CARRETEL SIMPLES DN 400 x 250</t>
  </si>
  <si>
    <t>I4210</t>
  </si>
  <si>
    <t>CARRETEL SIMPLES DN 500 x 250</t>
  </si>
  <si>
    <t>I4211</t>
  </si>
  <si>
    <t>CARRETEL SIMPLES DN 600 x 250</t>
  </si>
  <si>
    <t>I4212</t>
  </si>
  <si>
    <t>CARRETEL SIMPLES DN 700 x 250</t>
  </si>
  <si>
    <t>I4202</t>
  </si>
  <si>
    <t>CARRETEL SIMPLES DN 75 x 250</t>
  </si>
  <si>
    <t>I7102</t>
  </si>
  <si>
    <t>CARRETEL SIMPLES DN 80 x 250</t>
  </si>
  <si>
    <t>I4213</t>
  </si>
  <si>
    <t>CARRETEL SIMPLES DN 800 x 250</t>
  </si>
  <si>
    <t>I4214</t>
  </si>
  <si>
    <t>CARRETEL SIMPLES DN 900 x 250</t>
  </si>
  <si>
    <t>I6154</t>
  </si>
  <si>
    <t>I3142</t>
  </si>
  <si>
    <t>TE PVC PBA 90 COM BOLSAS DN 50</t>
  </si>
  <si>
    <t>I3143</t>
  </si>
  <si>
    <t>TE PVC PBA 90 COM BOLSAS DN 75</t>
  </si>
  <si>
    <t>I6920</t>
  </si>
  <si>
    <t>TE RED 90° PVC PBS COM BOLSAS DN 150 x 100 mm</t>
  </si>
  <si>
    <t>I3146</t>
  </si>
  <si>
    <t>TE REDUÇÃO PVC 90 PBA COM BOLSAS DN 100 x 50</t>
  </si>
  <si>
    <t>I3147</t>
  </si>
  <si>
    <t>TE REDUÇÃO PVC 90 PBA COM BOLSAS DN 100 x 75</t>
  </si>
  <si>
    <t>I3145</t>
  </si>
  <si>
    <t>TE REDUÇÃO PVC 90 PBA COM BOLSAS DN 75 x 50</t>
  </si>
  <si>
    <t>I3033</t>
  </si>
  <si>
    <t>TE 90 DE REDUÇÃO OCRE BBB - JE DN 200 x150</t>
  </si>
  <si>
    <t>I3034</t>
  </si>
  <si>
    <t>TE 90 DE REDUÇÃO OCRE BBB - JE DN 250 x150</t>
  </si>
  <si>
    <t>I8025</t>
  </si>
  <si>
    <t>TÊ 90 DE REDUÇÃO OCRE BBB - JE DN 300 x 150</t>
  </si>
  <si>
    <t>I6911</t>
  </si>
  <si>
    <t>RODAPÉ DE MÁRMORE COLOCADO - 10CM</t>
  </si>
  <si>
    <t>I1830</t>
  </si>
  <si>
    <t>RODAPÉ PRE-MOLDADO DE GRANILITE DE 10CM</t>
  </si>
  <si>
    <t>I1869</t>
  </si>
  <si>
    <t>SINTECO P/ PISOS DE MADEIRA</t>
  </si>
  <si>
    <t>I1880</t>
  </si>
  <si>
    <t>SOLEIRA DE GRANITO DE 15CM</t>
  </si>
  <si>
    <t>I1881</t>
  </si>
  <si>
    <t>SOLEIRA DE GRANITO DE 25CM</t>
  </si>
  <si>
    <t>I1882</t>
  </si>
  <si>
    <t>SOLEIRA DE MARMORE DE 15CM</t>
  </si>
  <si>
    <t>I1883</t>
  </si>
  <si>
    <t>SOLEIRA DE MARMORE DE 25CM</t>
  </si>
  <si>
    <t>I2495</t>
  </si>
  <si>
    <t>SOLEIRA DE MARMORITE</t>
  </si>
  <si>
    <t>I1884</t>
  </si>
  <si>
    <t>SOLEIRA PRE-MOLDADA DE GRANILITE DE 15CM</t>
  </si>
  <si>
    <t>I1885</t>
  </si>
  <si>
    <t>SOLEIRA PRE-MOLDADA DE GRANILITE DE 25CM</t>
  </si>
  <si>
    <t>I1900</t>
  </si>
  <si>
    <t>SUPORTE MÁRMORE PARA FILTRO</t>
  </si>
  <si>
    <t>I1938</t>
  </si>
  <si>
    <t>TAPETE TIPO TABACOW, DE 6MM A 10MM (COLOCADO)</t>
  </si>
  <si>
    <t>I1939</t>
  </si>
  <si>
    <t>TAPETE TIPO TABACOW,ATE 6MM (COLOCADO)</t>
  </si>
  <si>
    <t>I2034</t>
  </si>
  <si>
    <t>TELA DE ACABAMENTO NO FORRO - E. EOLICO</t>
  </si>
  <si>
    <t>I2078</t>
  </si>
  <si>
    <t>TESTEIRA EXTRUDIDA PARA DEGRAUS</t>
  </si>
  <si>
    <t>I2157</t>
  </si>
  <si>
    <t>TRILHO DE ALUMINIO PARA FORRO DE GESSO</t>
  </si>
  <si>
    <t>32. SERVIÇOS EMPREITADOS</t>
  </si>
  <si>
    <t>I8224</t>
  </si>
  <si>
    <t>DIVISÓRIA TIPO "DIVILUX", PAINEL FIBRAROC, MONTANTE/RODAPÉ DUPLO, PERFIL EM ALUMÍNIO</t>
  </si>
  <si>
    <t>I8322</t>
  </si>
  <si>
    <t>DIVISÓRIA TIPO "DIVILUX", PAINEL FIBRAROC, MONTANTE/RODAPÉ SIMPLES, PERFIL EM AÇO</t>
  </si>
  <si>
    <t>I8323</t>
  </si>
  <si>
    <t>DIVISÓRIA TIPO "DIVILUX", PAINEL FIBRAROC, MONTANTE/RODAPÉ SIMPLES, PERFIL EM ALUMÍNIO</t>
  </si>
  <si>
    <t>I8318</t>
  </si>
  <si>
    <t>DIVISÓRIA TIPO "DIVILUX", PAINEL PVC, MONTANTE/RODAPÉ SIMPLES, PERFIL EM AÇO</t>
  </si>
  <si>
    <t>I8319</t>
  </si>
  <si>
    <t>DIVISÓRIA TIPO "DIVILUX", PAINEL PVC, MONTANTE/RODAPÉ SIMPLES, PERFIL EM ALUMÍNIO</t>
  </si>
  <si>
    <t>I8189</t>
  </si>
  <si>
    <t>DRAGAGEM INCLUINDO MOBILIZAÇÃO/DESMOBILIZAÇÃO DA DRAGA</t>
  </si>
  <si>
    <t>I7510</t>
  </si>
  <si>
    <t>ELEVADOR C/ CABINE EM AÇO INOX ESCOVADO C/ 2 PORTAS CORREDIÇAS NAS FACES ANTERIOR E POSTERIOR, C/ SIST. TRATOR/PROPULSÃO P/ 3 PARADAS - CAP 20 PESSOAS</t>
  </si>
  <si>
    <t>I7948</t>
  </si>
  <si>
    <t>ELEVADOR CAPACIDADE 225 Kg, 3 PASSAGEIROS OU CADEIRA DE RODAS + 1 ACOMPANHANTE, CABINE E PORTAS DE AÇO INOXIDÁVEL ESCOVADO, 3 PARADAS, VELOC. 0,25m/seg</t>
  </si>
  <si>
    <t>I8259</t>
  </si>
  <si>
    <t>ELEVADOR PARA 10 PESSOAS VELOCIDADE 60m/min - 3 PARADAS</t>
  </si>
  <si>
    <t>I8235</t>
  </si>
  <si>
    <t>ESCADA PRÉ-MOLDADA EM CONCRETO Ø = 1,80m - h = 3,50m - FORNECIMENTO / MONTAGEM</t>
  </si>
  <si>
    <t>I1116</t>
  </si>
  <si>
    <t>ESTACA FRANKI - 350 MM - CAPACIDADE 55 T</t>
  </si>
  <si>
    <t>I1117</t>
  </si>
  <si>
    <t>ESTACA FRANKI - 400 MM - CAPACIDADE 75 T</t>
  </si>
  <si>
    <t>I1118</t>
  </si>
  <si>
    <t>ESTACA FRANKI - 455 MM - CAPACIDADE 95 T</t>
  </si>
  <si>
    <t>I1119</t>
  </si>
  <si>
    <t>ESTACA FRANKI - 520 MM - CAPACIDADE 130 T</t>
  </si>
  <si>
    <t>I1120</t>
  </si>
  <si>
    <t>ESTACA FRANKI - 600 MM - CAPACIDADE 170 T</t>
  </si>
  <si>
    <t>I7962</t>
  </si>
  <si>
    <t>ESTACA FRANKI - 700 MM - CAPACIDADE 220 T</t>
  </si>
  <si>
    <t>I8238</t>
  </si>
  <si>
    <t>ESTRUTURA PRÉ-FABRICADA EM AÇO GALVANIZADO PARA ESCADA</t>
  </si>
  <si>
    <t>I8261</t>
  </si>
  <si>
    <t>EXECUÇÃO DE FURO EM CONCRETO COM BROCA - Ø 1 1/2" A 2"</t>
  </si>
  <si>
    <t>I7456</t>
  </si>
  <si>
    <t>FORMA DE PAPELÃO RESINADO TIPO ESTRUTUBOS D=1,20 M (FORNECIMENTO/MONTAGEM/DESMONTAGEM)</t>
  </si>
  <si>
    <t>I8298</t>
  </si>
  <si>
    <t>VENTOSA TRÍPLICE FUNÇÃO/FLANGE DN 150 PN25</t>
  </si>
  <si>
    <t>I5725</t>
  </si>
  <si>
    <t>VENTOSA TRÍPLICE FUNÇÃO/FLANGE DN 200 PN10</t>
  </si>
  <si>
    <t>I5728</t>
  </si>
  <si>
    <t>VENTOSA TRÍPLICE FUNÇÃO/FLANGE DN 200 PN16</t>
  </si>
  <si>
    <t>I5732</t>
  </si>
  <si>
    <t>VENTOSA TRÍPLICE FUNÇÃO/FLANGE DN 200 PN25</t>
  </si>
  <si>
    <t>I5729</t>
  </si>
  <si>
    <t>VENTOSA TRÍPLICE FUNÇÃO/FLANGE DN 50 PN25</t>
  </si>
  <si>
    <t>I7328</t>
  </si>
  <si>
    <t>VENTOSA TRIPLICE FUNÇÃO/FLANGE DN 80 PN10/16</t>
  </si>
  <si>
    <t>I7329</t>
  </si>
  <si>
    <t>VENTOSA TRIPLICE FUNÇÃO/FLANGE DN 80 PN25</t>
  </si>
  <si>
    <t>I7471</t>
  </si>
  <si>
    <t>VOLANTE EM FERRO DÚCTIL COM CUNHA METÁLICA 18</t>
  </si>
  <si>
    <t>I7472</t>
  </si>
  <si>
    <t>VOLANTE EM FERRO DÚCTIL COM CUNHA METÁLICA 21</t>
  </si>
  <si>
    <t>I7473</t>
  </si>
  <si>
    <t>VOLANTE EM FERRO DÚCTIL COM CUNHA METÁLICA 23</t>
  </si>
  <si>
    <t>23. MATERIAIS PADRÃO MUTIRÃO</t>
  </si>
  <si>
    <t>I6118</t>
  </si>
  <si>
    <t>ARMADOR RABO DE ANDORINHA F.G. (PADRÃO MUTIRÃO)</t>
  </si>
  <si>
    <t>I6108</t>
  </si>
  <si>
    <t>BATEDOR DE MADEIRA MISTA 2 X 2 CM (PADRÃO MUTIRÃO)</t>
  </si>
  <si>
    <t>I6123</t>
  </si>
  <si>
    <t>CAIXA DE GORDURA PRÉ-MOLDADA DE CIMENTO (PADRÃO MUTIRÃO)</t>
  </si>
  <si>
    <t>I6124</t>
  </si>
  <si>
    <t>CAIXA DE PLÁSTICO 4" X 2" (PADRÃO MUTIRÃO)</t>
  </si>
  <si>
    <t>I6114</t>
  </si>
  <si>
    <t>DOBRADIÇA DE FERRO TIPO CRUZ (PADRÃO MUTIRÃO)</t>
  </si>
  <si>
    <t>I6125</t>
  </si>
  <si>
    <t>ELETROD. FLEXÍVEL DE 1/2" (PADRÃO MUTIRÃO)</t>
  </si>
  <si>
    <t>I6115</t>
  </si>
  <si>
    <t>FERROLHO DE FERRO CHATO DE 3" (PADRÃO MUTIRÃO)</t>
  </si>
  <si>
    <t>I6126</t>
  </si>
  <si>
    <t>FIO RETORCIDO DE 2 X 0,75 MM2 (PADRÃO MUTIRÃO)</t>
  </si>
  <si>
    <t>I6109</t>
  </si>
  <si>
    <t>FORRAMENTO LISO 10 X 3 CM MADEIRA MISTA (PADRÃO MUTIRÃO)</t>
  </si>
  <si>
    <t>I6127</t>
  </si>
  <si>
    <t>HASTE DE FERRO GALVANIZADO 1,20 M PARA ATERRAMENTO (PADRÃO MUTIRÃO)</t>
  </si>
  <si>
    <t>I6110</t>
  </si>
  <si>
    <t>JANELA TIPO FICHA 1,40 X 1,00 M MADEIRA MISTA (PADRÃO MUTIRÃO)</t>
  </si>
  <si>
    <t>I6111</t>
  </si>
  <si>
    <t>kg</t>
  </si>
  <si>
    <t xml:space="preserve">DEMOLIÇÃO E REMOÇÃO DE PAVIMENTO EM PARALELEPIPEDO E POLIÉDRICO </t>
  </si>
  <si>
    <t xml:space="preserve">DEMOLIÇÃO E REMOÇÃO DE PAREDES DE TAIPA </t>
  </si>
  <si>
    <t xml:space="preserve">REMOÇÃO DE BUEIROS EXISTENTES </t>
  </si>
  <si>
    <t xml:space="preserve">REMOÇÃO DE CERCAS </t>
  </si>
  <si>
    <t xml:space="preserve">REMOÇÃO DE PINTURA ANTIGA A CAL </t>
  </si>
  <si>
    <t xml:space="preserve">REMOÇÃO DE PINTURA ANTIGA À TEMPERA </t>
  </si>
  <si>
    <t xml:space="preserve">RETIRADA DE CAIXA DE AR CONDICIONADO </t>
  </si>
  <si>
    <t xml:space="preserve">RETIRADA DE CARPETE S/REAPROVEITAMENTO </t>
  </si>
  <si>
    <t xml:space="preserve">RETIRADA DE COLETOR EM CONCRETO ATÉ 400mm </t>
  </si>
  <si>
    <t xml:space="preserve">RETIRADA DE ESQUADRIAS METÁLICAS </t>
  </si>
  <si>
    <t xml:space="preserve">RETIRADA DE GRADE DE FERRO </t>
  </si>
  <si>
    <t xml:space="preserve">RETIRADA DE GUIAS PRÉ FABRICADAS DE CONCRETO </t>
  </si>
  <si>
    <t>REGISTRO GAVETA BOLSA/CABEÇOTE DN 80 PN10/16</t>
  </si>
  <si>
    <t>I5090</t>
  </si>
  <si>
    <t>REGISTRO GAVETA BOLSA/VOLANTE DN 100 PN10/16</t>
  </si>
  <si>
    <t>I5089</t>
  </si>
  <si>
    <t>REGISTRO GAVETA BOLSA/VOLANTE DN 75 PN10/16</t>
  </si>
  <si>
    <t>I7150</t>
  </si>
  <si>
    <t>FORRO PACOTE C/ PERFIL "T" EM AÇO</t>
  </si>
  <si>
    <t>I8308</t>
  </si>
  <si>
    <t>FORRO PACOTE C/ PERFIL "T" EM ALUMÍNIO</t>
  </si>
  <si>
    <t>I8297</t>
  </si>
  <si>
    <t>FORRO PVC - COLMÉIA</t>
  </si>
  <si>
    <t>I8296</t>
  </si>
  <si>
    <t>FORRO PVC - MODULADO (618x1250)mm C/ PERFIL "CARTOLA" EM ALUMÍNIO</t>
  </si>
  <si>
    <t>I8294</t>
  </si>
  <si>
    <t>TUBO FoFo C/FLANGE E BOLSA JE DN 300 PN10 - L=1500</t>
  </si>
  <si>
    <t>I4318</t>
  </si>
  <si>
    <t>TUBO FoFo C/FLANGE E BOLSA JE DN 300 PN10 - L=2000</t>
  </si>
  <si>
    <t>I4319</t>
  </si>
  <si>
    <t>TUBO FoFo C/FLANGE E BOLSA JE DN 300 PN10 - L=2500</t>
  </si>
  <si>
    <t>I4320</t>
  </si>
  <si>
    <t>COMPORTA CIRCULAR C/DUPLO SENT. DE FLUXO DN 1400</t>
  </si>
  <si>
    <t>I4868</t>
  </si>
  <si>
    <t>COMPORTA CIRCULAR C/DUPLO SENT. DE FLUXO DN 1500</t>
  </si>
  <si>
    <t>I4857</t>
  </si>
  <si>
    <t>COMPORTA CIRCULAR C/DUPLO SENT. DE FLUXO DN 200</t>
  </si>
  <si>
    <t>I4858</t>
  </si>
  <si>
    <t>MOTORISTA DE CARRETA</t>
  </si>
  <si>
    <t>I1550</t>
  </si>
  <si>
    <t>OPERADOR BOMBA CONCRETO</t>
  </si>
  <si>
    <t>I2546</t>
  </si>
  <si>
    <t>OPERADOR DE AQUECEDOR DE FLUIDO TERMICO</t>
  </si>
  <si>
    <t>I2547</t>
  </si>
  <si>
    <t>OPERADOR DE BATE ESTACA</t>
  </si>
  <si>
    <t>I2548</t>
  </si>
  <si>
    <t>OPERADOR DE BETONEIRA</t>
  </si>
  <si>
    <t>I1551</t>
  </si>
  <si>
    <t>COMPORTA CIRCULAR C/DUPLO SENT. DE FLUXO DN 1000</t>
  </si>
  <si>
    <t>I4866</t>
  </si>
  <si>
    <t>COMPORTA CIRCULAR C/DUPLO SENT. DE FLUXO DN 1200</t>
  </si>
  <si>
    <t>I4867</t>
  </si>
  <si>
    <t>MOTORISTA</t>
  </si>
  <si>
    <t>I2545</t>
  </si>
  <si>
    <t>PROJETOR EMBUTIDO NO FORRO EM CHAPA DE AÇO PINTADA COM REFLETOR DE ALUMÍNIO ANODIZADO ALTO BRILHO E DIFUSOR EM VIDRO TRANSPARENTE TEMPERADO PARA LÂMPADA VAPOR METÁLICO 400W MAIS REATOR E IGNITOR</t>
  </si>
  <si>
    <t>I1738</t>
  </si>
  <si>
    <t>PROJETOR EXTERNO COM ÂNGULO ELEV REGULÁVEL</t>
  </si>
  <si>
    <t>I6193</t>
  </si>
  <si>
    <t>PROJETOR PROVA EXPLOSÃO REF. MAC EXN 105/15 EM AÇO INOX</t>
  </si>
  <si>
    <t>I1739</t>
  </si>
  <si>
    <t>PROJETOR REF. MA - 331, FAB. REEME</t>
  </si>
  <si>
    <t>I1740</t>
  </si>
  <si>
    <t>PROJETOR TIPO CANHÃO</t>
  </si>
  <si>
    <t>I1747</t>
  </si>
  <si>
    <t>QUADRO DE DISTRIBUIÇÃO SOBREPOR ATÉ 6 DIVISÕES</t>
  </si>
  <si>
    <t>I1751</t>
  </si>
  <si>
    <t>QUADRO DE FORÇA (0,90 X 1,90 X 0,60)M</t>
  </si>
  <si>
    <t>I1752</t>
  </si>
  <si>
    <t>COMPORTA QUADRADA C/DUPLO SENT. DE FLUXO DN 1200</t>
  </si>
  <si>
    <t>I4879</t>
  </si>
  <si>
    <t>COMPORTA QUADRADA C/DUPLO SENT. DE FLUXO DN 1400</t>
  </si>
  <si>
    <t>I4880</t>
  </si>
  <si>
    <t>COMPORTA QUADRADA C/DUPLO SENT. DE FLUXO DN 1500</t>
  </si>
  <si>
    <t>I4869</t>
  </si>
  <si>
    <t>COMPORTA QUADRADA C/DUPLO SENT. DE FLUXO DN 200</t>
  </si>
  <si>
    <t>I4870</t>
  </si>
  <si>
    <t>COMPORTA QUADRADA C/DUPLO SENT. DE FLUXO DN 300</t>
  </si>
  <si>
    <t>I4871</t>
  </si>
  <si>
    <t>COMPORTA QUADRADA C/DUPLO SENT. DE FLUXO DN 400</t>
  </si>
  <si>
    <t>I4872</t>
  </si>
  <si>
    <t>COMPORTA QUADRADA C/DUPLO SENT. DE FLUXO DN 500</t>
  </si>
  <si>
    <t>I4873</t>
  </si>
  <si>
    <t>COMPORTA QUADRADA C/DUPLO SENT. DE FLUXO DN 600</t>
  </si>
  <si>
    <t>I4874</t>
  </si>
  <si>
    <t>COMPORTA QUADRADA C/DUPLO SENT. DE FLUXO DN 700</t>
  </si>
  <si>
    <t>I4875</t>
  </si>
  <si>
    <t>QUADRO METÁLICO P/QGBT (1,90 X 0,90 X 0,60)M</t>
  </si>
  <si>
    <t>I7477</t>
  </si>
  <si>
    <t>QUADRO METÁLICO (600 x 400 x 400)mm</t>
  </si>
  <si>
    <t>I7383</t>
  </si>
  <si>
    <t>BLOCO DE CONCRETO ARTICULADO 15X28X30CM</t>
  </si>
  <si>
    <t>I0236</t>
  </si>
  <si>
    <t>BLOCO DE CONCRETO ARTICULADO 15X45X60CM</t>
  </si>
  <si>
    <t>I6683</t>
  </si>
  <si>
    <t>BLOCO DE CONCRETO CINZA (14X19X49)cm TIPO STONE</t>
  </si>
  <si>
    <t xml:space="preserve">C2781 - ESCAVAÇÃO MANUAL SOLO DE 1A CAT. PROF. DE 1.51 a 3.00m </t>
  </si>
  <si>
    <t>LÂMPADA 30W-6.6A, BASE MÉDIUM PREFOCUS</t>
  </si>
  <si>
    <t>I7389</t>
  </si>
  <si>
    <t>LÂMPADA 45W-6.6A, BASE MÉDIUM PREFOCUS</t>
  </si>
  <si>
    <t>I6018</t>
  </si>
  <si>
    <t>LEITO EM FIBRA DE VIDRO 0,30 x 0,10 x 3,00m</t>
  </si>
  <si>
    <t>I6019</t>
  </si>
  <si>
    <t>LEITO EM FIBRA DE VIDRO 0,50 x 0,10 x 3,00m</t>
  </si>
  <si>
    <t>I6374</t>
  </si>
  <si>
    <t>LEITORA DE CARTÃO TECNOLOGIA DE PROXIMIDADE</t>
  </si>
  <si>
    <t>I7529</t>
  </si>
  <si>
    <t>LEITORA DE CARTÕES</t>
  </si>
  <si>
    <t>I7525</t>
  </si>
  <si>
    <t>LICENÇA PLACA JAM ETHERNET</t>
  </si>
  <si>
    <t>I1354</t>
  </si>
  <si>
    <t>LUMINARIA A PROVA DE TEMPO, VAPOR, ETC</t>
  </si>
  <si>
    <t>I6697</t>
  </si>
  <si>
    <t>LUMINARIA ALTO RENDIMENTO, CORPO EM ALUMINIO FUNDIDO MOD. TP-295 VP-40 FAB.TROPICO OU SUMILAR</t>
  </si>
  <si>
    <t>I7932</t>
  </si>
  <si>
    <t>LUMINÁRIA APLICADA NAS LATERAIS DAS PAREDES EXPOSITORAS EM CHAPA DE AÇO PINTADA COM REFLETOR DE ALUMÍNIO ANODIZADO ALTO BRILHO E DIFUSOR EM VIDRO TRANSPARENTE TEMPERADO COM PONTO DE LUZ DE 300W A 2M DO PISO</t>
  </si>
  <si>
    <t>I7921</t>
  </si>
  <si>
    <t>DUTO PERFURADO-PERFILADOS CHAPA DE AÇO (38 X 38)MM</t>
  </si>
  <si>
    <t>I1064</t>
  </si>
  <si>
    <t>ELETRODUTO DE ALUMINIO DE 1"</t>
  </si>
  <si>
    <t>I1062</t>
  </si>
  <si>
    <t>ELETRODUTO DE ALUMINIO DE 1 1/2"</t>
  </si>
  <si>
    <t>I1063</t>
  </si>
  <si>
    <t>ELETRODUTO DE ALUMINIO DE 1 1/4"</t>
  </si>
  <si>
    <t>I1066</t>
  </si>
  <si>
    <t>ELETRODUTO DE ALUMINIO DE 2"</t>
  </si>
  <si>
    <t>I1065</t>
  </si>
  <si>
    <t>ELETRODUTO DE ALUMINIO DE 2 1/2"</t>
  </si>
  <si>
    <t>I1067</t>
  </si>
  <si>
    <t>ELETRODUTO DE ALUMINIO DE 3/4"</t>
  </si>
  <si>
    <t>I1068</t>
  </si>
  <si>
    <t>ELETRODUTO DE PVC RIGIDO 1 1/2''</t>
  </si>
  <si>
    <t>I1069</t>
  </si>
  <si>
    <t>ELETRODUTO DE PVC RIGIDO 1 1/4''</t>
  </si>
  <si>
    <t>I1071</t>
  </si>
  <si>
    <t>ELETRODUTO DE PVC RIGIDO 1/2''</t>
  </si>
  <si>
    <t>I1073</t>
  </si>
  <si>
    <t>ELETRODUTO DE PVC RIGIDO 2''</t>
  </si>
  <si>
    <t>I1072</t>
  </si>
  <si>
    <t>ELETRODUTO DE PVC RIGIDO 2 1/2''</t>
  </si>
  <si>
    <t>POSTE CONCRETO DUPLO T 150/9</t>
  </si>
  <si>
    <t xml:space="preserve">C2873 - LOCAÇÃO DA OBRA C/ AUXÍLIO TOPOGRÁFICO (ÁREA ATÉ 5000 M2) </t>
  </si>
  <si>
    <t xml:space="preserve">C2876 - LOCAÇÃO E NIVELAMENTO DE REDE DE ESGOTO / EMISSÁRIO / DRENAGEM </t>
  </si>
  <si>
    <t>LUMINARIA SPOT DIRECIONAL C/BRACO</t>
  </si>
  <si>
    <t>I1378</t>
  </si>
  <si>
    <t>LUMINARIA TIPO GLOBO DE VIDRO</t>
  </si>
  <si>
    <t>I1379</t>
  </si>
  <si>
    <t>LUMINARIA TIPO GLOBO PLASTICO</t>
  </si>
  <si>
    <t>I6793</t>
  </si>
  <si>
    <t>LUMINÁRIA TIPO PÉTALA FAB.REEME REF.: ZE-157 OU SIMILAR</t>
  </si>
  <si>
    <t>I1380</t>
  </si>
  <si>
    <t>LUMINARIA TIPO SPOT SIMPLES</t>
  </si>
  <si>
    <t>I1353</t>
  </si>
  <si>
    <t>LUM.REFLETORA C/LAMP. DICROICA 50W</t>
  </si>
  <si>
    <t>I1399</t>
  </si>
  <si>
    <t>I0943</t>
  </si>
  <si>
    <t>CURVA DE FERRO PARA ELETRODUTO DE 1 1/2''</t>
  </si>
  <si>
    <t>I0944</t>
  </si>
  <si>
    <t>CURVA DE FERRO PARA ELETRODUTO DE 1 1/4''</t>
  </si>
  <si>
    <t>I0947</t>
  </si>
  <si>
    <t>CURVA DE FERRO PARA ELETRODUTO DE 2''</t>
  </si>
  <si>
    <t>I0946</t>
  </si>
  <si>
    <t>CURVA DE FERRO PARA ELETRODUTO DE 2 1/2''</t>
  </si>
  <si>
    <t>I0949</t>
  </si>
  <si>
    <t>MATERIAIS E ACESSÓRIOS PARA SUBESTAÇÃO AÉREA DE 30 KVA / 13.800-380/220V COM QUADRO DE MEDIÇÃO E PROTEÇÃO GERAL</t>
  </si>
  <si>
    <t>I8117</t>
  </si>
  <si>
    <t>MATERIAIS E ACESSÓRIOS PARA SUBESTAÇÃO AÉREA DE 45 KVA / 13.800-380/220V COM QUADRO DE MEDIÇÃO E PROTEÇÃO GERAL</t>
  </si>
  <si>
    <t>I8118</t>
  </si>
  <si>
    <t>MATERIAIS E ACESSÓRIOS PARA SUBESTAÇÃO AÉREA DE 75 KVA / 13.800-380/220V COM QUADRO DE MEDIÇÃO E PROTEÇÃO GERAL</t>
  </si>
  <si>
    <t>I8132</t>
  </si>
  <si>
    <t>MATERIAIS E ACESSÓRIOS PARA SUBESTAÇÃO AO TEMPO AO NÍVEL DO SOLO DE 1000 KVA/13.800-380/220 V, COM CONJUNTO DE MEDIÇÃO PRIMÁRIA EM POSTE DE CONCRETO, POSTO DE DISJUNÇÃO EM CUBÍCULO METÁLICO, FORNECIDA COM QUADRO GERAL DE PROTEÇÃO DE BAIXA TENSÃO</t>
  </si>
  <si>
    <t>I8143</t>
  </si>
  <si>
    <t>MATERIAIS E ACESSÓRIOS PARA SUBESTAÇÃO AO TEMPO, AO NÍVEL DO SOLO, DE 10/12,5 MVA/69.000-13.800 V, COM 1 (UM) VÃO DE ENTRADA (69 KV) E 4 (QUATRO) VÃOS DE SAÍDA (13,8 KV) EM ESTRUTURA DE CONCRETO ARMADO, COM DISJUNTOR DE PROTEÇÃO NO PRIMÁRIO E SECUNDÁRIO, CASA DE COMANDO E BANCO DE CAPACITORES</t>
  </si>
  <si>
    <t>I8133</t>
  </si>
  <si>
    <t>MATERIAIS E ACESSÓRIOS PARA SUBESTAÇÃO AO TEMPO AO NÍVEL DO SOLO DE 1250 KVA/13.800-380/220 V, COM CONJUNTO DE MEDIÇÃO PRIMÁRIA EM POSTE DE CONCRETO, POSTO DE DISJUNÇÃO EM CUBÍCULO METÁLICO, FORNECIDA COM QUADRO GERAL DE PROTEÇÃO DE BAIXA TENSÃO</t>
  </si>
  <si>
    <t>I8134</t>
  </si>
  <si>
    <t>COTOVELO AÇO GALVANIZADO DE 4''</t>
  </si>
  <si>
    <t>I0880</t>
  </si>
  <si>
    <t>COTOVELO AÇO GALVANIZADO DE 5''</t>
  </si>
  <si>
    <t>I0881</t>
  </si>
  <si>
    <t>COTOVELO AÇO GALVANIZADO DE 6''</t>
  </si>
  <si>
    <t>I0882</t>
  </si>
  <si>
    <t>COTOVELO PVC SOLDAVEL DE 110MM</t>
  </si>
  <si>
    <t>I0883</t>
  </si>
  <si>
    <t>COTOVELO PVC SOLDAVEL DE 20MM</t>
  </si>
  <si>
    <t>I0884</t>
  </si>
  <si>
    <t>COTOVELO PVC SOLDAVEL DE 25MM</t>
  </si>
  <si>
    <t>I0885</t>
  </si>
  <si>
    <t>COTOVELO PVC SOLDAVEL DE 32MM</t>
  </si>
  <si>
    <t>I0886</t>
  </si>
  <si>
    <t>COTOVELO PVC SOLDAVEL DE 40MM</t>
  </si>
  <si>
    <t>I0887</t>
  </si>
  <si>
    <t>COTOVELO PVC SOLDAVEL DE 50MM</t>
  </si>
  <si>
    <t>I0888</t>
  </si>
  <si>
    <t>COTOVELO PVC SOLDAVEL DE 60MM</t>
  </si>
  <si>
    <t>I0889</t>
  </si>
  <si>
    <t>COTOVELO PVC SOLDAVEL DE 75MM</t>
  </si>
  <si>
    <t>I0890</t>
  </si>
  <si>
    <t>COTOVELO PVC SOLDAVEL DE 85MM</t>
  </si>
  <si>
    <t>I0891</t>
  </si>
  <si>
    <t>COTOVELO REDUÇÃO AÇO GALV 1 1/4X3/4''</t>
  </si>
  <si>
    <t>I0892</t>
  </si>
  <si>
    <t>COTOVELO REDUÇÃO AÇO GALV 2 1/2X2''</t>
  </si>
  <si>
    <t>I0893</t>
  </si>
  <si>
    <t>COTOVELO REDUÇÃO AÇO GALV 3/4X1/2''</t>
  </si>
  <si>
    <t>I0895</t>
  </si>
  <si>
    <t>AJUDANTE DE CARPINTEIRO</t>
  </si>
  <si>
    <t xml:space="preserve">C1053 - DEMOLIÇÃO DE ESTRUTURA METÁLICA </t>
  </si>
  <si>
    <t>I1879</t>
  </si>
  <si>
    <t xml:space="preserve">CAIAÇÃO EM DUAS DEMÃOS COM SUPERCAL </t>
  </si>
  <si>
    <t xml:space="preserve">CONCRETO P/VIBR., FCK 25 MPa COM AGREGADO ADQUIRIDO </t>
  </si>
  <si>
    <t xml:space="preserve">CONCRETO P/VIBR., FCK 30 MPa COM AGREGADO ADQUIRIDO </t>
  </si>
  <si>
    <t>6.4.6</t>
  </si>
  <si>
    <t>6.4.7</t>
  </si>
  <si>
    <t>6.4.8</t>
  </si>
  <si>
    <t>6.4.9</t>
  </si>
  <si>
    <t xml:space="preserve">CONCRETO P/VIBR., FCK 35 MPa COM AGREGADO ADQUIRIDO </t>
  </si>
  <si>
    <t xml:space="preserve">CONCRETO P/VIBR., FCK 40 MPa COM AGREGADO ADQUIRIDO </t>
  </si>
  <si>
    <t xml:space="preserve">CONCRETO NÃO ESTRUTURAL PREPARO MANUAL </t>
  </si>
  <si>
    <t xml:space="preserve">CONCRETO CICLÓPICO FCK 15 MPa COM AGREGADO ADQUIRIDO </t>
  </si>
  <si>
    <t xml:space="preserve">LANÇAMENTO E APLICAÇÃO DE CONCRETO C/ ELEVAÇÃO </t>
  </si>
  <si>
    <t xml:space="preserve">LANÇAMENTO E APLICAÇÃO DE CONCRETO S/ ELEVAÇÃO 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</si>
  <si>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</si>
  <si>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</si>
  <si>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</si>
  <si>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</si>
  <si>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</si>
  <si>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</si>
  <si>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</si>
  <si>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</si>
  <si>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16.0</t>
  </si>
  <si>
    <t>16.3</t>
  </si>
  <si>
    <t>TUBOS E CONEXÕES EM PRFV</t>
  </si>
  <si>
    <t>16.3.1</t>
  </si>
  <si>
    <t>16.3.2</t>
  </si>
  <si>
    <t>16.3.3</t>
  </si>
  <si>
    <t>16.3.4</t>
  </si>
  <si>
    <t>16.3.5</t>
  </si>
  <si>
    <t>16.3.6</t>
  </si>
  <si>
    <t>16.3.7</t>
  </si>
  <si>
    <t>16.3.8</t>
  </si>
  <si>
    <t>16.3.9</t>
  </si>
  <si>
    <t>16.3.10</t>
  </si>
  <si>
    <t>16.3.11</t>
  </si>
  <si>
    <t xml:space="preserve">ASSENTAMENTO DE TUBO, PEÇAS E CONEXÕES EM PRFV, JE DN 300mm </t>
  </si>
  <si>
    <t xml:space="preserve">ASSENTAMENTO DE TUBO, PEÇAS E CONEXÕES EM PRFV, JE DN 350mm </t>
  </si>
  <si>
    <t xml:space="preserve">ASSENTAMENTO DE TUBO, PEÇAS E CONEXÕES EM PRFV, JE DN 400mm </t>
  </si>
  <si>
    <t xml:space="preserve">ASSENTAMENTO DE TUBO, PEÇAS E CONEXÕES EM PRFV, JE DN 450mm </t>
  </si>
  <si>
    <t xml:space="preserve">ASSENTAMENTO DE TUBO, PEÇAS E CONEXÕES EM PRFV, JE DN 500mm </t>
  </si>
  <si>
    <t>CARREGADEIRA DE PNEUS HP 180 (CHP)</t>
  </si>
  <si>
    <t xml:space="preserve">C1067 - DEMOLIÇÃO DE PISO DE TÁBUAS DE PEROBA </t>
  </si>
  <si>
    <t xml:space="preserve">C1068 - DEMOLIÇÃO DE PISO E VIGAS DE MADEIRA </t>
  </si>
  <si>
    <t xml:space="preserve">C3104 - REMOÇÃO DE CERCAS </t>
  </si>
  <si>
    <t xml:space="preserve">C2197 - REMOÇÃO DE PINTURA ANTIGA A CAL </t>
  </si>
  <si>
    <t>I6498</t>
  </si>
  <si>
    <t>CERÂMICA ESMALTADA DIMENSÕES ATÉ 30x30cm (900 cm²) - PEI-5/PEI-4</t>
  </si>
  <si>
    <t xml:space="preserve">C2191 - REJUNTAMENTO P/AZULEJO C/CIMENTO BRANCO ESP.= 3mm </t>
  </si>
  <si>
    <t xml:space="preserve">C0778 - CHAPISCO C/ ARGAMASSA DE CIMENTO E AREIA S/ PENEIRAR TRAÇO 1:3 ESP=5 mm P/ TETO </t>
  </si>
  <si>
    <t xml:space="preserve">C4285 - FORRO DE GESSO ACARTONADO ARAMADO - FORNECIMENTO E MONTAGEM </t>
  </si>
  <si>
    <t>I8291</t>
  </si>
  <si>
    <t>FORRO DE GESSO ACARTONADO ARAMADO</t>
  </si>
  <si>
    <t>14 FORROS</t>
  </si>
  <si>
    <t>BOMBA CENTRIFUGA P=1/2CV</t>
  </si>
  <si>
    <t>I0252</t>
  </si>
  <si>
    <t>I0209</t>
  </si>
  <si>
    <t>BATENTE DE PEROBA PARA PORTA 1FL.</t>
  </si>
  <si>
    <t>I1030</t>
  </si>
  <si>
    <t>DOBRADIÇA DE FERRO PARA PORTA EXTERNA</t>
  </si>
  <si>
    <t>I1154</t>
  </si>
  <si>
    <t>FECHADURA COMPLETA PARA PORTA EXTERNA</t>
  </si>
  <si>
    <t>I1240</t>
  </si>
  <si>
    <t>GRELHAS DE INSUFLAMENTO/RETORNO EM ALUMÍNIO DE 0,82 M2 À 1,00 M2 (FORN. E MONTAGEM)</t>
  </si>
  <si>
    <t>I6377</t>
  </si>
  <si>
    <t>IMPRESSORA DE CARTÕES DE PROXIMIDADE</t>
  </si>
  <si>
    <t>I6395</t>
  </si>
  <si>
    <t>NOTEBOOK, 40 GB, 516MB, 2,5MHz, DRIVERS</t>
  </si>
  <si>
    <t>I6360</t>
  </si>
  <si>
    <t>ORELHÃO COM APARELHO EM CAIXA METÁLICA P/ REDE DE EMERGÊNCIA</t>
  </si>
  <si>
    <t>I6361</t>
  </si>
  <si>
    <t>ORELHÃO COM APARELHO EM CAIXA METÁLICA P/ REDE INTERNA</t>
  </si>
  <si>
    <t>I2397</t>
  </si>
  <si>
    <t>PISTOLA WALSYVA</t>
  </si>
  <si>
    <t>I6362</t>
  </si>
  <si>
    <t>RÁDIO VMF - 1W PORTÁTIL ICOM</t>
  </si>
  <si>
    <t>I7350</t>
  </si>
  <si>
    <t>SPLIT SYSTEM COMPLETO C/ CONTROLE REMOTO CAP. 1,00 TR (FORN. E MONTAGEM)</t>
  </si>
  <si>
    <t>I7351</t>
  </si>
  <si>
    <t>BUCHA REDUÇÃO DE AÇO GALVANIZADO 11/2"x 1"</t>
  </si>
  <si>
    <t>I8227</t>
  </si>
  <si>
    <t xml:space="preserve">ARMADURA CA-50A MÉDIA D= 6,3 A 10,0mm </t>
  </si>
  <si>
    <t xml:space="preserve">ARMADURA CA-60 MÉDIA D= 6,4 A 9,5mm </t>
  </si>
  <si>
    <t xml:space="preserve">ARMADURA DE AÇO CA 50/60 </t>
  </si>
  <si>
    <t xml:space="preserve">ARMADURA DE TELA DE AÇO </t>
  </si>
  <si>
    <t xml:space="preserve">ARMADURA EM TELA SOLDADA DE AÇO CA-60B </t>
  </si>
  <si>
    <t>MATERIAIS E ACESSÓRIOS PARA SUBESTAÇÃO ABRIGADA EM ALVENARIA DE 1500 KVA/13.800-380/220 V, ENTRADA AÉREA, COM POSTO DE MEDIÇÃO, DISJUNÇÃO E TRANSFORMAÇÃO, FORNECIDA COM QUADRO DE PROTEÇÃO GERAL DE BAIXA TENSÃO</t>
  </si>
  <si>
    <t>I8122</t>
  </si>
  <si>
    <t>MATERIAIS E ACESSÓRIOS PARA SUBESTAÇÃO ABRIGADA EM ALVENARIA DE 225 KVA/13.800-380/220 V, ENTRADA AÉREA, COM POSTO DE TRANSFORMAÇÃO, FORNECIDA COM QUADRO DE MEDIÇÃO E PROTEÇÃO GERAL DE BAIXA TENSÃO</t>
  </si>
  <si>
    <t>I8123</t>
  </si>
  <si>
    <t>MATERIAIS E ACESSÓRIOS PARA SUBESTAÇÃO ABRIGADA EM ALVENARIA DE 300 KVA/13.800-380/220 V, ENTRADA AÉREA, COM POSTO DE MEDIÇÃO, DISJUNÇÃO E TRANSFORMAÇÃO, FORNECIDA COM QUADRO DE PROTEÇÃO GERAL DE BAIXA TENSÃO</t>
  </si>
  <si>
    <t>I8124</t>
  </si>
  <si>
    <t>MATERIAIS E ACESSÓRIOS PARA SUBESTAÇÃO ABRIGADA EM ALVENARIA DE 500 KVA/13.800-380/220 V, ENTRADA AÉREA, COM POSTO DE MEDIÇÃO, DISJUNÇÃO E TRANSFORMAÇÃO, FORNECIDA COM QUADRO DE PROTEÇÃO GERAL DE BAIXA TENSÃO</t>
  </si>
  <si>
    <t>I8125</t>
  </si>
  <si>
    <t>MATERIAIS E ACESSÓRIOS PARA SUBESTAÇÃO ABRIGADA EM ALVENARIA DE 750 KVA/13.800-380/220 V, ENTRADA AÉREA, COM POSTO DE MEDIÇÃO, DISJUNÇÃO E TRANSFORMAÇÃO, FORNECIDA COM QUADRO DE PROTEÇÃO GERAL DE BAIXA TENSÃO</t>
  </si>
  <si>
    <t>I8119</t>
  </si>
  <si>
    <t>CERÂMICA ESMALTADA DIMENSÕES ATÉ 10x10cm (100 cm²) - DECORATIVA</t>
  </si>
  <si>
    <t>I6508</t>
  </si>
  <si>
    <t>ARGAMASSA COLANTE PRÉ-FABRICADA P/ CERÂMICAS E PORCELANATOS</t>
  </si>
  <si>
    <t xml:space="preserve">C0588 - CAIAÇÃO EM DUAS DEMÃOS COM SUPERCAL </t>
  </si>
  <si>
    <t>I2395</t>
  </si>
  <si>
    <t>PINTOR</t>
  </si>
  <si>
    <t>I2496</t>
  </si>
  <si>
    <t>SUPERCAL</t>
  </si>
  <si>
    <t xml:space="preserve">C0216 - ARMADURA CA-50A MÉDIA D= 6,3 A 10,0mm </t>
  </si>
  <si>
    <t xml:space="preserve">C0218 - ARMADURA CA-60 MÉDIA D= 6,4 A 9,5mm </t>
  </si>
  <si>
    <t>I0169</t>
  </si>
  <si>
    <t>AÇO CA-60</t>
  </si>
  <si>
    <t xml:space="preserve">C4151 - ARMADURA DE AÇO CA 50/60 </t>
  </si>
  <si>
    <t>I7952</t>
  </si>
  <si>
    <t>AÇO CA-50/60</t>
  </si>
  <si>
    <t xml:space="preserve">C0219 - ARMADURA DE TELA DE AÇO </t>
  </si>
  <si>
    <t>I2040</t>
  </si>
  <si>
    <t>TELA SOLDADA EM ACO CA-60 B</t>
  </si>
  <si>
    <t xml:space="preserve">C0220 - ARMADURA EM TELA SOLDADA DE AÇO CA-60B </t>
  </si>
  <si>
    <t>TUBO FoFo C/ FLANGES DN 100 PN10 - L=500</t>
  </si>
  <si>
    <t>I4458</t>
  </si>
  <si>
    <t>TUBO FoFo C/ FLANGES DN 100 PN10 - L=1000</t>
  </si>
  <si>
    <t>I4459</t>
  </si>
  <si>
    <t>TUBO FoFo C/ FLANGES DN 100 PN10 - L=1500</t>
  </si>
  <si>
    <t>I4460</t>
  </si>
  <si>
    <t>TUBO FoFo C/ FLANGES DN 100 PN10 - L=2000</t>
  </si>
  <si>
    <t>I4461</t>
  </si>
  <si>
    <t>TUBO FoFo C/ FLANGES DN 100 PN10 - L=2500</t>
  </si>
  <si>
    <t>I4462</t>
  </si>
  <si>
    <t>TUBO FoFo C/ FLANGES DN 100 PN10 - L=3000</t>
  </si>
  <si>
    <t>I4463</t>
  </si>
  <si>
    <t>TUBO FoFo C/ FLANGES DN 100 PN10 - L=3500</t>
  </si>
  <si>
    <t>I4464</t>
  </si>
  <si>
    <t>TUBO FoFo C/ FLANGES DN 100 PN10 - L=4000</t>
  </si>
  <si>
    <t>I4465</t>
  </si>
  <si>
    <t>TUBO FoFo C/ FLANGES DN 100 PN10 - L=4500</t>
  </si>
  <si>
    <t>I4466</t>
  </si>
  <si>
    <t xml:space="preserve">DEMOLIÇÃO DE REVESTIMENTO C/CERÂMICAS </t>
  </si>
  <si>
    <t xml:space="preserve">DEMOLIÇÃO DE REVESTIMENTO C/ PEDRAS NATURAIS </t>
  </si>
  <si>
    <t xml:space="preserve">DEMOLIÇÃO DE SARJETA OU SARJETÃO DE CONCRETO </t>
  </si>
  <si>
    <t xml:space="preserve">DEMOLIÇÃO DE SOLEIRAS, PEITORIS E DEGRAUS </t>
  </si>
  <si>
    <t xml:space="preserve">DEMOLIÇÃO DE VIGAS DE FERRO </t>
  </si>
  <si>
    <t xml:space="preserve">DEMOLIÇÃO DE PISO CIMENTADO SOBRE LASTRO DE CONCRETO </t>
  </si>
  <si>
    <t xml:space="preserve">DEMOLIÇÃO DE PISO DE LADRILHO </t>
  </si>
  <si>
    <t xml:space="preserve">DEMOLIÇÃO DE PISO DE TÁBUAS DE PEROBA </t>
  </si>
  <si>
    <t xml:space="preserve">DEMOLIÇÃO DE REVESTIMENTO C/LAMBRIS </t>
  </si>
  <si>
    <t>1.6.3</t>
  </si>
  <si>
    <t>1.6.4</t>
  </si>
  <si>
    <t>1.6.5</t>
  </si>
  <si>
    <t>1.6.6</t>
  </si>
  <si>
    <t>1.6.7</t>
  </si>
  <si>
    <t>1.6.8</t>
  </si>
  <si>
    <t>1.6.9</t>
  </si>
  <si>
    <t>1.6.10</t>
  </si>
  <si>
    <t>1.6.11</t>
  </si>
  <si>
    <t>1.6.12</t>
  </si>
  <si>
    <t>1.6.13</t>
  </si>
  <si>
    <t>1.6.14</t>
  </si>
  <si>
    <t>1.6.15</t>
  </si>
  <si>
    <t>1.6.16</t>
  </si>
  <si>
    <t>1.6.17</t>
  </si>
  <si>
    <t>1.6.18</t>
  </si>
  <si>
    <t>1.6.19</t>
  </si>
  <si>
    <t>1.6.20</t>
  </si>
  <si>
    <t>1.6.21</t>
  </si>
  <si>
    <t>1.6.22</t>
  </si>
  <si>
    <t>1.6.23</t>
  </si>
  <si>
    <t>1.6.24</t>
  </si>
  <si>
    <t>1.6.25</t>
  </si>
  <si>
    <t>1.6.26</t>
  </si>
  <si>
    <t>1.6.27</t>
  </si>
  <si>
    <t>1.6.28</t>
  </si>
  <si>
    <t>1.6.29</t>
  </si>
  <si>
    <t>1.6.30</t>
  </si>
  <si>
    <t>1.6.31</t>
  </si>
  <si>
    <t>1.6.32</t>
  </si>
  <si>
    <t>1.6.33</t>
  </si>
  <si>
    <t>1.6.34</t>
  </si>
  <si>
    <t>1.6.35</t>
  </si>
  <si>
    <t>VÁLVULA BORBOLETA COM BÓIA DN 150</t>
  </si>
  <si>
    <t>I5608</t>
  </si>
  <si>
    <t>VALVULA BORBOLETA COM BOIA DN 200</t>
  </si>
  <si>
    <t>I5609</t>
  </si>
  <si>
    <t>VALVULA BORBOLETA COM BOIA DN 250</t>
  </si>
  <si>
    <t>I5610</t>
  </si>
  <si>
    <t>VALVULA BORBOLETA COM BOIA DN 300</t>
  </si>
  <si>
    <t>I7280</t>
  </si>
  <si>
    <t>RIPA 2" X 1/2" (PADRÃO MUTIRÃO)</t>
  </si>
  <si>
    <t>I6130</t>
  </si>
  <si>
    <t>SOQUETE DE BAQUELITE (PADRÃO MUTIRÃO)</t>
  </si>
  <si>
    <t>I6117</t>
  </si>
  <si>
    <t>TELHA TRANSLÚCIDA PLÁSTICA (PADRÃO MUTIRÃO)</t>
  </si>
  <si>
    <t>I6122</t>
  </si>
  <si>
    <t>TORNEIRA DE PLÁSTICO CURTA DE 1/2" (PADRÃO MUTIRÃO)</t>
  </si>
  <si>
    <t>I6120</t>
  </si>
  <si>
    <t>TORNEIRA DE PLÁSTICO 3/4" (PADRÃO MUTIRÃO)</t>
  </si>
  <si>
    <t>I6105</t>
  </si>
  <si>
    <t>I4679</t>
  </si>
  <si>
    <t>TUBO FoFo C/FLANGE E PONTA DN 250 PN10 - L=2000</t>
  </si>
  <si>
    <t>I4680</t>
  </si>
  <si>
    <t>TUBO FoFo C/FLANGE E PONTA DN 250 PN10 - L=2500</t>
  </si>
  <si>
    <t>I4681</t>
  </si>
  <si>
    <t>TUBO FoFo C/FLANGE E PONTA DN 250 PN10 - L=3000</t>
  </si>
  <si>
    <t>I4682</t>
  </si>
  <si>
    <t>TUBO FoFo C/FLANGE E PONTA DN 250 PN10 - L=3500</t>
  </si>
  <si>
    <t>I4683</t>
  </si>
  <si>
    <t>REGISTRO GAVETA OVAL V/F COM REDUTOR DN 400 PN10</t>
  </si>
  <si>
    <t>I5223</t>
  </si>
  <si>
    <t>REGISTRO GAVETA OVAL V/F COM REDUTOR DN 400 PN16</t>
  </si>
  <si>
    <t>I5233</t>
  </si>
  <si>
    <t>REGISTRO GAVETA OVAL V/F COM REDUTOR DN 400 PN25</t>
  </si>
  <si>
    <t>I5214</t>
  </si>
  <si>
    <t>REGISTRO GAVETA OVAL V/F COM REDUTOR DN 450 PN10</t>
  </si>
  <si>
    <t>I5224</t>
  </si>
  <si>
    <t>REGISTRO GAVETA OVAL V/F COM REDUTOR DN 450 PN16</t>
  </si>
  <si>
    <t>I5234</t>
  </si>
  <si>
    <t>REGISTRO GAVETA OVAL V/F COM REDUTOR DN 450 PN25</t>
  </si>
  <si>
    <t>I5215</t>
  </si>
  <si>
    <t>REGISTRO GAVETA OVAL V/F COM REDUTOR DN 500 PN10</t>
  </si>
  <si>
    <t>I5225</t>
  </si>
  <si>
    <t>REGISTRO GAVETA OVAL V/F COM REDUTOR DN 500 PN16</t>
  </si>
  <si>
    <t>I5235</t>
  </si>
  <si>
    <t>CURVA 22 30' FoFo BB JUNTA ELÁSTICA DN 100</t>
  </si>
  <si>
    <t>I3343</t>
  </si>
  <si>
    <t>CURVA 22 30' FoFo BB JUNTA ELÁSTICA DN 1000</t>
  </si>
  <si>
    <t>I3344</t>
  </si>
  <si>
    <t>CURVA 22 30' FoFo BB JUNTA ELÁSTICA DN 1200</t>
  </si>
  <si>
    <t>I3331</t>
  </si>
  <si>
    <t>CURVA 22 30' FoFo BB JUNTA ELÁSTICA DN 150</t>
  </si>
  <si>
    <t>I3332</t>
  </si>
  <si>
    <t>CURVA 22 30' FoFo BB JUNTA ELÁSTICA DN 200</t>
  </si>
  <si>
    <t>I3333</t>
  </si>
  <si>
    <t>CURVA 22 30' FoFo BB JUNTA ELÁSTICA DN 250</t>
  </si>
  <si>
    <t>I3334</t>
  </si>
  <si>
    <t>CURVA 22 30' FoFo BB JUNTA ELÁSTICA DN 300</t>
  </si>
  <si>
    <t>I3335</t>
  </si>
  <si>
    <t>CURVA 22 30' FoFo BB JUNTA ELÁSTICA DN 350</t>
  </si>
  <si>
    <t>I3336</t>
  </si>
  <si>
    <t>CURVA 22 30' FoFo BB JUNTA ELÁSTICA DN 400</t>
  </si>
  <si>
    <t>I3337</t>
  </si>
  <si>
    <t>CURVA 22 30' FoFo BB JUNTA ELÁSTICA DN 450</t>
  </si>
  <si>
    <t>I3338</t>
  </si>
  <si>
    <t>CURVA 22 30' FoFo BB JUNTA ELÁSTICA DN 500</t>
  </si>
  <si>
    <t>I3339</t>
  </si>
  <si>
    <t>CURVA 22 30' FoFo BB JUNTA ELÁSTICA DN 600</t>
  </si>
  <si>
    <t>I3340</t>
  </si>
  <si>
    <t>CURVA 22 30' FoFo BB JUNTA ELÁSTICA DN 700</t>
  </si>
  <si>
    <t>I3329</t>
  </si>
  <si>
    <t>CURVA 22 30' FoFo BB JUNTA ELÁSTICA DN 75</t>
  </si>
  <si>
    <t>I7112</t>
  </si>
  <si>
    <t>CURVA 22 30' FoFo BB JUNTA ELASTICA DN 80</t>
  </si>
  <si>
    <t>I3341</t>
  </si>
  <si>
    <t>CURVA 22 30' FoFo BB JUNTA ELÁSTICA DN 800</t>
  </si>
  <si>
    <t>I3342</t>
  </si>
  <si>
    <t>CURVA 22 30' FoFo BB JUNTA ELÁSTICA DN 900</t>
  </si>
  <si>
    <t>I3109</t>
  </si>
  <si>
    <t>CURVA 22 30' PBA COM PONTA E BOLSA DN 100</t>
  </si>
  <si>
    <t>I3107</t>
  </si>
  <si>
    <t>REGISTRO GAVETA OVAL V/F REDUTOR/BY-PASS DN 500 PN16</t>
  </si>
  <si>
    <t>I5265</t>
  </si>
  <si>
    <t>REGISTRO GAVETA OVAL V/F REDUTOR/BY-PASS DN 500 PN25</t>
  </si>
  <si>
    <t>I5246</t>
  </si>
  <si>
    <t>CURVA 45 FoFo BB JUNTA ELÁSTICA DN 500</t>
  </si>
  <si>
    <t>I3355</t>
  </si>
  <si>
    <t>CURVA 45 FoFo BB JUNTA ELÁSTICA DN 600</t>
  </si>
  <si>
    <t>I3356</t>
  </si>
  <si>
    <t>CURVA 45 FoFo BB JUNTA ELÁSTICA DN 700</t>
  </si>
  <si>
    <t>I3346</t>
  </si>
  <si>
    <t>CURVA 45 FoFo BB JUNTA ELÁSTICA DN 75</t>
  </si>
  <si>
    <t>I7114</t>
  </si>
  <si>
    <t>CURVA 45 FoFo BB JUNTA ELASTICA DN 80</t>
  </si>
  <si>
    <t>I3357</t>
  </si>
  <si>
    <t>CURVA 45 FoFo BB JUNTA ELÁSTICA DN 800</t>
  </si>
  <si>
    <t>I3358</t>
  </si>
  <si>
    <t>CURVA 45 FoFo BB JUNTA ELÁSTICA DN 900</t>
  </si>
  <si>
    <t>REGISTRO GAVETA OVAL V/F REDUTOR/BY-PASS DN 600 PN25</t>
  </si>
  <si>
    <t>I5247</t>
  </si>
  <si>
    <t>REGISTRO GAVETA OVAL V/F REDUTOR/BY-PASS DN 700 PN10</t>
  </si>
  <si>
    <t>I5257</t>
  </si>
  <si>
    <t>REGISTRO GAVETA. OVAL V/F REDUTOR/BY-PASS DN 700 PN16</t>
  </si>
  <si>
    <t>I5267</t>
  </si>
  <si>
    <t>REGISTRO GAVETA OVAL V/F REDUTOR/BY-PASS DN 700 PN25</t>
  </si>
  <si>
    <t>I5667</t>
  </si>
  <si>
    <t>VALVULA RETENÇÃO PORT. DUPLA FLANGE DN 50 PN25</t>
  </si>
  <si>
    <t>I5652</t>
  </si>
  <si>
    <t>VALVULA RETENÇÃO PORT. DUPLA FLANGE DN 500 PN10</t>
  </si>
  <si>
    <t>I5660</t>
  </si>
  <si>
    <t>VALVULA RETENÇÃO PORT. DUPLA FLANGE DN 500 PN16</t>
  </si>
  <si>
    <t>I5677</t>
  </si>
  <si>
    <t>VALVULA RETENÇÃO PORT. DUPLA FLANGE DN 500 PN25</t>
  </si>
  <si>
    <t>I5653</t>
  </si>
  <si>
    <t>VALVULA RETENÇÃO PORT. DUPLA FLANGE DN 600 PN10</t>
  </si>
  <si>
    <t>I5661</t>
  </si>
  <si>
    <t>VALVULA RETENÇÃO PORT. DUPLA FLANGE DN 600 PN16</t>
  </si>
  <si>
    <t>I5678</t>
  </si>
  <si>
    <t>I6918</t>
  </si>
  <si>
    <t>TE 90° OCRE BBB - JEI DN 400</t>
  </si>
  <si>
    <t>I3035</t>
  </si>
  <si>
    <t>TE 90 OCRE BBP INJETADO DN 100</t>
  </si>
  <si>
    <t>I6919</t>
  </si>
  <si>
    <t>TE 90° OCRE BBP JEI INJETADO DN 100</t>
  </si>
  <si>
    <t>I6910</t>
  </si>
  <si>
    <t>TE 90° PVC PBS COM BOLSAS DN 150</t>
  </si>
  <si>
    <t>I6921</t>
  </si>
  <si>
    <t>TIL DE PASSAGEM REDE OCRE BBB - JEI DN 100 x 100</t>
  </si>
  <si>
    <t>I6922</t>
  </si>
  <si>
    <t>TIL DE PASSAGEM REDE OCRE BBB - JEI DN 150 x 150</t>
  </si>
  <si>
    <t>I6923</t>
  </si>
  <si>
    <t>FORRO</t>
  </si>
  <si>
    <t>14.1</t>
  </si>
  <si>
    <t>14.2</t>
  </si>
  <si>
    <t>PISOS</t>
  </si>
  <si>
    <t>15.1</t>
  </si>
  <si>
    <t>INSTALAÇÕES HIDRÁULICAS</t>
  </si>
  <si>
    <t>VÁLVULA BORBOLETA FLANGEADA C/ MECANISMO K+VOLANTE DN 300 N16</t>
  </si>
  <si>
    <t>I8021</t>
  </si>
  <si>
    <t>VÁLVULA BORBOLETA FLANGEADA C/ MECANISMO K+VOLANTE DN 350 N16</t>
  </si>
  <si>
    <t>I8022</t>
  </si>
  <si>
    <t>VÁLVULA BORBOLETA FLANGEADA C/ MECANISMO K+VOLANTE DN 400 N16</t>
  </si>
  <si>
    <t>I8023</t>
  </si>
  <si>
    <t>VÁLVULA BORBOLETA FLANGEADA C/ MECANISMO K+VOLANTE DN 450 N16</t>
  </si>
  <si>
    <t>I8015</t>
  </si>
  <si>
    <t>VÁLVULA BORBOLETA FLANGEADA C/ MECANISMO K+VOLANTE DN 75 N16</t>
  </si>
  <si>
    <t>I5759</t>
  </si>
  <si>
    <t>VALVULA CONTROLADORA NÍVEL MÁX. C/ FLUTUADOR DN 200</t>
  </si>
  <si>
    <t>I5760</t>
  </si>
  <si>
    <t>VALVULA CONTROLADORA NÍVEL MÁX. C/ FLUTUADOR DN 250</t>
  </si>
  <si>
    <t>I5761</t>
  </si>
  <si>
    <t>VALVULA CONTROLADORA NÍVEL MÁX. C/ FLUTUADOR DN 300</t>
  </si>
  <si>
    <t>I5738</t>
  </si>
  <si>
    <t>ASSENTAMENTO DE TUBOS,PEÇAS E CONEXÕES EM FºFº JE DN 250</t>
  </si>
  <si>
    <t>16.1.7</t>
  </si>
  <si>
    <t>ASSENTAMENTO DE TUBOS,PEÇAS E CONEXÕES EM FºFº JE DN 300</t>
  </si>
  <si>
    <t>16.1.8</t>
  </si>
  <si>
    <t>I4739</t>
  </si>
  <si>
    <t>TUBO FoFo C/FLANGE E PONTA DN 500 PN10 - L=4500</t>
  </si>
  <si>
    <t>I4740</t>
  </si>
  <si>
    <t>TUBO FoFo C/FLANGE E PONTA DN 500 PN10 - L=5000</t>
  </si>
  <si>
    <t>I4741</t>
  </si>
  <si>
    <t>I3115</t>
  </si>
  <si>
    <t>I3113</t>
  </si>
  <si>
    <t>PETROLET ALUMÍNIO DE 3/4", TIPO T- X - L</t>
  </si>
  <si>
    <t>I6185</t>
  </si>
  <si>
    <t>REGISTRO DE ESFERA COM BORBOLETA 1/2"</t>
  </si>
  <si>
    <t>I6186</t>
  </si>
  <si>
    <t>I6183</t>
  </si>
  <si>
    <t>REGISTRO DE ESFERA COM CABECA QUADRADA 1/2"</t>
  </si>
  <si>
    <t>I6184</t>
  </si>
  <si>
    <t>TERESINA - PIAUÍ</t>
  </si>
  <si>
    <t>Caixa Postal, 428 - CGC(MF) Nº 09.034.960/0001-47</t>
  </si>
  <si>
    <t>Rua Altos, 3541 - Água Mineral - Tels: (86) 3225-2956/3225-3204 - Fax: (86) 3225-2100 - CEP: 64006-160</t>
  </si>
  <si>
    <t>Teresina, 09 de Março de 2009.</t>
  </si>
  <si>
    <t>m²</t>
  </si>
  <si>
    <t>8.2- Esmalte sint. esq. ferro, 02 demãos</t>
  </si>
  <si>
    <t>8.1- Pintura c/ tinta supercal 02 demãos paredes internas e externas</t>
  </si>
  <si>
    <t>8.0 - Pintura</t>
  </si>
  <si>
    <t>und</t>
  </si>
  <si>
    <t>7.0 - Esquadria</t>
  </si>
  <si>
    <t>6.2- Reboco nas paredes externas e internas, traço 1:2:8 (cimento, cal e areia)</t>
  </si>
  <si>
    <t>6.1- Chapisco de aderência paredes internas e externas</t>
  </si>
  <si>
    <t>6.0 - Revestimento</t>
  </si>
  <si>
    <t>m³</t>
  </si>
  <si>
    <t>5.0 - Cobertura</t>
  </si>
  <si>
    <t>4.3- Calçada cimentada L= 50cm</t>
  </si>
  <si>
    <t>4.2- Piso Cimentado c/argamassa de cimento e areia traço 1:4, espessura 1,5cm</t>
  </si>
  <si>
    <t>4.0 - Pavimentação</t>
  </si>
  <si>
    <t>3.2- Combogós 50x50cm</t>
  </si>
  <si>
    <t>3.1- Alvenaria de elevação, c/tijolo de furos esp. 9cm</t>
  </si>
  <si>
    <t>3.0 - Elevação</t>
  </si>
  <si>
    <t>2.4- Baldrame de tijolo de furos</t>
  </si>
  <si>
    <t>2.3- Aterro apiloado c/ empréstimo</t>
  </si>
  <si>
    <t>2.2- Fundação em pedra argamassada</t>
  </si>
  <si>
    <t>2.1- Escavação manual</t>
  </si>
  <si>
    <t>2.0 - Fundação</t>
  </si>
  <si>
    <t>1.0 - Serviços Preliminares</t>
  </si>
  <si>
    <t>Unitário</t>
  </si>
  <si>
    <t>Quant.</t>
  </si>
  <si>
    <t>Unid</t>
  </si>
  <si>
    <t>Discriminação</t>
  </si>
  <si>
    <r>
      <rPr>
        <sz val="10"/>
        <rFont val="Arial"/>
        <family val="2"/>
      </rPr>
      <t>LOCAL: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(zona rural)</t>
    </r>
  </si>
  <si>
    <r>
      <rPr>
        <sz val="10"/>
        <rFont val="Arial"/>
        <family val="2"/>
      </rPr>
      <t>MUNICÍPIO :</t>
    </r>
    <r>
      <rPr>
        <b/>
        <sz val="10"/>
        <rFont val="Arial"/>
        <family val="2"/>
      </rPr>
      <t xml:space="preserve">  - Piauí</t>
    </r>
  </si>
  <si>
    <r>
      <rPr>
        <sz val="10"/>
        <rFont val="Arial"/>
        <family val="2"/>
      </rPr>
      <t>INTERESSADO :</t>
    </r>
    <r>
      <rPr>
        <b/>
        <sz val="10"/>
        <rFont val="Arial"/>
        <family val="2"/>
      </rPr>
      <t xml:space="preserve"> PAC/FUNASA/Governo do Estado do Piauí</t>
    </r>
  </si>
  <si>
    <t>PLANILHA PROVISÓRIA DE CUSTOS</t>
  </si>
  <si>
    <t>COORDENAÇÃO DE PERFURAÇÃO DE POÇOS</t>
  </si>
  <si>
    <t>7.1- Porta de ferro em chapa (0,80x2,10)m</t>
  </si>
  <si>
    <t>5.2- Telhamento c/ telha cerâmica tipo canal</t>
  </si>
  <si>
    <t>5.1- Estrutura de madeira p/ telha cerâmica</t>
  </si>
  <si>
    <t>4.4- Com. Armado p/ cinta superior casa de maquinas seção 10x10cm</t>
  </si>
  <si>
    <t>CASA DE MÁQUINA (2,3  X 2,8 METROS)</t>
  </si>
  <si>
    <t>PLANILHA GERAL DE CUSTOS</t>
  </si>
  <si>
    <t>ÍTEM</t>
  </si>
  <si>
    <t>UNID.</t>
  </si>
  <si>
    <t>QUANT</t>
  </si>
  <si>
    <t>PREÇO UNIT.</t>
  </si>
  <si>
    <t>TOTAL (R$)</t>
  </si>
  <si>
    <t>TOTAL ÍTEM</t>
  </si>
  <si>
    <t>1.0</t>
  </si>
  <si>
    <t>SERVIÇOS PRELIMINARES</t>
  </si>
  <si>
    <t>un</t>
  </si>
  <si>
    <t>CAPTAÇÃO</t>
  </si>
  <si>
    <t>Perfuração de poço tubular</t>
  </si>
  <si>
    <t>2.4</t>
  </si>
  <si>
    <t>Casa de Comando Elétrico</t>
  </si>
  <si>
    <t>Cerca com estacas e mourões PM e arame farpado, perímetro=40m, inclusive portão.</t>
  </si>
  <si>
    <t>ADUÇÃO</t>
  </si>
  <si>
    <t>Escavação manual solo de  1ª categoria profundidade até 1,50m</t>
  </si>
  <si>
    <t>Reaterro de valas com comp. manual c/ material escavado</t>
  </si>
  <si>
    <t>Reaterro de valas com comp. c/ material de empréstimo</t>
  </si>
  <si>
    <t>m</t>
  </si>
  <si>
    <t>RESERVAÇÃO</t>
  </si>
  <si>
    <t>Escavação em rocha branda</t>
  </si>
  <si>
    <t>VALOR TOTAL</t>
  </si>
  <si>
    <t>ACUMULADO</t>
  </si>
  <si>
    <t xml:space="preserve">SIMPLES </t>
  </si>
  <si>
    <t>TOTAL</t>
  </si>
  <si>
    <t>Reservação</t>
  </si>
  <si>
    <t>Adução</t>
  </si>
  <si>
    <t>Captação</t>
  </si>
  <si>
    <t>Serviços Preliminares</t>
  </si>
  <si>
    <t>%</t>
  </si>
  <si>
    <t>MESES</t>
  </si>
  <si>
    <t>VALOR DAS
OBRAS E
SERVIÇOS R$</t>
  </si>
  <si>
    <t>PESO
%</t>
  </si>
  <si>
    <t>DISCRIMINAÇÃO DOS SERVIÇOS</t>
  </si>
  <si>
    <t>CRONOGRAMA DE EXECUÇÃO FÍSICO-FINANCEIRO</t>
  </si>
  <si>
    <t>REDUÇÃO PONTA/BOLSA JE FoFo DN 400 x 250</t>
  </si>
  <si>
    <t>I4053</t>
  </si>
  <si>
    <t>REDUÇÃO PONTA/BOLSA JE FoFo DN 400 x 300</t>
  </si>
  <si>
    <t>I4054</t>
  </si>
  <si>
    <t>REDUÇÃO PONTA/BOLSA JE FoFo DN 400 x 350</t>
  </si>
  <si>
    <t>I4055</t>
  </si>
  <si>
    <t>REDUÇÃO PONTA/BOLSA JE FoFo DN 500 x 350</t>
  </si>
  <si>
    <t>I4056</t>
  </si>
  <si>
    <t>REDUÇÃO PONTA/BOLSA JE FoFo DN 500 x 400</t>
  </si>
  <si>
    <t>I4057</t>
  </si>
  <si>
    <t>REDUÇÃO PONTA/BOLSA JE FoFo DN 600 x 400</t>
  </si>
  <si>
    <t>I4058</t>
  </si>
  <si>
    <t>REDUÇÃO PONTA/BOLSA JE FoFo DN 600 x 500</t>
  </si>
  <si>
    <t>I7146</t>
  </si>
  <si>
    <t>REDUÇÃO PONTA/BOLSA JE FoFo DN 80 x 50</t>
  </si>
  <si>
    <t>I3138</t>
  </si>
  <si>
    <t>REDUÇÃO PVC PBA BOLSA / BOLSA DN 75 x 50</t>
  </si>
  <si>
    <t>I3140</t>
  </si>
  <si>
    <t>REDUÇÃO PVC PBA PONTA / BOLSA DN 100 x 50</t>
  </si>
  <si>
    <t>I3141</t>
  </si>
  <si>
    <t>REDUÇÃO PVC PBA PONTA / BOLSA DN 100 x 75</t>
  </si>
  <si>
    <t>I3139</t>
  </si>
  <si>
    <t>REDUÇÃO PVC PBA PONTA / BOLSA DN 75 x 50</t>
  </si>
  <si>
    <t>I5798</t>
  </si>
  <si>
    <t>REDUÇÃO PVC REFORÇADO DN 154 x 115</t>
  </si>
  <si>
    <t>I5799</t>
  </si>
  <si>
    <t>REDUÇÃO PVC REFORÇADO DN 200 x 150</t>
  </si>
  <si>
    <t>I5800</t>
  </si>
  <si>
    <t>REDUÇÃO PVC REFORÇADO DN 206 x 150</t>
  </si>
  <si>
    <t>I5801</t>
  </si>
  <si>
    <t>REDUÇÃO PVC REFORÇADO DN 250 x 200</t>
  </si>
  <si>
    <t>I6182</t>
  </si>
  <si>
    <t>REGISTO ESFERA PVC ROSCA EXTERNA 2"</t>
  </si>
  <si>
    <t>I5094</t>
  </si>
  <si>
    <t>REGISTRO C/ VOLANTE E FLANGE DN 200 PN10</t>
  </si>
  <si>
    <t>I5095</t>
  </si>
  <si>
    <t>I8392</t>
  </si>
  <si>
    <t>COLAR DE TOMADA POLIPROPILENO C/TRAVAS SAÍDA ROSC. DN 100 x 1/2"</t>
  </si>
  <si>
    <t>I8393</t>
  </si>
  <si>
    <t>COLAR DE TOMADA POLIPROPILENO C/TRAVAS SAÍDA ROSC. DN 100 x 3/4"</t>
  </si>
  <si>
    <t>I8386</t>
  </si>
  <si>
    <t>COLAR DE TOMADA POLIPROPILENO C/TRAVAS SAÍDA ROSC. DN 32 x 1/2"</t>
  </si>
  <si>
    <t>I8387</t>
  </si>
  <si>
    <t>REATERRO C/COMPACTAÇÃO MANUAL S/CONTROLE, MATERIAL DA VALA</t>
  </si>
  <si>
    <t xml:space="preserve">C1923 - PISO PRÉ-MOLDADO ARTICULADO E INTERTRAVADO DE 16 FACES - e = 4,5 cm P/ PASSEIO </t>
  </si>
  <si>
    <t xml:space="preserve">C0056 - ALVENARIA DE EMBASAMENTO DE TIJOLO FURADO, C/ ARGAMASSA MISTA C/ CAL HIDRATADA </t>
  </si>
  <si>
    <t>I2081</t>
  </si>
  <si>
    <t>TIJOLO CERÂMICO FURADO 9X19X19CM</t>
  </si>
  <si>
    <t>6.2 FORMAS</t>
  </si>
  <si>
    <t xml:space="preserve">C3411 - CAIXA P/ REGISTRO DE DESCARGA EM ALVENARIA DE TIJOLO MACIÇO DN ATÉ 200mm </t>
  </si>
  <si>
    <t>C0077</t>
  </si>
  <si>
    <t>ALVENARIA DE TIJOLO COMUM C/ARGAMASSA MISTA DE CAL HIDRATADA 1:2:8 ESP=20 cm</t>
  </si>
  <si>
    <t xml:space="preserve">C3412 - CAIXA P/ REGISTRO DE DESCARGA EM ALVENARIA DE TIJOLO MACIÇO 200&lt;DN&lt;=500MM font &lt;&gt; </t>
  </si>
  <si>
    <t>FORRO GESSO CONVENCIONAL (60x60)cm COM TIRO E ARAME GALVANIZADO ENCAPADO</t>
  </si>
  <si>
    <t>C0806 - CALÇADA DE PROTEÇÃO LARGURA 50CM</t>
  </si>
  <si>
    <t>BALDRAME DE TIJOLO CERÂMICO E=14 CM</t>
  </si>
  <si>
    <t>C1937 - PLACA PADRÃO DE OBRA</t>
  </si>
  <si>
    <t>TUBO PVC PBA 12 JE NBR 5647 P/REDE AGUA DN 50 E CONEXÕES</t>
  </si>
  <si>
    <t xml:space="preserve">C0291 - AQUISIÇÃO E ASSENTAMENTO DE TUBOS E CONEXÕES EM PVC PBA CLASSE 12  JE DN 75mm </t>
  </si>
  <si>
    <t>TAMPA EM FoFo - D=800mm</t>
  </si>
  <si>
    <t>ARGAMASSA MISTA DE CIMENTO CAL HIDR. E AREIA S/PEN. TRAÇO 1:2:8</t>
  </si>
  <si>
    <t>8.3 DIVISÓRIAS</t>
  </si>
  <si>
    <t xml:space="preserve">C1134 - DIVISÓRIA DE GRANILITE C/ARGAMASSA DE CIMENTO E AREIA </t>
  </si>
  <si>
    <t>I1672</t>
  </si>
  <si>
    <t>PLACA PRÉ-MOLDADA DE GRANILITE DE 3CM</t>
  </si>
  <si>
    <t xml:space="preserve">C4495 - DIVISÓRIA DE GESSO ACARTONADO e=48mm, S/ REVESTIMENTO - FORNECIMENTO E MONTAGEM </t>
  </si>
  <si>
    <t>I8320</t>
  </si>
  <si>
    <t>DIVISÓRIA DE GESSO ACARTONADO e=48mm, S/ REVESTIMENTO</t>
  </si>
  <si>
    <t xml:space="preserve">C4496 - DIVISÓRIA DE GESSO ACARTONADO e=70mm, S/ REVESTIMENTO - FORNECIMENTO E MONTAGEM </t>
  </si>
  <si>
    <t>I8321</t>
  </si>
  <si>
    <t>ACESSÓRIOS PARA UNIDADE DE PESAGEM (FAROL LUMINOSO, SENSORES DE POSIÇÃO, SOFTWARE DE CONFIGURAÇÃO, CABOS, ETC)</t>
  </si>
  <si>
    <t>I7452</t>
  </si>
  <si>
    <t>ALARME SONORO/VISUAL, SIRENE 120 dB, COM ACIONADOR MANUAL, ALIMENTAÇÃO 220 VAC</t>
  </si>
  <si>
    <t>I0053</t>
  </si>
  <si>
    <t>AMPERIMETRO ( 72 X 72 )MM - ESC. 0 - 250A</t>
  </si>
  <si>
    <t>I0054</t>
  </si>
  <si>
    <t>AMPERIMETRO (144 X 144)MM - ESC. 0 - 100A</t>
  </si>
  <si>
    <t>I0055</t>
  </si>
  <si>
    <t>FLANGE AVULSO DN 75 PN10</t>
  </si>
  <si>
    <t>TUBO FoFo JTE TRAVADA K-9 DN 350</t>
  </si>
  <si>
    <t>I7089</t>
  </si>
  <si>
    <t>TUBO FoFo JTE TRAVADA K-9 DN 400</t>
  </si>
  <si>
    <t>I7886</t>
  </si>
  <si>
    <t>TUBO FoFo JTE TRAVADA K-9 DN 500</t>
  </si>
  <si>
    <t>I7887</t>
  </si>
  <si>
    <t>TUBO FoFo JTE TRAVADA K-9 DN 600</t>
  </si>
  <si>
    <t>I7090</t>
  </si>
  <si>
    <t>TUBO FoFo JTE TRAVADA K-9 DN 700</t>
  </si>
  <si>
    <t>I7091</t>
  </si>
  <si>
    <t>VERNIZ POLIURETANO PARA CONCRETO, ALVENARIA E ESTRUTURAS DE AÇO CARBONO</t>
  </si>
  <si>
    <t>35. URBANISMO</t>
  </si>
  <si>
    <t>I6714</t>
  </si>
  <si>
    <t>BALANÇO ANDORINHA C/02 CADEIRAS, CONFEC. EM TUBO VAPOR E PINTURA ESMALTE SINTÉTICO</t>
  </si>
  <si>
    <t>I0182</t>
  </si>
  <si>
    <t>BALANÇO ANDORINHA C/03 CADEIRAS, CONFEC. EM TUBO VAPOR E PINTURA ESMALTE SINTETICO</t>
  </si>
  <si>
    <t>I0188</t>
  </si>
  <si>
    <t>BANCO DE MADEIRA C/ESTRUTURA DE FERRO - L=3,00M</t>
  </si>
  <si>
    <t>I0267</t>
  </si>
  <si>
    <t>BORBOLETA C/CONTADOR DE ACESSO</t>
  </si>
  <si>
    <t>I6715</t>
  </si>
  <si>
    <t>CARROSSEL ESPECIAL C/04 CADEIRAS, CONFEC. EM TUBO VAPOR E PINTURA ESMALTE SINTÉTICO</t>
  </si>
  <si>
    <t>I0496</t>
  </si>
  <si>
    <t>CARROSSEL TIPO OLA</t>
  </si>
  <si>
    <t>I6716</t>
  </si>
  <si>
    <t>CARROSSEL TIPO OLA, CONFEC. EM TUBO VAPOR E PINTURA ESMALTE SINTÉTICO</t>
  </si>
  <si>
    <t>I6717</t>
  </si>
  <si>
    <t>EQUIPAMENTO GINASIUM, CONFEC. EM TUBO VAPOR E PINTURA ESMALTE SINTÉTICO</t>
  </si>
  <si>
    <t>I2474</t>
  </si>
  <si>
    <t>CIMENTO IMPERMEABILIZANTE DE PEGA ULTRA RAPIDO</t>
  </si>
  <si>
    <t>I6788</t>
  </si>
  <si>
    <t>CINTA DE ALUMINIO 1/2"</t>
  </si>
  <si>
    <t>I1038</t>
  </si>
  <si>
    <t>DOLOMITA</t>
  </si>
  <si>
    <t>I1089</t>
  </si>
  <si>
    <t>EMULSÃO ADESIVA</t>
  </si>
  <si>
    <t>I1090</t>
  </si>
  <si>
    <t>FLANGE AVULSO DN 250 PN10</t>
  </si>
  <si>
    <t>I3860</t>
  </si>
  <si>
    <t>FLANGE AVULSO DN 300 PN10</t>
  </si>
  <si>
    <t>I3861</t>
  </si>
  <si>
    <t>FLANGE AVULSO DN 350 PN10</t>
  </si>
  <si>
    <t>I3862</t>
  </si>
  <si>
    <t>I2089</t>
  </si>
  <si>
    <t>TINTA ASFÁLTICA</t>
  </si>
  <si>
    <t>I2093</t>
  </si>
  <si>
    <t>TINTA EPOXI PARA ACABAMENTO</t>
  </si>
  <si>
    <t>I2094</t>
  </si>
  <si>
    <t>TINTA EPOXI PARA FUNDO</t>
  </si>
  <si>
    <t>I2095</t>
  </si>
  <si>
    <t>TINTA GRAFITE</t>
  </si>
  <si>
    <t>I2083</t>
  </si>
  <si>
    <t>PORTA EM PVC P/DIVISÓRIA (0,80 X 2,10)M INCLUS. FECHADURA, DOBRADIÇA E REQUADRO ( FORNECIMENTO E MONTAGEM )</t>
  </si>
  <si>
    <t>I6742</t>
  </si>
  <si>
    <t>PORTA EM PVC SANFONADA (0,80 X 2,10)M, INCLUS. PERFIL "U", FECHO E TRILHO ( FORNECIMENTO E MONTAGEM )</t>
  </si>
  <si>
    <t>I6747</t>
  </si>
  <si>
    <t>TELA LOSANGULAR EM PVC FIO 10 MALHA 2"X2"</t>
  </si>
  <si>
    <t>I6741</t>
  </si>
  <si>
    <t>VENEZIANA INDUSTRIAL EM PVC RÍGIDO, TRANSLÚCIDO E MONTANTE EM AÇO GALVANIZADO OU ALUMÍNIO (FORNECIMENTO E MONTAGEM)</t>
  </si>
  <si>
    <t>37. VIDRO</t>
  </si>
  <si>
    <t>I1515</t>
  </si>
  <si>
    <t>I6959</t>
  </si>
  <si>
    <t>TUBO PRFV CL 10 JE PB CLASSE DE RIGIDEZ 5.000 N/m² DN 250</t>
  </si>
  <si>
    <t>I6960</t>
  </si>
  <si>
    <t>TUBO PRFV CL 10 JE PB CLASSE DE RIGIDEZ 5.000 N/m² DN 300</t>
  </si>
  <si>
    <t>I6961</t>
  </si>
  <si>
    <t>TUBO PRFV CL 12 JE PB CLASSE DE RIGIDEZ 5.000 N/m² DN 150</t>
  </si>
  <si>
    <t>I6962</t>
  </si>
  <si>
    <t>TUBO PRFV CL 12 JE PB CLASSE DE RIGIDEZ 5.000 N/m² DN 200</t>
  </si>
  <si>
    <t>I6963</t>
  </si>
  <si>
    <t>TUBO PRFV CL 12 JE PB CLASSE DE RIGIDEZ 5.000 N/m² DN 250</t>
  </si>
  <si>
    <t>I6964</t>
  </si>
  <si>
    <t>TUBO PRFV CL 12 JE PB CLASSE DE RIGIDEZ 5.000 N/m² DN 300</t>
  </si>
  <si>
    <t>I6965</t>
  </si>
  <si>
    <t>TUBO PRFV CL 16 JE PB CLASSE DE RIGIDEZ 5.000 N/m² DN 150</t>
  </si>
  <si>
    <t>I6966</t>
  </si>
  <si>
    <t>TUBO PRFV CL 16 JE PB CLASSE DE RIGIDEZ 5.000 N/m² DN 200</t>
  </si>
  <si>
    <t>I6967</t>
  </si>
  <si>
    <t>TUBO PRFV CL 16 JE PB CLASSE DE RIGIDEZ 5.000 N/m² DN 250</t>
  </si>
  <si>
    <t>I6968</t>
  </si>
  <si>
    <t>TUBO PRFV CL 16 JE PB CLASSE DE RIGIDEZ 5.000 N/m² DN 300</t>
  </si>
  <si>
    <t>I6969</t>
  </si>
  <si>
    <t>TUBO PRFV CL 16 JE PB CLASSE DE RIGIDEZ 5.000 N/m² DN 400</t>
  </si>
  <si>
    <t>I6970</t>
  </si>
  <si>
    <t>TUBO PRFV CL 16 JE PB CLASSE DE RIGIDEZ 5.000 N/m² DN 500</t>
  </si>
  <si>
    <t>I6971</t>
  </si>
  <si>
    <t>TUBO PRFV CL 18 JE PB CLASSE DE RIGIDEZ 5.000 N/m² DN 150</t>
  </si>
  <si>
    <t>I6972</t>
  </si>
  <si>
    <t>TUBO PRFV CL 18 JE PB CLASSE DE RIGIDEZ 5.000 N/m² DN 200</t>
  </si>
  <si>
    <t>I6973</t>
  </si>
  <si>
    <t>TUBO PRFV CL 18 JE PB CLASSE DE RIGIDEZ 5.000 N/m² DN 250</t>
  </si>
  <si>
    <t>I6974</t>
  </si>
  <si>
    <t>TUBO PRFV CL 18 JE PB CLASSE DE RIGIDEZ 5.000 N/m² DN 300</t>
  </si>
  <si>
    <t>I6990</t>
  </si>
  <si>
    <t>TUBO PRFV CL 20 JE PB CLASSE DE RIGIDEZ 5.000 N/m² DN 600</t>
  </si>
  <si>
    <t>I6991</t>
  </si>
  <si>
    <t>TUBO PRFV CL 20 JE PB CLASSE DE RIGIDEZ 5.000 N/m² DN 700</t>
  </si>
  <si>
    <t>I6992</t>
  </si>
  <si>
    <t>TUBO PRFV CL 20 JE PB CLASSE DE RIGIDEZ 5.000 N/m² DN 800</t>
  </si>
  <si>
    <t>I6993</t>
  </si>
  <si>
    <t>TUBO PRFV CL 20 JE PB CLASSE DE RIGIDEZ 5.000 N/m² DN 900</t>
  </si>
  <si>
    <t>I6975</t>
  </si>
  <si>
    <t>TUBO PRFV CL 6 JE PB CLASSE DE RIGIDEZ 5.000 N/m² DN 400</t>
  </si>
  <si>
    <t>I6976</t>
  </si>
  <si>
    <t>TUBO PRFV CL 6 JE PB CLASSE DE RIGIDEZ 5.000 N/m² DN 500</t>
  </si>
  <si>
    <t>I6977</t>
  </si>
  <si>
    <t>CONSTRUÇÃO DO CANTEIRO DE OBRA</t>
  </si>
  <si>
    <t>1.4.1</t>
  </si>
  <si>
    <t>BARRACÃO ABERTO</t>
  </si>
  <si>
    <t>1.4.2</t>
  </si>
  <si>
    <t>PLACA PADRÃO DE OBRA</t>
  </si>
  <si>
    <t xml:space="preserve">1.5 </t>
  </si>
  <si>
    <t>LOCAÇÃO DA OBRA</t>
  </si>
  <si>
    <t>1.5.1</t>
  </si>
  <si>
    <t>LOCAÇÃO DA OBRA - EXECUÇÃO DE GABARITO</t>
  </si>
  <si>
    <t>1.5.2</t>
  </si>
  <si>
    <t>LOCAÇÃO DE REDE DE ÁGUA</t>
  </si>
  <si>
    <t>1.5.3</t>
  </si>
  <si>
    <t>LOCAÇÃO E NIVELAMENTO DE ADUTORA</t>
  </si>
  <si>
    <t>DEMOLIÇÕES E RETIRADAS</t>
  </si>
  <si>
    <t>1.6.1</t>
  </si>
  <si>
    <t>DEMOLIÇÃO DE PAVIMENTO ASFÁLTICO COM MARTELETE PNEUMÁTICO</t>
  </si>
  <si>
    <t>1.6.2</t>
  </si>
  <si>
    <t>TRÂNSITO E SEGURANÇA</t>
  </si>
  <si>
    <t>1.7.1</t>
  </si>
  <si>
    <t>PASSADIÇO COM PRANCHA DE MADEIRA</t>
  </si>
  <si>
    <t>1.7.2</t>
  </si>
  <si>
    <t>2.0</t>
  </si>
  <si>
    <t>MOVIMENTO DE TERRA</t>
  </si>
  <si>
    <t>2.1</t>
  </si>
  <si>
    <t>CARGA, DESCARGA E TRANSPORTE DE MATERIAL</t>
  </si>
  <si>
    <t>2.1.1</t>
  </si>
  <si>
    <t>CARGA MANUAL DE ENTULHO EM CAMINHÃO BASCULANTE</t>
  </si>
  <si>
    <t>M³</t>
  </si>
  <si>
    <t>2.1.2</t>
  </si>
  <si>
    <t>2.2</t>
  </si>
  <si>
    <t>ESCAVAÇÃO EM VALAS, VALETAS, CANAIS E FUNDAÇÕES</t>
  </si>
  <si>
    <t>2.2.1</t>
  </si>
  <si>
    <t>2.2.2</t>
  </si>
  <si>
    <t>2.2.3</t>
  </si>
  <si>
    <t>2.2.4</t>
  </si>
  <si>
    <t>ATERRO, REATERRO E COMPACTAÇÃO</t>
  </si>
  <si>
    <t>2.3.1</t>
  </si>
  <si>
    <t>2.3.2</t>
  </si>
  <si>
    <t>3.0</t>
  </si>
  <si>
    <t>SERVIÇOS AUXILIARES</t>
  </si>
  <si>
    <t>3.2</t>
  </si>
  <si>
    <t>SUSTENTAÇÃO DIVERSAS</t>
  </si>
  <si>
    <t>3.2.1</t>
  </si>
  <si>
    <t>4.0</t>
  </si>
  <si>
    <t>OBRAS DE DRENAGEM</t>
  </si>
  <si>
    <t>4.1</t>
  </si>
  <si>
    <t>ESGOTAMENTO DE VALAS</t>
  </si>
  <si>
    <t>4.1.1</t>
  </si>
  <si>
    <t>6.0</t>
  </si>
  <si>
    <t>FUNDAÇÕES E ESTRUTURAS</t>
  </si>
  <si>
    <t>6.4</t>
  </si>
  <si>
    <t>CONCRETO</t>
  </si>
  <si>
    <t>6.4.1</t>
  </si>
  <si>
    <t>6.4.2</t>
  </si>
  <si>
    <t>6.4.3</t>
  </si>
  <si>
    <t>8.0</t>
  </si>
  <si>
    <t>PAREDES E PAINÉIS</t>
  </si>
  <si>
    <t>8.1</t>
  </si>
  <si>
    <t>ALVENARIA DE ELEVAÇÃO</t>
  </si>
  <si>
    <t>8.1.1</t>
  </si>
  <si>
    <t>8.1.2</t>
  </si>
  <si>
    <t>8.2</t>
  </si>
  <si>
    <t>ALVENARIA DE PEDRA</t>
  </si>
  <si>
    <t>8.2.1</t>
  </si>
  <si>
    <t>8.4</t>
  </si>
  <si>
    <t>ELEMENTOS VAZADOS</t>
  </si>
  <si>
    <t>8.4.1</t>
  </si>
  <si>
    <t>COBERTURA</t>
  </si>
  <si>
    <t>11.1</t>
  </si>
  <si>
    <t>ESTRUTURA DE MADEIRA</t>
  </si>
  <si>
    <t>11.1.1</t>
  </si>
  <si>
    <t>11.1.2</t>
  </si>
  <si>
    <t>11.3</t>
  </si>
  <si>
    <t>11.3.1</t>
  </si>
  <si>
    <t>11.3.2</t>
  </si>
  <si>
    <t>IMPERMEABILIZAÇÃO</t>
  </si>
  <si>
    <t>12.1</t>
  </si>
  <si>
    <t>12.2</t>
  </si>
  <si>
    <t xml:space="preserve">IMPERMEABILIZAÇÃO INTERNA C/ MANTA ASFÁLTICA C/ ARMADURA DE FILME DE POLIETILENO </t>
  </si>
  <si>
    <t>13.1</t>
  </si>
  <si>
    <t>TUBO PVC ESGOTO SERIE R DN 150</t>
  </si>
  <si>
    <t>I6204</t>
  </si>
  <si>
    <t>TUBO PVC ESGOTO PRIMARIO DN 150 (NBR 5688)</t>
  </si>
  <si>
    <t>I6203</t>
  </si>
  <si>
    <t>TUBO PVC PBA JE CL-15 DN 100 (NBR-5647)</t>
  </si>
  <si>
    <t>TUBO PVC PBA JE CL-15 DN 50 (NBR-5647)</t>
  </si>
  <si>
    <t>TUBO PVC PBA JE CL-15 DN 75 (NBR-5647)</t>
  </si>
  <si>
    <t>I3158</t>
  </si>
  <si>
    <t>TUBO PVC PBA JE CL-20 DN 100 (NBR-5647)</t>
  </si>
  <si>
    <t>I3156</t>
  </si>
  <si>
    <t>I7787</t>
  </si>
  <si>
    <t>TE FoFo JTEF DN 350 x 100 PN16</t>
  </si>
  <si>
    <t>I7829</t>
  </si>
  <si>
    <t>TE FoFo JTEF DN 350 x 100 PN25</t>
  </si>
  <si>
    <t>I7745</t>
  </si>
  <si>
    <t>TE FoFo JTEF DN 350 x 200 PN10</t>
  </si>
  <si>
    <t>I7788</t>
  </si>
  <si>
    <t>TE FoFo JTEF DN 350 x 200 PN16</t>
  </si>
  <si>
    <t>I7830</t>
  </si>
  <si>
    <t>TE FoFo JTEF DN 350 x 200 PN25</t>
  </si>
  <si>
    <t>I7746</t>
  </si>
  <si>
    <t>TE FoFo JTEF DN 350 x 350 PN10</t>
  </si>
  <si>
    <t>I7789</t>
  </si>
  <si>
    <t>TE FoFo JTEF DN 350 x 350 PN16</t>
  </si>
  <si>
    <t>I7831</t>
  </si>
  <si>
    <t>TE FoFo JTEF DN 350 x 350 PN25</t>
  </si>
  <si>
    <t>I7747</t>
  </si>
  <si>
    <t>TE FoFo JTEF DN 400 x 100 PN10</t>
  </si>
  <si>
    <t>I7832</t>
  </si>
  <si>
    <t>TE FoFo JTEF DN 400 x 100 PN25</t>
  </si>
  <si>
    <t>I7748</t>
  </si>
  <si>
    <t>TE FoFo JTEF DN 400 x 200 PN10</t>
  </si>
  <si>
    <t>I7790</t>
  </si>
  <si>
    <t>TE FoFo JTEF DN 400 x 200 PN16</t>
  </si>
  <si>
    <t>I7833</t>
  </si>
  <si>
    <t>TE FoFo JTEF DN 400 x 200 PN25</t>
  </si>
  <si>
    <t>I7749</t>
  </si>
  <si>
    <t>JUNÇÃO 45 FoFo FFF DN 150 x 100 PN10</t>
  </si>
  <si>
    <t>I3877</t>
  </si>
  <si>
    <t>JUNÇÃO 45 FoFo FFF DN 150 x 150 PN10</t>
  </si>
  <si>
    <t>I3878</t>
  </si>
  <si>
    <t>JUNÇÃO 45 FoFo FFF DN 200 x 100 PN10</t>
  </si>
  <si>
    <t>CALHA DE ALUMINIO DESENVOL. DE 25CM</t>
  </si>
  <si>
    <t>I0449</t>
  </si>
  <si>
    <t>CALHA PARSHALL EM FIBRA DE VIDRO W:3"</t>
  </si>
  <si>
    <t>I0450</t>
  </si>
  <si>
    <t>CALHA PARSHALL EM FIBRA DE VIDRO W:6"</t>
  </si>
  <si>
    <t>I0451</t>
  </si>
  <si>
    <t>CALHA PARSHALL EM FIBRA DE VIDRO W:9"</t>
  </si>
  <si>
    <t>I0484</t>
  </si>
  <si>
    <t>CAP PVC ROSCAVEL DE 1''</t>
  </si>
  <si>
    <t>I0482</t>
  </si>
  <si>
    <t>CAP PVC ROSCAVEL DE 1 1/2''</t>
  </si>
  <si>
    <t>I0483</t>
  </si>
  <si>
    <t>CAP PVC ROSCAVEL DE 1 1/4''</t>
  </si>
  <si>
    <t>I0485</t>
  </si>
  <si>
    <t>CAP PVC ROSCAVEL DE 1/2''</t>
  </si>
  <si>
    <t>I0486</t>
  </si>
  <si>
    <t>CAP PVC ROSCAVEL DE 2 1/2''</t>
  </si>
  <si>
    <t>I0487</t>
  </si>
  <si>
    <t>CAP PVC ROSCAVEL DE 3''</t>
  </si>
  <si>
    <t>I0488</t>
  </si>
  <si>
    <t>CAP PVC ROSCAVEL DE 3/4''</t>
  </si>
  <si>
    <t>I0489</t>
  </si>
  <si>
    <t>CAP PVC ROSCAVEL DE 4''</t>
  </si>
  <si>
    <t>I0473</t>
  </si>
  <si>
    <t>I2203</t>
  </si>
  <si>
    <t>TUBO PVC SOLDÁVEL DE 50MM (1 1/2')</t>
  </si>
  <si>
    <t>I2204</t>
  </si>
  <si>
    <t>TUBO PVC SOLDÁVEL DE 60MM (2')</t>
  </si>
  <si>
    <t>I2205</t>
  </si>
  <si>
    <t>TUBO PVC SOLDÁVEL DE 75MM (2 1/2')</t>
  </si>
  <si>
    <t>I2206</t>
  </si>
  <si>
    <t>TUBO PVC SOLDÁVEL DE 85MM (3')</t>
  </si>
  <si>
    <t>I2225</t>
  </si>
  <si>
    <t>TUBO RADIAL C/INSPEÇÃO DE PVC DE 6'</t>
  </si>
  <si>
    <t>I2227</t>
  </si>
  <si>
    <t>UNIÃO DE PVC ROSCÁVEL DE 1/2'</t>
  </si>
  <si>
    <t>I2228</t>
  </si>
  <si>
    <t>UNIÃO DE PVC SOLDÁVEL DE 110MM</t>
  </si>
  <si>
    <t>I2229</t>
  </si>
  <si>
    <t>UNIÃO DE PVC SOLDÁVEL DE 20MM</t>
  </si>
  <si>
    <t>I2230</t>
  </si>
  <si>
    <t>UNIÃO DE PVC SOLDÁVEL DE 25MM</t>
  </si>
  <si>
    <t>CURVA 11 15' FoFo BB JUNTA ELÁSTICA DN 200</t>
  </si>
  <si>
    <t>I3317</t>
  </si>
  <si>
    <t>I0447</t>
  </si>
  <si>
    <t>CONFECÇÃO DE MEIO FIO PRÉ-MOLDADA DE CONCRETO P/ VIAS URBANAS (1,00x0,35x0,15m)</t>
  </si>
  <si>
    <t xml:space="preserve">C1606 - LASTRO DE BRITA ESP.= 10CM, P/CAIXA EM ALVENARIA </t>
  </si>
  <si>
    <t xml:space="preserve">C1607 - LASTRO DE CONCRETO IMPERMEABILIZADO E=6CM </t>
  </si>
  <si>
    <t>I1249</t>
  </si>
  <si>
    <t>IMPERMEABILIZANTE</t>
  </si>
  <si>
    <t xml:space="preserve">C1608 - LASTRO DE CONCRETO IMPERMEABILIZADO E=8CM </t>
  </si>
  <si>
    <t xml:space="preserve">C1609 - LASTRO DE CONCRETO INCLUINDO PREPARO E LANÇAMENTO </t>
  </si>
  <si>
    <t xml:space="preserve">C1611 - LASTRO DE CONCRETO REGULARIZADO ESP.= 5CM </t>
  </si>
  <si>
    <t xml:space="preserve">C2863 - LASTRO DE PEDRA DE MÃO </t>
  </si>
  <si>
    <t>I1600</t>
  </si>
  <si>
    <t>PEDRA DE MÃO (RACHÃO)</t>
  </si>
  <si>
    <t xml:space="preserve">C0171 - ARGAMASSA DE CIMENTO E AREIA S/PEN. TRAÇO 1:4 </t>
  </si>
  <si>
    <t>ESTABILIZADOR DE TENSÃO/CORRENTE DE 5KV</t>
  </si>
  <si>
    <t>I1113</t>
  </si>
  <si>
    <t>ESTABILIZADOR DE TENSÃO/CORRENTE DE 7.5 KVA</t>
  </si>
  <si>
    <t>I7530</t>
  </si>
  <si>
    <t>FECHADURA ELETROMAGNÉTICA</t>
  </si>
  <si>
    <t>I1167</t>
  </si>
  <si>
    <t>FIO ISOLADO EM PVC 0.50MM2 - 750V</t>
  </si>
  <si>
    <t>I1168</t>
  </si>
  <si>
    <t>REATOR ANAERÓBIO EM FIBRA CAPACIDADE 270 m3/DIA</t>
  </si>
  <si>
    <t>I6320</t>
  </si>
  <si>
    <t>REATOR ANAERÓBIO EM FIBRA CAPACIDADE 350 m3/DIA</t>
  </si>
  <si>
    <t>ANEL PRE-MOLDADO DE CONCRETO, D = 3,00M, H = 0,50M</t>
  </si>
  <si>
    <t>I6069</t>
  </si>
  <si>
    <t>ANEL PRE-MOLDADO DE CONCRETO, D = 3,50M, h= 0,50M</t>
  </si>
  <si>
    <t>I6411</t>
  </si>
  <si>
    <t>ANEL PRÉ-MOLDADO DE CONCRETO, D=5,00M, esp.=15CM</t>
  </si>
  <si>
    <t>I6050</t>
  </si>
  <si>
    <t>ANTRACITO TE = 0,9; CU = 1,4 A 1,6</t>
  </si>
  <si>
    <t>I6049</t>
  </si>
  <si>
    <t>AREIA SILTOSA, TE = 0,45 A 0,50; CU = 1,4 a 1,6</t>
  </si>
  <si>
    <t>I6470</t>
  </si>
  <si>
    <t>I8440</t>
  </si>
  <si>
    <t>GRADE DE ALUMÍNIO DE PROTEÇÃO</t>
  </si>
  <si>
    <t>I8431</t>
  </si>
  <si>
    <t>DOBRADIÇA PARA FIXAÇÃO EM GRANITO</t>
  </si>
  <si>
    <t>I8433</t>
  </si>
  <si>
    <t>FECHADURA DE TARJETA (LIVRE-OCUPADA) PARA FIXAÇÃO EM GRANITO</t>
  </si>
  <si>
    <t>I8432</t>
  </si>
  <si>
    <t>PARAFUSO PARA GRANITO</t>
  </si>
  <si>
    <t>I8356</t>
  </si>
  <si>
    <t>CHAPA GALVANIZADA PERFURADA DE 2mm COM PINTURA ELETROSTÁTICA</t>
  </si>
  <si>
    <t>I8357</t>
  </si>
  <si>
    <t>ESTRUTURA DE APOIO CONFECCIONADA EM AÇO INOXIDÁVEL DE 1" E 2"</t>
  </si>
  <si>
    <t>I8354</t>
  </si>
  <si>
    <t>ESTRUTURA METÁLICA DE APOIO - PILARES</t>
  </si>
  <si>
    <t>I8355</t>
  </si>
  <si>
    <t>PERFIL C (VENEZIANA) DE 2" x 1" EM CHAPA GALVANIZADA DE 2mm COM PINTURA ELETROSTÁTICA</t>
  </si>
  <si>
    <t>I8367</t>
  </si>
  <si>
    <t>ADAPTER CABLE, CAT. "6" DE 2,50m</t>
  </si>
  <si>
    <t>I8447</t>
  </si>
  <si>
    <t>BANDEJA MÓVEL, PADRÃO 19"</t>
  </si>
  <si>
    <t>I8446</t>
  </si>
  <si>
    <t>BLOCO IDC-100 PARES INTERNO, IDC-IDC, PADRÃO 19"</t>
  </si>
  <si>
    <t>I8438</t>
  </si>
  <si>
    <t>GRUPO GERADOR 636/780 KVA C/ QUADRO AUTOMÁTICO</t>
  </si>
  <si>
    <t>I7889</t>
  </si>
  <si>
    <t>GRUPO GERADOR 781/950 KVA C/ QUADRO AUTOMÁTICO</t>
  </si>
  <si>
    <t>I1233</t>
  </si>
  <si>
    <t>GRUPO GERADOR 86/120 KVA, C/ QUADRO AUTOMATICO</t>
  </si>
  <si>
    <t>I7985</t>
  </si>
  <si>
    <t>GRUPO GERADOR 951/1000 KVA, C/ QUADRO AUTOMÁTICO</t>
  </si>
  <si>
    <t>I1244</t>
  </si>
  <si>
    <t>HASTE DE ATERRAMENTO COPPERWELD DE 3/4'' x 2.40M</t>
  </si>
  <si>
    <t>I1243</t>
  </si>
  <si>
    <t>HASTE DE ATERRAMENTO COPPERWELD 3/4'' x 3M</t>
  </si>
  <si>
    <t>I7380</t>
  </si>
  <si>
    <t>COLAR DE TOMADA FoFo P/ TUBOS DE PVC DN 150 x 1"</t>
  </si>
  <si>
    <t>I2918</t>
  </si>
  <si>
    <t>COLAR DE TOMADA FoFo P/ TUBOS DE PVC DN 150 x 3/4"</t>
  </si>
  <si>
    <t>I2921</t>
  </si>
  <si>
    <t>COLAR DE TOMADA FoFo P/ TUBOS DE PVC DN 200 x 1"</t>
  </si>
  <si>
    <t>I2920</t>
  </si>
  <si>
    <t>COLAR DE TOMADA FoFo P/ TUBOS DE PVC DN 200 x 3/4"</t>
  </si>
  <si>
    <t>I2923</t>
  </si>
  <si>
    <t>COLAR DE TOMADA FoFo P/ TUBOS DE PVC DN 250 x 1"</t>
  </si>
  <si>
    <t>I2922</t>
  </si>
  <si>
    <t>COLAR DE TOMADA FoFo P/ TUBOS DE PVC DN 250 x 3/4"</t>
  </si>
  <si>
    <t>I2925</t>
  </si>
  <si>
    <t>I6368</t>
  </si>
  <si>
    <t>MÓDULO DE CONTROLE DE SIRENE</t>
  </si>
  <si>
    <t>I6369</t>
  </si>
  <si>
    <t>MÓDULO DE SINALIZAÇÃO DE DETECTORES</t>
  </si>
  <si>
    <t>I7462</t>
  </si>
  <si>
    <t>MONITOR INDUSTRIAL DE VÍDEO COLORIDO, DIGITAL, TELA 19", PORTA PARALELA</t>
  </si>
  <si>
    <t>I7463</t>
  </si>
  <si>
    <t>MONITOR INDUSTRIAL DE VÍDEO COLORIDO, VÍDEO COMPOSTO, 2 CANAIS DE ENTRADA E 1 DE SAÍDA, DIMENSÕES 14"</t>
  </si>
  <si>
    <t>I1535</t>
  </si>
  <si>
    <t>MUFLA INTERNA/EXTERNA 15KV</t>
  </si>
  <si>
    <t>I7506</t>
  </si>
  <si>
    <t>NET CONVERTER USB/DH 485 MODULAR, MOD. 1747 - UIC</t>
  </si>
  <si>
    <t>I7432</t>
  </si>
  <si>
    <t>NO-BREAK 3Ø, 380/380 VAC-LL, 60 Hz, 2000VA, BATERIAS INCORPORADAS, AUTO-PORTANTE EM GABINETE IP-44</t>
  </si>
  <si>
    <t>I6794</t>
  </si>
  <si>
    <t>NÚCLEO P/01 LUMINÁRIA FAB. REEME REF.:ZE-157 OU SIMILAR</t>
  </si>
  <si>
    <t>I6797</t>
  </si>
  <si>
    <t>NÚCLEO P/02 LUMINÁRIAS FAB. REEME REF.:ZE-157 OU SIMILAR</t>
  </si>
  <si>
    <t>I6798</t>
  </si>
  <si>
    <t>NÚCLEO P/03 LUMINÁRIAS FAB. REEME REF.:ZE-157 OU SIMILAR</t>
  </si>
  <si>
    <t>I6799</t>
  </si>
  <si>
    <t>NÚCLEO P/04 LUMINÁRIAS FAB. REEME REF.:ZE-157 OU SIMILAR</t>
  </si>
  <si>
    <t>I1549</t>
  </si>
  <si>
    <t>OLHAL PARA PARAFUSO DE 5/8''</t>
  </si>
  <si>
    <t>I6197</t>
  </si>
  <si>
    <t>REGISTRO FLANGE/CABEÇOTE DN 200 PN16</t>
  </si>
  <si>
    <t>I5298</t>
  </si>
  <si>
    <t>REGISTRO FLANGE/CABEÇOTE DN 250 PN10</t>
  </si>
  <si>
    <t>I5299</t>
  </si>
  <si>
    <t>REGISTRO FLANGE/CABEÇOTE DN 300 PN10</t>
  </si>
  <si>
    <t>I5300</t>
  </si>
  <si>
    <t>REGISTRO FLANGE/CABEÇOTE DN 350 PN10</t>
  </si>
  <si>
    <t>I5301</t>
  </si>
  <si>
    <t>REGISTRO FLANGE/CABEÇOTE DN 400 PN10</t>
  </si>
  <si>
    <t>I5302</t>
  </si>
  <si>
    <t>REGISTRO FLANGE/CABEÇOTE DN 450 PN10</t>
  </si>
  <si>
    <t>I5305</t>
  </si>
  <si>
    <t>REGISTRO FLANGE/CABEÇOTE DN 50 PN16</t>
  </si>
  <si>
    <t>I5303</t>
  </si>
  <si>
    <t>CRUZETA PVC ROSCAVEL DE 3/4''</t>
  </si>
  <si>
    <t>I0906</t>
  </si>
  <si>
    <t>CRUZETA PVC SOLD. MARROM DIAM. 110MM (4'')</t>
  </si>
  <si>
    <t>I0907</t>
  </si>
  <si>
    <t>CRUZETA PVC SOLD. MARROM DIAM. 20MM (1/2'')</t>
  </si>
  <si>
    <t>I0908</t>
  </si>
  <si>
    <t>CRUZETA PVC SOLD. MARROM DIAM. 25MM (3/4'')</t>
  </si>
  <si>
    <t>I0905</t>
  </si>
  <si>
    <t>CABO EM PVC 15000V 35MM2</t>
  </si>
  <si>
    <t>I8369</t>
  </si>
  <si>
    <t>CABO LÓGICO CTP APL-100 - 50</t>
  </si>
  <si>
    <t>I8368</t>
  </si>
  <si>
    <t>CABO LÓGICO 4 PARES, CAT. 6 - UTP</t>
  </si>
  <si>
    <t>I8365</t>
  </si>
  <si>
    <t>DISJUNTOR DIFERENCIAL DR-16A - 40A, 30mA</t>
  </si>
  <si>
    <t>I8366</t>
  </si>
  <si>
    <t>DISJUNTOR DIFERENCIAL DR-80A, 30mA</t>
  </si>
  <si>
    <t>I8442</t>
  </si>
  <si>
    <t>DISPOSITIVO DE PROTEÇÃO CONTRA SURTOS DE TENSÃO - DPS's - 40 KA/440V - FORNECIMENTO E INSTALAÇÃO</t>
  </si>
  <si>
    <t>I8444</t>
  </si>
  <si>
    <t>DISTRIBUIDOR INTERNO ÓPTICO - D.I.O. PARA 12 FIBRAS MONO-MODO, COM CONCETORES ST, PADRÃO 19"</t>
  </si>
  <si>
    <t>I8445</t>
  </si>
  <si>
    <t>DISTRIBUIDOR INTERNO ÓPTICO - D.I.O. PARA 24 FIBRAS MONO-MODO, COM CONECTORES ST, PADRÃO 19"</t>
  </si>
  <si>
    <t>I8370</t>
  </si>
  <si>
    <t>DUTO PERFURADO-ELETROCALHA CHAPA DE AÇO (100X300)MM</t>
  </si>
  <si>
    <t>I8371</t>
  </si>
  <si>
    <t>ELETRODUTO DE ALUMÍNIO, INCLUSIVE CONEXÕES 3"</t>
  </si>
  <si>
    <t>I6829</t>
  </si>
  <si>
    <t>DISTRIBUIDOR INTERNO ÓPTICO PARA 24 FIBRAS</t>
  </si>
  <si>
    <t>I8351</t>
  </si>
  <si>
    <t>LÂMPADA VAPOR METÁLICO 70W</t>
  </si>
  <si>
    <t>I8394</t>
  </si>
  <si>
    <t>LUMINÁRIA DE EMBUTIR CORPO E GRADE DE PROTEÇÃO EM LIGA DE ALUMÍNIO FUNDIDO, REFLETOR EM CHAPA DE ALUMÍNIO ANODIZADO</t>
  </si>
  <si>
    <t>I8353</t>
  </si>
  <si>
    <t>LUMINÁRIA DE EMBUTIR EM TETO, CIRCULAR, CORPO EM ALUM. ANOD. C/ LÂMPADA HQI DE 70W</t>
  </si>
  <si>
    <t>I8350</t>
  </si>
  <si>
    <t>LUMINÁRIA DE PISO MÓVEL, CORPO EM ALUMÍNIO, REFLETOR EM ALUM. ANOD. C/ PROTETOR DE VIDRO EM GRADE DE ALUMÍNIO</t>
  </si>
  <si>
    <t>I8441</t>
  </si>
  <si>
    <t>MÓDULO DE EMERGÊNCIA PARA LUMINÁRIA COMUM - FORNECIMENTO E INSTALAÇÃO</t>
  </si>
  <si>
    <t>I8448</t>
  </si>
  <si>
    <t>ORGANIZADOR DE CABOS HORIZONTAL, ABERTO, PADRÃO RACK 19"</t>
  </si>
  <si>
    <t>I8361</t>
  </si>
  <si>
    <t>PATCH CABLE EXTRA-FLEXÍVEL RJ-45/RJ-45 - 2,50m</t>
  </si>
  <si>
    <t>I6834</t>
  </si>
  <si>
    <t>PATCH CABLE EXTRA-FLEXÍVEL RJ-45/RJ-45 DE 1,50m</t>
  </si>
  <si>
    <t>I6832</t>
  </si>
  <si>
    <t>PATCH PANEL 24 PORTAS, CATEGORIA "5" FURUKAWA</t>
  </si>
  <si>
    <t>I8352</t>
  </si>
  <si>
    <t>REATOR / IGNITOR</t>
  </si>
  <si>
    <t>I8449</t>
  </si>
  <si>
    <t>RÉGUA DE TOMADAS ELÉTRICAS, COM 08 TOMADAS, PADRÃO RACK 19"</t>
  </si>
  <si>
    <t>I8443</t>
  </si>
  <si>
    <t>ROTEADOR AUTO-GERENCIÁVEL P/ COMUNICAÇÃO DE DADOS, PARA FIBRA ÓPTICA MONO-MODO, COM CONECTORES ST - PADRÃO RACK 19" - FORNECIMENTO E INSTALAÇÃO</t>
  </si>
  <si>
    <t>I8372</t>
  </si>
  <si>
    <t>TAMPA NORMAL P/ DUTO PERFURADO, ATÉ (100 X 300)MM</t>
  </si>
  <si>
    <t>I8409</t>
  </si>
  <si>
    <t>RASTELEIRO</t>
  </si>
  <si>
    <t>LAJE PRÉ-FABRICADA TRELIÇADA P/ FÔRRO, DE 8 cm DE ALTURA E 2 cm DE CAPEADO - VÃO DE 4,01 A 5,0 m</t>
  </si>
  <si>
    <t>I8281</t>
  </si>
  <si>
    <t>LAJE PRÉ-FABRICADA TRELIÇADA P/ PISO, DE 12 cm DE ALTURA E 4 cm DE CAPEADO - VÃO ACIMA 5,01 m</t>
  </si>
  <si>
    <t>I8277</t>
  </si>
  <si>
    <t>LAJE PRÉ-FABRICADA TRELIÇADA P/ PISO, DE 8 cm DE ALTURA E 2 cm DE CAPEADO - VÃO ATÉ 2 m</t>
  </si>
  <si>
    <t>I8278</t>
  </si>
  <si>
    <t>LAJE PRÉ-FABRICADA TRELIÇADA P/ PISO, DE 8 cm DE ALTURA E 2 cm DE CAPEADO - VÃO DE 2,01 A 3,0 m</t>
  </si>
  <si>
    <t>I8279</t>
  </si>
  <si>
    <t>LAJE PRÉ-FABRICADA TRELIÇADA P/ PISO, DE 8 cm DE ALTURA E 2 cm DE CAPEADO - VÃO DE 3,01 A 4,0 m</t>
  </si>
  <si>
    <t>I8280</t>
  </si>
  <si>
    <t>LAJE PRÉ-FABRICADA TRELIÇADA P/ PISO, DE 8 cm DE ALTURA E 2 cm DE CAPEADO - VÃO DE 4,01 A 5,0 m</t>
  </si>
  <si>
    <t>I1341</t>
  </si>
  <si>
    <t>LAJOTA PRE-MOLDADA DE CONCRETO E = 5cm</t>
  </si>
  <si>
    <t>I7402</t>
  </si>
  <si>
    <t>MANILHA DE CONCRETO CA-2 DN 600mm</t>
  </si>
  <si>
    <t>I1534</t>
  </si>
  <si>
    <t>MOURÃO CONCRETO COM ENCAIXE 12X12X260CM</t>
  </si>
  <si>
    <t>I1532</t>
  </si>
  <si>
    <t>MOURÃO CONCRETO 'T' H=2.7M C/45CM INCL. 3 FUROS</t>
  </si>
  <si>
    <t>I1553</t>
  </si>
  <si>
    <t>PAINEL DE CONCRETO PROTENDIDO 10CM</t>
  </si>
  <si>
    <t>I1554</t>
  </si>
  <si>
    <t>PAINEL DE CONCRETO PROTENDIDO 15CM</t>
  </si>
  <si>
    <t>I1555</t>
  </si>
  <si>
    <t>PAINEL DE CONCRETO PROTENDIDO 20CM</t>
  </si>
  <si>
    <t>I1559</t>
  </si>
  <si>
    <t>PAINEL-COBERTURA CONCR CELULAR 7.5X40X280CM</t>
  </si>
  <si>
    <t>I1560</t>
  </si>
  <si>
    <t>PAINEL-LAJE CONCRETO CELULAR 10X40X280CM</t>
  </si>
  <si>
    <t>I0242</t>
  </si>
  <si>
    <t>PAVIMENTO ARTICULADO COM 6 FACES e = 4,5 cm</t>
  </si>
  <si>
    <t>I0243</t>
  </si>
  <si>
    <t>PAVIMENTO ARTICULADO COM 6 FACES e = 6,0 cm</t>
  </si>
  <si>
    <t>I1667</t>
  </si>
  <si>
    <t>PLACA DE CONCRETO CELULAR 5CM</t>
  </si>
  <si>
    <t>I1671</t>
  </si>
  <si>
    <t>PLACA PRÉ-FABRICADA PARA MURO 200X50X3.5CM</t>
  </si>
  <si>
    <t>I1719</t>
  </si>
  <si>
    <t>DIVISÓRIA DE GESSO ACARTONADO e=70mm, S/ REVESTIMENTO</t>
  </si>
  <si>
    <t xml:space="preserve">C0165 - ARGAMASSA DE CIMENTO E AREIA PEN. TRAÇO 1:4 </t>
  </si>
  <si>
    <t xml:space="preserve">C0742 - CERCA DE ARAME FARPADO - ESTACA PONTA VIRADA, C/11 FIOS </t>
  </si>
  <si>
    <t>I0033</t>
  </si>
  <si>
    <t>AGLUTINANTE ORGANO-SINTETICO</t>
  </si>
  <si>
    <t>I0107</t>
  </si>
  <si>
    <t>AREIA FINA</t>
  </si>
  <si>
    <t xml:space="preserve">C3408-REBOCO C/ARGAMASSA DE CIMENTO E AREIA S/PENEIRAR,TRAÇO 1:3 </t>
  </si>
  <si>
    <t>TUBO PVC RÍGIDO VINILFORT JE DN 100 (NBR-7362) Comprimento médio</t>
  </si>
  <si>
    <t>PROJETOR EM ALUMÍNIO POLIDO COM REFLETOR EM ALUMÍNIO ANODIZADO E DIFUSOR EM VIDRO PLANO TEMPERADO TRANSPARENTE DIÂMETRO= 40CM PARA LÂMPADA VAPOR METÁLICO 400W MAIS REATOR E IGNITOR</t>
  </si>
  <si>
    <t>COMPAC. PÉ DE CARNEIRO VIBRAT. AUTOPROP. (CHI)</t>
  </si>
  <si>
    <t>I0625</t>
  </si>
  <si>
    <t>GRADE DE DISCOS (CHI)</t>
  </si>
  <si>
    <t>I0642</t>
  </si>
  <si>
    <t>MOTO NIVELADORA (CHI)</t>
  </si>
  <si>
    <t>I0667</t>
  </si>
  <si>
    <t>TRATOR DE PNEUS (CHI)</t>
  </si>
  <si>
    <t>I0698</t>
  </si>
  <si>
    <t>CAMINHÃO TANQUE 8.000 l (CHP)</t>
  </si>
  <si>
    <t>I0723</t>
  </si>
  <si>
    <t xml:space="preserve">C1177 - ALVENARIA DE BLOCOS DE VIDRO (20x20x10)cm </t>
  </si>
  <si>
    <t>9 ESQUADRIAS E FERRAGENS</t>
  </si>
  <si>
    <t>9.1 ESQUADRIAS DE MADEIRA</t>
  </si>
  <si>
    <t xml:space="preserve">C1284 - ESQUADRIAS DE MADEIRA E VIDRO </t>
  </si>
  <si>
    <t>I1495</t>
  </si>
  <si>
    <t>MADEIRA (PEROBA)</t>
  </si>
  <si>
    <t>I1516</t>
  </si>
  <si>
    <t>MASSA PARA VIDRO</t>
  </si>
  <si>
    <t xml:space="preserve">C4508 - PAREDE DE BLOCO DE GESSO HIDROFUGANTE, INCLUSIVE EMASSAMENTO - FORNECIMENTO E EXECUÇÃO </t>
  </si>
  <si>
    <t>I8333</t>
  </si>
  <si>
    <t>INTERRUPTOR 2 TECLAS SIMPLES 1 PARALELO</t>
  </si>
  <si>
    <t>I1265</t>
  </si>
  <si>
    <t>INTERRUPTOR 2 TECLAS SIMPLES 1TOMADA 2POLOS</t>
  </si>
  <si>
    <t>I1266</t>
  </si>
  <si>
    <t>INTERRUPTOR 3 TECLAS PARALELOS</t>
  </si>
  <si>
    <t>I1267</t>
  </si>
  <si>
    <t>INTERRUPTOR 3 TECLAS SIMPLES</t>
  </si>
  <si>
    <t>I6006</t>
  </si>
  <si>
    <t>INVERSOR DE FREQUÊNCIA P/ IM = 250A, SERVIÇO SEVERO, IP 20</t>
  </si>
  <si>
    <t>I7415</t>
  </si>
  <si>
    <t>ISOLADOR EPÓXI 1kV - 25mm</t>
  </si>
  <si>
    <t>I1271</t>
  </si>
  <si>
    <t>ISOLADOR PORCEL. TIPO PEDESTAL CLASSE 15KV</t>
  </si>
  <si>
    <t>I1272</t>
  </si>
  <si>
    <t>ISOLADOR TIPO DISCO 175MM DE VIDRO</t>
  </si>
  <si>
    <t>I7394</t>
  </si>
  <si>
    <t>JUNTA DE BORRACHA TAMANHO GRANDE</t>
  </si>
  <si>
    <t>I7397</t>
  </si>
  <si>
    <t>KIT CONECTOR SN-10, 5kV-20A, CABO 10mm²</t>
  </si>
  <si>
    <t>I7528</t>
  </si>
  <si>
    <t>KIT P/ DEPOSIÇÃO DE CARTÕES</t>
  </si>
  <si>
    <t>I6191</t>
  </si>
  <si>
    <t>KIT P/ TERMINAL TERMOCONTRÁTIL P/ CABO 8,7 - 15 kV - Ø 240 mm²</t>
  </si>
  <si>
    <t>I6199</t>
  </si>
  <si>
    <t>KIT P/ TERMINAL TERMOCONTRÁTIL P/ CABO 8,7 - 15 kV - Ø 25 mm²</t>
  </si>
  <si>
    <t>I6180</t>
  </si>
  <si>
    <t>KIT P/ TERMINAL TERMOCONTRÁTIL P/ CABO 8,7 - 15 kV - Ø 35 mm²</t>
  </si>
  <si>
    <t>I6200</t>
  </si>
  <si>
    <t>KIT P/ TERMINAL TERMOCONTRÁTIL P/ CABO 8,7 - 15 kV - Ø 50 mm²</t>
  </si>
  <si>
    <t>I6181</t>
  </si>
  <si>
    <t>KIT P/ TERMINAL TERMOCONTRÁTIL P/ CABO 8,7 - 15 kV - Ø 70 mm²</t>
  </si>
  <si>
    <t>I1462</t>
  </si>
  <si>
    <t xml:space="preserve">C4192 - ASSENTAMENTO DE TUBO, PEÇAS E CONEXÕES EM PRFV, JE DN 500mm </t>
  </si>
  <si>
    <t>LUVA DE CORRER OCRE JEI DN 350</t>
  </si>
  <si>
    <t>I6898</t>
  </si>
  <si>
    <t>LUVA DE CORRER OCRE JEI DN 400</t>
  </si>
  <si>
    <t>I3125</t>
  </si>
  <si>
    <t>LUVA DE CORRER PBA DN 100</t>
  </si>
  <si>
    <t>I3123</t>
  </si>
  <si>
    <t>LUVA DE CORRER PBA DN 50</t>
  </si>
  <si>
    <t>I3124</t>
  </si>
  <si>
    <t>LUVA DE CORRER PBA DN 75</t>
  </si>
  <si>
    <t>I3127</t>
  </si>
  <si>
    <t>LUVA DE CORRER PVC DEFoFo DN 100</t>
  </si>
  <si>
    <t>I3128</t>
  </si>
  <si>
    <t>LUVA DE CORRER PVC DEFoFo DN 150</t>
  </si>
  <si>
    <t>I3129</t>
  </si>
  <si>
    <t>LUVA DE CORRER PVC DEFoFo DN 200</t>
  </si>
  <si>
    <t>I3130</t>
  </si>
  <si>
    <t>LUVA DE CORRER PVC DEFoFo DN 250</t>
  </si>
  <si>
    <t>I3131</t>
  </si>
  <si>
    <t>LUVA DE CORRER PVC DEFoFo DN 300</t>
  </si>
  <si>
    <t>I6357</t>
  </si>
  <si>
    <t>LUVA DE REDUÇÃO AÇO GALVANIZADO COM ROSCA DN 3x2"</t>
  </si>
  <si>
    <t>I6265</t>
  </si>
  <si>
    <t>LUVA DE UNIÃO F. GALV. COM ROSCA DN 2"</t>
  </si>
  <si>
    <t>I5806</t>
  </si>
  <si>
    <t>LUVA EDUTOR PVC DN 40</t>
  </si>
  <si>
    <t>I5807</t>
  </si>
  <si>
    <t>LUVA EDUTOR PVC DN 50</t>
  </si>
  <si>
    <t>I6899</t>
  </si>
  <si>
    <t>LUVA PVC PBS DN 160</t>
  </si>
  <si>
    <t>I6900</t>
  </si>
  <si>
    <t>LUVA REDUÇÃO PVC PBS C/ BOLSAS DN 150 x 100 mm</t>
  </si>
  <si>
    <t>I6469</t>
  </si>
  <si>
    <t>LINHA DE MASSARANDUBA 12 x 6 CM ( 5" x 2 1/2")</t>
  </si>
  <si>
    <t xml:space="preserve">DEMOLIÇÃO DE FORRO DE PVC </t>
  </si>
  <si>
    <t xml:space="preserve">DEMOLIÇÃO DE FORRO DE TÁBUAS DE MADEIRA </t>
  </si>
  <si>
    <t xml:space="preserve">DEMOLIÇÃO DE FORRO DE GESSO </t>
  </si>
  <si>
    <t xml:space="preserve">DEMOLIÇÃO DE FORRO PACOTE </t>
  </si>
  <si>
    <t xml:space="preserve">DEMOLIÇÃO DE LOUÇA SANITÁRIA </t>
  </si>
  <si>
    <t xml:space="preserve">DEMOLIÇÃO DE PÉRGOLAS OU BRISES </t>
  </si>
  <si>
    <t xml:space="preserve">DEMOLIÇÃO DE PISO CERÂMICO </t>
  </si>
  <si>
    <t xml:space="preserve">DEMOLIÇÃO DE PISO CERÂMICO SOBRE LASTRO DE CONCRETO </t>
  </si>
  <si>
    <t xml:space="preserve">DEMOLIÇÃO DE PISO E VIGAS DE MADEIRA </t>
  </si>
  <si>
    <t xml:space="preserve">DEMOLIÇÃO DE PISO INDUSTRIAL </t>
  </si>
  <si>
    <t xml:space="preserve">DEMOLIÇÃO DE REVESTIMENTO C/ARGAMASSA </t>
  </si>
  <si>
    <t xml:space="preserve">DEMOLIÇÃO DE REVESTIMENTO C/AZULEJOS </t>
  </si>
  <si>
    <t xml:space="preserve">LAJE PRÉ-FABRICADA P/ PISO - VÃO DE 2,81 A 3,80 m </t>
  </si>
  <si>
    <t xml:space="preserve">LAJE PRÉ-FABRICADA P/ PISO - VÃO ACIMA DE 3,81 m </t>
  </si>
  <si>
    <t xml:space="preserve">PÉRGOLAS PRÉ-MOLDADAS (PM) DE CONCRETO, ESP.= 5cm 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</si>
  <si>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</si>
  <si>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</si>
  <si>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</si>
  <si>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</si>
  <si>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</si>
  <si>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</si>
  <si>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</si>
  <si>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</si>
  <si>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</si>
  <si>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</si>
  <si>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</si>
  <si>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</si>
  <si>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 xml:space="preserve">CONFECÇÃO DE BANQUETA/MEIO FIO PRÉ-MOLDADA DE CONCRETO P/ VIAS URBANAS (1,00 x 0,35 x 0,15m) </t>
  </si>
  <si>
    <t>OUTROS ELEMENTOS DE CONCRETO</t>
  </si>
  <si>
    <t>6.6</t>
  </si>
  <si>
    <t>6.6.1</t>
  </si>
  <si>
    <t xml:space="preserve">BLOCO DE ANCORAGEM EM CONCRETO CICLÓPICO </t>
  </si>
  <si>
    <t xml:space="preserve">BLOCO DE ANCORAGEM EM CONCRETO SIMPLES FCK=10MPa </t>
  </si>
  <si>
    <t xml:space="preserve">BLOCO DE ANCORAGEM EM CONCRETO ESTRUTURAL FCK=15MPa </t>
  </si>
  <si>
    <t xml:space="preserve">GUARDA CORPO (VARANDA) </t>
  </si>
  <si>
    <t>6.6.2</t>
  </si>
  <si>
    <t>6.6.3</t>
  </si>
  <si>
    <t>6.6.4</t>
  </si>
  <si>
    <t>CONTENÇÕES</t>
  </si>
  <si>
    <t>ENROCAMENTO E PROTEÇÃO DE TALUDES</t>
  </si>
  <si>
    <t>7.0</t>
  </si>
  <si>
    <t>7.1</t>
  </si>
  <si>
    <t>TUBO FoFo C/FLANGE E PONTA DN 1200 PN10 - L=3000</t>
  </si>
  <si>
    <t>I4811</t>
  </si>
  <si>
    <t>TUBO FoFo C/FLANGE E PONTA DN 1200 PN10 - L=3500</t>
  </si>
  <si>
    <t>I4812</t>
  </si>
  <si>
    <t>TUBO FoFo C/FLANGE E PONTA DN 1200 PN10 - L=4000</t>
  </si>
  <si>
    <t>I4813</t>
  </si>
  <si>
    <t>TUBO FoFo C/FLANGE E PONTA DN 1200 PN10 - L=4500</t>
  </si>
  <si>
    <t>I4814</t>
  </si>
  <si>
    <t>TUBO FoFo C/FLANGE E PONTA DN 1200 PN10 - L=5000</t>
  </si>
  <si>
    <t>I4815</t>
  </si>
  <si>
    <t>TUBO FoFo C/FLANGE E PONTA DN 1200 PN10 - L=5500</t>
  </si>
  <si>
    <t>I4816</t>
  </si>
  <si>
    <t>TUBO FoFo C/FLANGE E PONTA DN 1200 PN10 - L=6000</t>
  </si>
  <si>
    <t>I4817</t>
  </si>
  <si>
    <t>TUBO FoFo C/FLANGE E PONTA DN 1200 PN10 - L=6500</t>
  </si>
  <si>
    <t>I4818</t>
  </si>
  <si>
    <t>APARELHO DE MUDANÇA DE VIA TR 45, TIPO 1:10, COMPLETO, INCLUINDO TODAS AS FIXAÇÕES E A DORMENTAÇÃO ESPECIAL (MADEIRA)</t>
  </si>
  <si>
    <t>I8088</t>
  </si>
  <si>
    <t>PAINEL ELETRICO C/2 SOFT START 25CV,380V,60Hz</t>
  </si>
  <si>
    <t>I6001</t>
  </si>
  <si>
    <t>I8099</t>
  </si>
  <si>
    <t>TALA DE JUNÇÃO TR 45</t>
  </si>
  <si>
    <t>I6247</t>
  </si>
  <si>
    <t>TRILHO TR 37</t>
  </si>
  <si>
    <t>I8098</t>
  </si>
  <si>
    <t>TRILHO TR 45</t>
  </si>
  <si>
    <t>22. MATERIAIS FORNECIDOS</t>
  </si>
  <si>
    <t>I2898</t>
  </si>
  <si>
    <t>ADAPTADOR PARA POLIETILENO 20 x 1/2"</t>
  </si>
  <si>
    <t>I2899</t>
  </si>
  <si>
    <t>ADAPTADOR PARA POLIETILENO 20 x 3/4"</t>
  </si>
  <si>
    <t>I2900</t>
  </si>
  <si>
    <t>ADAPTADOR PARA POLIETILENO 32 x 1"</t>
  </si>
  <si>
    <t>I3085</t>
  </si>
  <si>
    <t>ADAPTADOR PBA / BOLSA DEFoFo JE DN 100</t>
  </si>
  <si>
    <t>I3083</t>
  </si>
  <si>
    <t>ADAPTADOR PBA / BOLSA DEFoFo JE DN 50</t>
  </si>
  <si>
    <t>I3084</t>
  </si>
  <si>
    <t>ADAPTADOR PBA / BOLSA DEFoFo JE DN 75</t>
  </si>
  <si>
    <t>I3088</t>
  </si>
  <si>
    <t>ADAPTADOR PBA / LUVA DE FIBROCIMENTO DN 100</t>
  </si>
  <si>
    <t>I3086</t>
  </si>
  <si>
    <t>ADAPTADOR PBA / LUVA DE FIBROCIMENTO DN 50</t>
  </si>
  <si>
    <t>I3087</t>
  </si>
  <si>
    <t>ADAPTADOR PBA / LUVA DE FIBROCIMENTO DN 75</t>
  </si>
  <si>
    <t>I3082</t>
  </si>
  <si>
    <t>ADAPTADOR PBA PONTA / ROSCA DN 75</t>
  </si>
  <si>
    <t>I3078</t>
  </si>
  <si>
    <t>ADAPTADOR PBA BOLSA / ROSCA DN 50</t>
  </si>
  <si>
    <t>I3079</t>
  </si>
  <si>
    <t>ADAPTADOR PBA BOLSA / ROSCA DN 75</t>
  </si>
  <si>
    <t>I3080</t>
  </si>
  <si>
    <t>ADAPTADOR PBA BOLSA/ ROSCA DN 100</t>
  </si>
  <si>
    <t>I3081</t>
  </si>
  <si>
    <t>ADAPTADOR PBA PONTA / ROSCA DN 50</t>
  </si>
  <si>
    <t>I6846</t>
  </si>
  <si>
    <t>ADAPTADOR PBS BOLSA ROSCA 150mm x 6'</t>
  </si>
  <si>
    <t>I6267</t>
  </si>
  <si>
    <t>ADAPTADOR SOLDÁVEL BOLSA/ROSCA DN 60mmX2"</t>
  </si>
  <si>
    <t>I6308</t>
  </si>
  <si>
    <t>AERADOR DE BANDEJAS EM FYBERGLASS CAPACIDADE DE ATÉ 5,0 l/s</t>
  </si>
  <si>
    <t>I6310</t>
  </si>
  <si>
    <t>AERADOR DE BANDEJAS EM FYBERGLASS CAPACIDADE DE 11,1 à 19,0 l/s</t>
  </si>
  <si>
    <t>I6311</t>
  </si>
  <si>
    <t>AERADOR DE BANDEJAS EM FYBERGLASS CAPACIDADE DE 19,1 à 32,0 l/s</t>
  </si>
  <si>
    <t>I6312</t>
  </si>
  <si>
    <t>AERADOR DE BANDEJAS EM FYBERGLASS CAPACIDADE DE 32,1 à 50,0 l/s</t>
  </si>
  <si>
    <t>I6313</t>
  </si>
  <si>
    <t>AERADOR DE BANDEJAS EM FYBERGLASS CAPACIDADE DE 50,10 à 72,0 l/s</t>
  </si>
  <si>
    <t>I6309</t>
  </si>
  <si>
    <t>AERADOR DE BANDEJAS EM FYBERGLASS CAPACIDADE DE 5,1 à 11,0 l/s</t>
  </si>
  <si>
    <t>I8212</t>
  </si>
  <si>
    <t>PARAFUSO P/ JUNTA MECÂNICA DN 18 x 120</t>
  </si>
  <si>
    <t>I4235</t>
  </si>
  <si>
    <t>PARAFUSO P/ JUNTA MECÂNICA DN 18 x 90</t>
  </si>
  <si>
    <t>I4238</t>
  </si>
  <si>
    <t>PARAFUSO P/ JUNTA MECÂNICA DN 20 x 120</t>
  </si>
  <si>
    <t>I4239</t>
  </si>
  <si>
    <t>PARAFUSO P/ JUNTA MECÂNICA DN 20 x 130</t>
  </si>
  <si>
    <t>I4240</t>
  </si>
  <si>
    <t>PARAFUSO P/ JUNTA MECÂNICA DN 24 x 160</t>
  </si>
  <si>
    <t>I7553</t>
  </si>
  <si>
    <t>PARAFUSO SEXT. UNC. GALVANIZADO 1/4"x2"</t>
  </si>
  <si>
    <t>I8082</t>
  </si>
  <si>
    <t>PÁRA-RAIO TIPO VÁLVULA PARA SISTEMA DE DISTRIBUIÇÃO DE 15 kV</t>
  </si>
  <si>
    <t>I7500</t>
  </si>
  <si>
    <t>I7475</t>
  </si>
  <si>
    <t>TUBO FoFo C/ FLANGES DN 1200 PN10 - L=1000</t>
  </si>
  <si>
    <t>I4621</t>
  </si>
  <si>
    <t>TUBO FoFo C/ FLANGES DN 1200 PN10 - L=1500</t>
  </si>
  <si>
    <t>I4622</t>
  </si>
  <si>
    <t>TUBO FoFo C/ FLANGES DN 1200 PN10 - L=2000</t>
  </si>
  <si>
    <t>I4623</t>
  </si>
  <si>
    <t>TUBO FoFo C/ FLANGES DN 1200 PN10 - L=2500</t>
  </si>
  <si>
    <t>I4624</t>
  </si>
  <si>
    <t>TUBO FoFo C/ FLANGES DN 1200 PN10 - L=3000</t>
  </si>
  <si>
    <t>I4625</t>
  </si>
  <si>
    <t>TUBO FoFo C/ FLANGES DN 1200 PN10 - L=3500</t>
  </si>
  <si>
    <t>I4626</t>
  </si>
  <si>
    <t>I4248</t>
  </si>
  <si>
    <t>PARAFUSO C/ PORCAS PARA FLANGES DN 39 x 150</t>
  </si>
  <si>
    <t>I4249</t>
  </si>
  <si>
    <t>PARAFUSO C/ PORCAS PARA FLANGES DN 45 x 180</t>
  </si>
  <si>
    <t>I4250</t>
  </si>
  <si>
    <t>PARAFUSO C/ PORCAS PARA FLANGES DN 52 x 200</t>
  </si>
  <si>
    <t>I8079</t>
  </si>
  <si>
    <t>PARAFUSO CABEÇA QUADRADA M16 x 2 C-350, R-220</t>
  </si>
  <si>
    <t>I8080</t>
  </si>
  <si>
    <t>PARAFUSO CABEÇA QUADRADA M16 x 2 C-400, R-320</t>
  </si>
  <si>
    <t>I4234</t>
  </si>
  <si>
    <t>PARAFUSO P/ JUNTA MECÂNICA DN 16 x 80</t>
  </si>
  <si>
    <t>I4236</t>
  </si>
  <si>
    <t>PARAFUSO P/ JUNTA MECÂNICA DN 18 x 110</t>
  </si>
  <si>
    <t>I4237</t>
  </si>
  <si>
    <t>TUBO FoFo C/ FLANGES DN 1000 PN10 - L=3000</t>
  </si>
  <si>
    <t>I4612</t>
  </si>
  <si>
    <t>TUBO FoFo C/ FLANGES DN 1000 PN10 - L=3500</t>
  </si>
  <si>
    <t>I4613</t>
  </si>
  <si>
    <t>TUBO FoFo C/ FLANGES DN 1000 PN10 - L=4000</t>
  </si>
  <si>
    <t>I4614</t>
  </si>
  <si>
    <t>TUBO FoFo C/ FLANGES DN 1000 PN10 - L=4500</t>
  </si>
  <si>
    <t>I4615</t>
  </si>
  <si>
    <t>TUBO FoFo C/ FLANGES DN 1000 PN10 - L=5000</t>
  </si>
  <si>
    <t>I4616</t>
  </si>
  <si>
    <t>TUBO FoFo C/ FLANGES DN 1000 PN10 - L=5500</t>
  </si>
  <si>
    <t>I4617</t>
  </si>
  <si>
    <t>TUBO FoFo C/ FLANGES DN 1000 PN10 - L=6000</t>
  </si>
  <si>
    <t>I4618</t>
  </si>
  <si>
    <t>TUBO FoFo C/ FLANGES DN 1000 PN10 - L=6500</t>
  </si>
  <si>
    <t>I4619</t>
  </si>
  <si>
    <t>TUBO FoFo C/ FLANGES DN 1000 PN10 - L=6800</t>
  </si>
  <si>
    <t>I3988</t>
  </si>
  <si>
    <t>TUBO FoFo C/ FLANGES DN 1200 PN10 - L=250</t>
  </si>
  <si>
    <t>I3989</t>
  </si>
  <si>
    <t>TUBO FoFo C/ FLANGES DN 1200 PN10 - L=500</t>
  </si>
  <si>
    <t>I4620</t>
  </si>
  <si>
    <t>TUBO FoFo C/FLANGE E PONTA DN 300 PN10 - L=5000</t>
  </si>
  <si>
    <t>I4697</t>
  </si>
  <si>
    <t>VÁLVULA BORBOLETA FLANGEADA C/ MECANISMO C+CABEÇOTE DN 250 N16</t>
  </si>
  <si>
    <t>I7290</t>
  </si>
  <si>
    <t>VÁLVULA BORBOLETA FLANGEADA C/ MECANISMO C+CABEÇOTE DN 300 N10</t>
  </si>
  <si>
    <t>I7291</t>
  </si>
  <si>
    <t>VÁLVULA BORBOLETA FLANGEADA C/ MECANISMO C+CABEÇOTE DN 300 N16</t>
  </si>
  <si>
    <t>I7292</t>
  </si>
  <si>
    <t>VÁLVULA BORBOLETA FLANGEADA C/ MECANISMO C+CABEÇOTE DN 350 N10</t>
  </si>
  <si>
    <t>I7293</t>
  </si>
  <si>
    <t>VÁLVULA BORBOLETA FLANGEADA C/ MECANISMO C+CABEÇOTE DN 350 N16</t>
  </si>
  <si>
    <t>I7294</t>
  </si>
  <si>
    <t>VÁLVULA BORBOLETA FLANGEADA C/ MECANISMO C+CABEÇOTE DN 400 N10</t>
  </si>
  <si>
    <t>I7295</t>
  </si>
  <si>
    <t>VÁLVULA BORBOLETA FLANGEADA C/ MECANISMO C+CABEÇOTE DN 400 N16</t>
  </si>
  <si>
    <t>I7296</t>
  </si>
  <si>
    <t>VÁLVULA BORBOLETA FLANGEADA C/ MECANISMO C+CABEÇOTE DN 450 N10</t>
  </si>
  <si>
    <t>I7297</t>
  </si>
  <si>
    <t>VÁLVULA BORBOLETA FLANGEADA C/ MECANISMO C+CABEÇOTE DN 450 N16</t>
  </si>
  <si>
    <t>I7298</t>
  </si>
  <si>
    <t>ANEL BORRACHA P/ FoFo JUNTA ELÁSTICA DN 900 P/ ÁGUA</t>
  </si>
  <si>
    <t>I4171</t>
  </si>
  <si>
    <t>ANEL BORRACHA P/ FoFo JUNTA ELÁSTICA DN 900 P/ ESGOTO</t>
  </si>
  <si>
    <t>I2965</t>
  </si>
  <si>
    <t>ANEL DE BORRACHA OCRE DN 100</t>
  </si>
  <si>
    <t>I2966</t>
  </si>
  <si>
    <t>TUBO PVC PBA 12 JE NBR 5647 P/REDE AGUA DN 75 E CONEXÕES</t>
  </si>
  <si>
    <t xml:space="preserve">C0291 - AQUISIÇÃO E ASSENTAMENTO DE TUBOS E CONEXÕES EM PVC PBA CLASSE 15  JE DN 75mm </t>
  </si>
  <si>
    <t>????</t>
  </si>
  <si>
    <t>TINTA A ÓLEO</t>
  </si>
  <si>
    <t>C2899 - PINTURA LOGOTIPO DO IDEPI E GOVERNO DO ESTADO DO PIAUI  EM RESERVATÓRIO DE FIBROCIMENTO</t>
  </si>
  <si>
    <t>COLAR DE TOMADA POLIPROPILENO C/TRAVAS SAÍDA ROSC. DN 32 x 3/4"</t>
  </si>
  <si>
    <t>I8388</t>
  </si>
  <si>
    <t>COLAR DE TOMADA POLIPROPILENO C/TRAVAS SAÍDA ROSC. DN 50 x 1/2"</t>
  </si>
  <si>
    <t>I8389</t>
  </si>
  <si>
    <t>COLAR DE TOMADA POLIPROPILENO C/TRAVAS SAÍDA ROSC. DN 50 x 3/4"</t>
  </si>
  <si>
    <t>I8390</t>
  </si>
  <si>
    <t>COLAR DE TOMADA POLIPROPILENO C/TRAVAS SAÍDA ROSC. DN 75 x 1/2"</t>
  </si>
  <si>
    <t>I8391</t>
  </si>
  <si>
    <t>COLAR DE TOMADA POLIPROPILENO C/TRAVAS SAÍDA ROSC. DN 75 x 3/4"</t>
  </si>
  <si>
    <t>I8383</t>
  </si>
  <si>
    <t>KIT CAVALETE POLIPROPILENO 3/4" - P002 (CONEXÕES C/REFORÇO BLIN)</t>
  </si>
  <si>
    <t>I8384</t>
  </si>
  <si>
    <t>KIT CAVALETE POLIPROPILENO 3/4" - P003 (CONEXÕES C/REFORÇO BLIN)</t>
  </si>
  <si>
    <t>I8385</t>
  </si>
  <si>
    <t>KIT CAVALETE POLIPROPILENO 3/4" - P005 (CONEXÕES C/REFORÇO BLIN)</t>
  </si>
  <si>
    <t>VÁLVULA DE CONTROLE, LIMITADORA DE PRESSÃO, FLANGEADA EM AÇO CARBONO, DN 6", PN 16"</t>
  </si>
  <si>
    <t>I2269</t>
  </si>
  <si>
    <t>VÁLVULA DE FLUXO EM AÇO GALV. (2 1/2")</t>
  </si>
  <si>
    <t>I6383</t>
  </si>
  <si>
    <t>ARRUELA DE FERRO GALVANIZADO 1''</t>
  </si>
  <si>
    <t>I0126</t>
  </si>
  <si>
    <t>ARRUELA DE FERRO GALVANIZADO 1 1/2''</t>
  </si>
  <si>
    <t>I0127</t>
  </si>
  <si>
    <t>ARRUELA DE FERRO GALVANIZADO 1 1/4''</t>
  </si>
  <si>
    <t>I0129</t>
  </si>
  <si>
    <t>ARRUELA DE FERRO GALVANIZADO 1/2''</t>
  </si>
  <si>
    <t>I0131</t>
  </si>
  <si>
    <t>ARRUELA DE FERRO GALVANIZADO 2''</t>
  </si>
  <si>
    <t>I0130</t>
  </si>
  <si>
    <t>ARRUELA DE FERRO GALVANIZADO 2 1/2''</t>
  </si>
  <si>
    <t>I0133</t>
  </si>
  <si>
    <t>ARRUELA DE FERRO GALVANIZADO 3''</t>
  </si>
  <si>
    <t>I0132</t>
  </si>
  <si>
    <t>ARRUELA DE FERRO GALVANIZADO 3 1/2''</t>
  </si>
  <si>
    <t>I0134</t>
  </si>
  <si>
    <t>ARRUELA DE FERRO GALVANIZADO 3/4''</t>
  </si>
  <si>
    <t>I0135</t>
  </si>
  <si>
    <t>ARRUELA DE FERRO GALVANIZADO 4''</t>
  </si>
  <si>
    <t>I7396</t>
  </si>
  <si>
    <t>ARRUELA LISA EM AÇO INOX 3/8"</t>
  </si>
  <si>
    <t>I0148</t>
  </si>
  <si>
    <t>AUTOMATICO DE BOIA</t>
  </si>
  <si>
    <t>I7416</t>
  </si>
  <si>
    <t>BARRAMENTO DE COBRE NÚ 3/4"x 1/4"</t>
  </si>
  <si>
    <t>I0192</t>
  </si>
  <si>
    <t>BARRAMENTO DE COBRE 3/8''</t>
  </si>
  <si>
    <t>I7478</t>
  </si>
  <si>
    <t>DISJUNTOR BIPOLAR 20A</t>
  </si>
  <si>
    <t>I0973</t>
  </si>
  <si>
    <t>DISJUNTOR BIPOLAR 25A</t>
  </si>
  <si>
    <t>I0975</t>
  </si>
  <si>
    <t>DISJUNTOR BIPOLAR 32A</t>
  </si>
  <si>
    <t>I0976</t>
  </si>
  <si>
    <t>DISJUNTOR BIPOLAR 40A</t>
  </si>
  <si>
    <t>I0978</t>
  </si>
  <si>
    <t>DISJUNTOR BIPOLAR 50A</t>
  </si>
  <si>
    <t>I7424</t>
  </si>
  <si>
    <t>DISJUNTOR DE MÉDIA TENSÃO SF6 15 kV, 630 A, 3 PÓLOS, 30 kA/15kV, EXTRAÍVEL</t>
  </si>
  <si>
    <t>I0980</t>
  </si>
  <si>
    <t>DISJUNTOR MONOPOLAR 10A</t>
  </si>
  <si>
    <t>I0981</t>
  </si>
  <si>
    <t>DISJUNTOR MONOPOLAR 16A</t>
  </si>
  <si>
    <t>I0984</t>
  </si>
  <si>
    <t>DISJUNTOR MONOPOLAR 25A</t>
  </si>
  <si>
    <t>I0986</t>
  </si>
  <si>
    <t>DISJUNTOR MONOPOLAR 32A</t>
  </si>
  <si>
    <t>I0987</t>
  </si>
  <si>
    <t>DISJUNTOR MONOPOLAR 40A</t>
  </si>
  <si>
    <t>I0989</t>
  </si>
  <si>
    <t>DISJUNTOR MONOPOLAR 50A</t>
  </si>
  <si>
    <t>I0998</t>
  </si>
  <si>
    <t>DISJUNTOR TIPO COMPACTO E ABERTO 3X1000A</t>
  </si>
  <si>
    <t>I0999</t>
  </si>
  <si>
    <t>DISJUNTOR TIPO COMPACTO E ABERTO 3X1250A</t>
  </si>
  <si>
    <t>I1000</t>
  </si>
  <si>
    <t>DISJUNTOR TIPO COMPACTO E ABERTO 3X1600A</t>
  </si>
  <si>
    <t>I1001</t>
  </si>
  <si>
    <t>DISJUNTOR TIPO COMPACTO E ABERTO 3X2500A</t>
  </si>
  <si>
    <t>I1002</t>
  </si>
  <si>
    <t>DISJUNTOR TIPO COMPACTO E ABERTO 3X3150A</t>
  </si>
  <si>
    <t>I1003</t>
  </si>
  <si>
    <t>DISJUNTOR TIPO COMPACTO E ABERTO 3X630A</t>
  </si>
  <si>
    <t>I0991</t>
  </si>
  <si>
    <t>DISJUNTOR TIPO COMPACTO 3X100A</t>
  </si>
  <si>
    <t>I0993</t>
  </si>
  <si>
    <t>DISJUNTOR TIPO COMPACTO 3X16A</t>
  </si>
  <si>
    <t>I0992</t>
  </si>
  <si>
    <t>DISJUNTOR TIPO COMPACTO 3X160A</t>
  </si>
  <si>
    <t>I0994</t>
  </si>
  <si>
    <t>DISJUNTOR TIPO COMPACTO 3X250A</t>
  </si>
  <si>
    <t>I0995</t>
  </si>
  <si>
    <t>DISJUNTOR TIPO COMPACTO 3X32A</t>
  </si>
  <si>
    <t>I0996</t>
  </si>
  <si>
    <t>DISJUNTOR TIPO COMPACTO 3X400A</t>
  </si>
  <si>
    <t>I0997</t>
  </si>
  <si>
    <t>DISJUNTOR TIPO COMPACTO 3X63A</t>
  </si>
  <si>
    <t>I1015</t>
  </si>
  <si>
    <t>DISJUNTOR TRIPOLAR COMPACTO DE - 175A</t>
  </si>
  <si>
    <t>I1016</t>
  </si>
  <si>
    <t>DISJUNTOR TRIPOLAR DE 100A</t>
  </si>
  <si>
    <t>I1017</t>
  </si>
  <si>
    <t>DISJUNTOR TRIPOLAR DE 60A</t>
  </si>
  <si>
    <t>I1018</t>
  </si>
  <si>
    <t>DISJUNTOR TRIPOLAR DE 70A</t>
  </si>
  <si>
    <t>I1019</t>
  </si>
  <si>
    <t>DISJUNTOR TRIPOLAR DE 90A</t>
  </si>
  <si>
    <t>I1004</t>
  </si>
  <si>
    <t>DISJUNTOR TRIPOLAR 10A</t>
  </si>
  <si>
    <t>I1005</t>
  </si>
  <si>
    <t>DISJUNTOR TRIPOLAR 16A</t>
  </si>
  <si>
    <t>I1007</t>
  </si>
  <si>
    <t>DISJUNTOR TRIPOLAR 20A</t>
  </si>
  <si>
    <t>I1008</t>
  </si>
  <si>
    <t>DISJUNTOR TRIPOLAR 25A</t>
  </si>
  <si>
    <t>I1010</t>
  </si>
  <si>
    <t>DISJUNTOR TRIPOLAR 32A</t>
  </si>
  <si>
    <t>I7404</t>
  </si>
  <si>
    <t>DISJUNTOR TRIPOLAR 35kA ED63B060</t>
  </si>
  <si>
    <t>I7400</t>
  </si>
  <si>
    <t>DISJUNTOR TRIPOLAR 35kA FXD63B150</t>
  </si>
  <si>
    <t>I1011</t>
  </si>
  <si>
    <t>DISJUNTOR TRIPOLAR 40A</t>
  </si>
  <si>
    <t>I1013</t>
  </si>
  <si>
    <t>DISJUNTOR TRIPOLAR 50A</t>
  </si>
  <si>
    <t>I1043</t>
  </si>
  <si>
    <t>DUTO DE ALONGAMENTO P/EXAUSTOR EOLICO</t>
  </si>
  <si>
    <t>I6690</t>
  </si>
  <si>
    <t>DUTO FLEXIVEL EM PEAD - D=110mm (4"), C/CONEXÕES</t>
  </si>
  <si>
    <t>I6692</t>
  </si>
  <si>
    <t>DUTO FLEXIVEL EM PEAD - D=140mm (5"), C/CONEXÕES</t>
  </si>
  <si>
    <t>I6693</t>
  </si>
  <si>
    <t>DUTO FLEXIVEL EM PEAD - D=160mm (6"), C/CONEXÕES</t>
  </si>
  <si>
    <t>I6686</t>
  </si>
  <si>
    <t>DUTO FLEXIVEL EM PEAD - D=40mm (1 1/4"), C/CONEXÕES</t>
  </si>
  <si>
    <t>I6687</t>
  </si>
  <si>
    <t>DUTO FLEXIVEL EM PEAD - D=50mm (1 1/2"), C/CONEXÕES</t>
  </si>
  <si>
    <t>I6688</t>
  </si>
  <si>
    <t>DUTO FLEXIVEL EM PEAD - D=63mm (2"), C/CONEXÕES</t>
  </si>
  <si>
    <t>I6689</t>
  </si>
  <si>
    <t>DUTO FLEXIVEL EM PEAD - D=90mm (3"), C/CONEXÕES</t>
  </si>
  <si>
    <t>I1044</t>
  </si>
  <si>
    <t>DUTO PERFURADO-ELETROCALHA CHAPA DE AÇO (100X100)MM</t>
  </si>
  <si>
    <t>I1045</t>
  </si>
  <si>
    <t>DUTO PERFURADO-ELETROCALHA CHAPA DE AÇO (100X200)MM</t>
  </si>
  <si>
    <t>I1046</t>
  </si>
  <si>
    <t>DUTO PERFURADO-ELETROCALHA CHAPA DE AÇO (25X50)MM</t>
  </si>
  <si>
    <t>I1047</t>
  </si>
  <si>
    <t>DUTO PERFURADO-ELETROCALHA CHAPA DE AÇO (25X75)MM</t>
  </si>
  <si>
    <t>I1048</t>
  </si>
  <si>
    <t>DUTO PERFURADO-ELETROCALHA CHAPA DE AÇO (50X100)MM</t>
  </si>
  <si>
    <t>I1049</t>
  </si>
  <si>
    <t>DUTO PERFURADO-ELETROCALHA CHAPA DE AÇO (50X50)MM</t>
  </si>
  <si>
    <t>I1050</t>
  </si>
  <si>
    <t>DUTO PERFURADO-ELETROCALHA CHAPA DE AÇO (50X75)MM</t>
  </si>
  <si>
    <t>I1051</t>
  </si>
  <si>
    <t>DUTO PERFURADO-ELETROCALHA CHAPA DE AÇO (75X75)MM</t>
  </si>
  <si>
    <t>I1052</t>
  </si>
  <si>
    <t>DUTO PERFURADO-PERFILADOS CHAPA DE AÇO (15 X 35)MM</t>
  </si>
  <si>
    <t>I1053</t>
  </si>
  <si>
    <t>DUTO PERFURADO-PERFILADOS CHAPA DE AÇO (19 X 39)MM</t>
  </si>
  <si>
    <t>I1054</t>
  </si>
  <si>
    <t>DUTO PERFURADO-PERFILADOS CHAPA DE AÇO (25 X 25)MM</t>
  </si>
  <si>
    <t>I1055</t>
  </si>
  <si>
    <t>DUTO PERFURADO-PERFILADOS CHAPA DE AÇO (35 X 35)MM</t>
  </si>
  <si>
    <t>I1056</t>
  </si>
  <si>
    <t>Data Base: 01/02/09</t>
  </si>
  <si>
    <t>BOMBA CENT. PRESSURISAÇÃO HIDRANTE P=15CV</t>
  </si>
  <si>
    <t>I0248</t>
  </si>
  <si>
    <t>BOMBA CENT. PRESSURISAÇÃO HIDRANTE P=20 CV</t>
  </si>
  <si>
    <t>I0249</t>
  </si>
  <si>
    <t>BOMBA CENT. PRESSURISAÇÃO HIDRANTE P=25CV</t>
  </si>
  <si>
    <t>I0253</t>
  </si>
  <si>
    <t>BOMBA CENTRIFUGA P=1CV</t>
  </si>
  <si>
    <t>I0251</t>
  </si>
  <si>
    <t>ARRUELA BORRACHA P/ FLANGES DN 250 PN10 P/ ESGOTO</t>
  </si>
  <si>
    <t>I4146</t>
  </si>
  <si>
    <t>ARRUELA BORRACHA P/ FLANGES DN 300 PN10 P/ ESGOTO</t>
  </si>
  <si>
    <t>I4147</t>
  </si>
  <si>
    <t>ARRUELA BORRACHA P/ FLANGES DN 350 PN10 P/ ESGOTO</t>
  </si>
  <si>
    <t>I4148</t>
  </si>
  <si>
    <t>ARRUELA BORRACHA P/ FLANGES DN 400 PN10 P/ ESGOTO</t>
  </si>
  <si>
    <t>I4149</t>
  </si>
  <si>
    <t>ARRUELA BORRACHA P/ FLANGES DN 450 PN10 P/ ESGOTO</t>
  </si>
  <si>
    <t>I4140</t>
  </si>
  <si>
    <t>ARRUELA BORRACHA P/ FLANGES DN 50 PN10 P/ ESGOTO</t>
  </si>
  <si>
    <t>I4150</t>
  </si>
  <si>
    <t>ARRUELA BORRACHA P/ FLANGES DN 500 PN10 P/ ESGOTO</t>
  </si>
  <si>
    <t>I4151</t>
  </si>
  <si>
    <t>ARRUELA BORRACHA P/ FLANGES DN 600 PN10 P/ ESGOTO</t>
  </si>
  <si>
    <t>I4152</t>
  </si>
  <si>
    <t>ARRUELA BORRACHA P/ FLANGES DN 700 PN10 P/ ESGOTO</t>
  </si>
  <si>
    <t>I4141</t>
  </si>
  <si>
    <t>ARRUELA BORRACHA P/ FLANGES DN 75 PN10 P/ ESGOTO</t>
  </si>
  <si>
    <t>I7096</t>
  </si>
  <si>
    <t>ARRUELA BORRACHA P/ FLANGES DN 80 PN10 P/ ESGOTO</t>
  </si>
  <si>
    <t>I4153</t>
  </si>
  <si>
    <t>ARRUELA BORRACHA P/ FLANGES DN 800 PN10 P/ ESGOTO</t>
  </si>
  <si>
    <t>I4154</t>
  </si>
  <si>
    <t>ARRUELA BORRACHA P/ FLANGES DN 900 PN10 P/ ESGOTO</t>
  </si>
  <si>
    <t>I6428</t>
  </si>
  <si>
    <t>ARRUELA BORRACHA P/ FLANGES DN 100 PN10 P/ ÁGUA</t>
  </si>
  <si>
    <t>I6446</t>
  </si>
  <si>
    <t>ARRUELA BORRACHA P/ FLANGES DN 1000 PN10 P/ ÁGUA</t>
  </si>
  <si>
    <t>I6447</t>
  </si>
  <si>
    <t>TE FoFo FF DN 600 x 600 PN10</t>
  </si>
  <si>
    <t>I3687</t>
  </si>
  <si>
    <t>TE FoFo FF DN 700 x 200 PN10</t>
  </si>
  <si>
    <t>I3688</t>
  </si>
  <si>
    <t>TE FoFo FF DN 700 x 400 PN10</t>
  </si>
  <si>
    <t>I3689</t>
  </si>
  <si>
    <t>ADAPT. SOLD. C/ FLANGE E ANEL P/CAIXA D'´AGUA DN 50 PVC PBA</t>
  </si>
  <si>
    <t>ADAPTADOR PVC SOLDAVEL C/ FLANGES E ANEL DE VEDACAO P/ CAIXA D' AGUA 50MM X 11/2"</t>
  </si>
  <si>
    <t>TUBO PVC PBA JE CL-12 DN 60 (NBR-5647)</t>
  </si>
  <si>
    <t>ADAPT. SOLD. C/ FLANGE E ANEL P/CAIXA D'´AGUA DN 60 PVC PBA</t>
  </si>
  <si>
    <t>TÊ PVC PBA DN 60</t>
  </si>
  <si>
    <t>TE PVC PBA DN 100</t>
  </si>
  <si>
    <t>TE PVC PBA DN 50</t>
  </si>
  <si>
    <t>TE PVC PBA DN 75</t>
  </si>
  <si>
    <t>TE PVC PBA DN 60</t>
  </si>
  <si>
    <t>CURVA 90º PVC PBA LONGA DN 75</t>
  </si>
  <si>
    <t>CURVA 90º PVC PBA LONGA DN 100</t>
  </si>
  <si>
    <t>CONCRETO P/ VIB., FCK=10MPa C/ AGREGADO ADQUIRIDO</t>
  </si>
  <si>
    <t>LIGAÇÃO DOMICILIAR PADRÃO SEM HIDRÔMETRO</t>
  </si>
  <si>
    <t>TUBOS DE PVC RÍGIDO SOLD. DN 20MM</t>
  </si>
  <si>
    <t>REGISTRO DE PVC 1/2" (C/ADAPTADORES)</t>
  </si>
  <si>
    <t>JOELHO DE PVC RÍGIDO SOLD. DIÂM. 20MM</t>
  </si>
  <si>
    <t>JOELHO DE PVC RÍGIDO LR 1/2"X20MM</t>
  </si>
  <si>
    <t>TORNEIRA DE PLÁSTICO DE 1/2"</t>
  </si>
  <si>
    <t>FITA VEDA ROSCA EM ROLOS 18MMX10 M</t>
  </si>
  <si>
    <t>COLA ADESIVA P/PVC BISNAGA DE 75G</t>
  </si>
  <si>
    <t>ESCAVAÇÃO MANUAL EM TERRA COMPACTA</t>
  </si>
  <si>
    <t>REATERRO DE VALAS</t>
  </si>
  <si>
    <t>C2532 - REMOÇÃO - CARGA E TRANPORTE DE MATERIAIS INSERVÍVEIS</t>
  </si>
  <si>
    <t>CERCA DE PROTEÇÃO</t>
  </si>
  <si>
    <t>C3284</t>
  </si>
  <si>
    <t>PORTÃO DE FERRO ABRIR 02 FOLHAS - 420CM X 210</t>
  </si>
  <si>
    <t xml:space="preserve">C3284 - ESTACAS DE CONCRETO ARMADO (2,5 x 0,10 x 0,10 M) P/ CERCAS </t>
  </si>
  <si>
    <t xml:space="preserve">ESTACAS DE CONCRETO ARMADO (2,50 x 0,10 x 0,10 M) P/ CERCAS </t>
  </si>
  <si>
    <t>PORTAO FERRO ABRIR EM TELA 2 FOLHAS (3,00 X 2,00)M</t>
  </si>
  <si>
    <t>PILAR DE CONCRETO PARA SUSTENTAÇÃO DO PORTÃO   2,5M</t>
  </si>
  <si>
    <t xml:space="preserve">MOURAO CONCRETO RETO 15X15CM H=2.5 </t>
  </si>
  <si>
    <t>C0734 - CERCA DE ARAME FARPADO COM ESTACAS P.M.  E PORTÃO.   PERÍMETRO = 40 METROS</t>
  </si>
  <si>
    <t>SINAPI</t>
  </si>
  <si>
    <t>AREIA PARA ATERRO</t>
  </si>
  <si>
    <t>OK</t>
  </si>
  <si>
    <t>CONCRETO ARMADO FCK=10MPa PARA COBERTURA EM PLACA DE CONCRETO E CINTA SUPERIOR</t>
  </si>
  <si>
    <t xml:space="preserve">C0806 - COMBOGÓ DE CIMENTO TIPO VENEZIANO (50X50X6)cm C/ARG. CIMENTO E AREIA TRAÇO 1:3 </t>
  </si>
  <si>
    <t>COMBOGO DE CONCRETO TIPO VENEZIANO (50X50X6)CM</t>
  </si>
  <si>
    <t>TELHA CERÂMICA TIPO CANAL</t>
  </si>
  <si>
    <t>MAIOR</t>
  </si>
  <si>
    <t xml:space="preserve">C2980 - TRANSPORTE DE TUBOS E CONEXÕES DE FoFo, AÇO OU CONCRETO </t>
  </si>
  <si>
    <t>1. SERVIÇOS PRELIMINARES</t>
  </si>
  <si>
    <t>1.1 CADASTRO</t>
  </si>
  <si>
    <t xml:space="preserve">C0580 - CADASTRO DE ADUTORA </t>
  </si>
  <si>
    <t>Código</t>
  </si>
  <si>
    <t>I0112</t>
  </si>
  <si>
    <t>ARENOSO</t>
  </si>
  <si>
    <t>COPIA HELIOGRAFICA</t>
  </si>
  <si>
    <t>M2</t>
  </si>
  <si>
    <t>I2385</t>
  </si>
  <si>
    <t>PAPEL VEGETAL GRAMATURA 90/95g</t>
  </si>
  <si>
    <t xml:space="preserve">C0703 - CARGA E DESCARGA DE TUBOS DE CONCRETO </t>
  </si>
  <si>
    <t xml:space="preserve">C0704 - CARGA E DESCARGA DE TUBOS E CONEXÕES EM AÇO </t>
  </si>
  <si>
    <t xml:space="preserve">C0288 - ASSENTAMENTO DE TUBOS E CONEXÕES EM PVC, JE DN 400mm </t>
  </si>
  <si>
    <t xml:space="preserve">C0290 - ASSENTAMENTO DE TUBOS E CONEXÕES EM PVC, JE DN 450mm </t>
  </si>
  <si>
    <t>C0725</t>
  </si>
  <si>
    <t>CARGA, TRANSPORTE E DESCARGA DE TUBOS E PEÇAS EM PVC DN 450mm ATÉ 15km</t>
  </si>
  <si>
    <t xml:space="preserve">C0233 - ASSENTAMENTO DE TUBOS E CONEXÕES EM PVC, JE DN 500mm </t>
  </si>
  <si>
    <t>C0726</t>
  </si>
  <si>
    <t>CARGA, TRANSPORTE E DESCARGA DE TUBOS E PEÇAS EM PVC DN 500mm ATÉ 15km</t>
  </si>
  <si>
    <t>6.3 TUBOS E CONEXÕES EM PRFV</t>
  </si>
  <si>
    <t>TUBO FoFo C/ FLANGES DN 900 PN10 - L=6500</t>
  </si>
  <si>
    <t>I4606</t>
  </si>
  <si>
    <t>TUBO FoFo C/ FLANGES DN 900 PN10 - L=6800</t>
  </si>
  <si>
    <t>I6649</t>
  </si>
  <si>
    <t>TUBO FoFo C/FLANGE E BOLSA DN 75 PN10 L=500</t>
  </si>
  <si>
    <t>I6650</t>
  </si>
  <si>
    <t>TUBO FoFo C/FLANGE E BOLSA DN 100 PN10 L=500</t>
  </si>
  <si>
    <t>I6663</t>
  </si>
  <si>
    <t>TUBO FoFo C/FLANGE E BOLSA DN 1000 PN10 L=500</t>
  </si>
  <si>
    <t>I6664</t>
  </si>
  <si>
    <t>TUBO FoFo C/FLANGE E BOLSA DN 1200 PN10 L=500</t>
  </si>
  <si>
    <t>I6651</t>
  </si>
  <si>
    <t>TUBO FoFo C/FLANGE E BOLSA DN 150 PN10 L=500</t>
  </si>
  <si>
    <t>I6652</t>
  </si>
  <si>
    <t>TUBO FoFo C/FLANGE E BOLSA DN 200 PN10 L=500</t>
  </si>
  <si>
    <t>I6653</t>
  </si>
  <si>
    <t>TUBO FoFo C/FLANGE E BOLSA DN 250 PN10 L=500</t>
  </si>
  <si>
    <t>I6654</t>
  </si>
  <si>
    <t>TUBO FoFo C/FLANGE E BOLSA DN 300 PN10 L=500</t>
  </si>
  <si>
    <t>I6655</t>
  </si>
  <si>
    <t>TUBO FoFo C/FLANGE E BOLSA DN 350 PN10 L=500</t>
  </si>
  <si>
    <t>I6656</t>
  </si>
  <si>
    <t>TUBO FoFo C/FLANGE E BOLSA DN 400 PN10 L=500</t>
  </si>
  <si>
    <t>I6657</t>
  </si>
  <si>
    <t>TUBO FoFo C/FLANGE E BOLSA DN 450 PN10 L=500</t>
  </si>
  <si>
    <t>I6658</t>
  </si>
  <si>
    <t>TUBO FoFo C/FLANGE E BOLSA DN 500 PN10 L=500</t>
  </si>
  <si>
    <t>I6659</t>
  </si>
  <si>
    <t>TUBO FoFo C/FLANGE E BOLSA DN 600 PN10 L=500</t>
  </si>
  <si>
    <t>I6660</t>
  </si>
  <si>
    <t>TUBO FoFo C/FLANGE E BOLSA DN 700 PN10 L=500</t>
  </si>
  <si>
    <t>I6661</t>
  </si>
  <si>
    <t>TUBO FoFo C/FLANGE E BOLSA DN 800 PN10 L=500</t>
  </si>
  <si>
    <t>I6662</t>
  </si>
  <si>
    <t>TUBO FoFo C/FLANGE E BOLSA DN 900 PN10 L=500</t>
  </si>
  <si>
    <t>I4272</t>
  </si>
  <si>
    <t>REVESTIMENTO TEXTURADO PERMALIT DESEMPENADEIRA 222</t>
  </si>
  <si>
    <t>I7497</t>
  </si>
  <si>
    <t>RODAPÉ DE GRANITO H=10 cm</t>
  </si>
  <si>
    <t>I1828</t>
  </si>
  <si>
    <t>TUBO FoFo C/FLANGE E BOLSA JE DN 100 PN10 - L=1000</t>
  </si>
  <si>
    <t>I4273</t>
  </si>
  <si>
    <t>TUBO FoFo C/FLANGE E BOLSA JE DN 100 PN10 - L=1500</t>
  </si>
  <si>
    <t>I4274</t>
  </si>
  <si>
    <t>TUBO FoFo C/FLANGE E BOLSA JE DN 100 PN10 - L=2000</t>
  </si>
  <si>
    <t>I4275</t>
  </si>
  <si>
    <t>TUBO FoFo C/FLANGE E BOLSA JE DN 100 PN10 - L=2500</t>
  </si>
  <si>
    <t>I4276</t>
  </si>
  <si>
    <t>TUBO FoFo C/FLANGE E BOLSA JE DN 100 PN10 - L=3000</t>
  </si>
  <si>
    <t>TE JUNTA MECÂNICA E FLANGE DN 700 x 700 PN10</t>
  </si>
  <si>
    <t>I3739</t>
  </si>
  <si>
    <t>TE JUNTA MECÂNICA E FLANGE DN 800 x 200 PN10</t>
  </si>
  <si>
    <t>I3740</t>
  </si>
  <si>
    <t>TE JUNTA MECÂNICA E FLANGE DN 800 x 400 PN10</t>
  </si>
  <si>
    <t>I3741</t>
  </si>
  <si>
    <t>TE JUNTA MECÂNICA E FLANGE DN 800 x 600 PN10</t>
  </si>
  <si>
    <t>I3742</t>
  </si>
  <si>
    <t>TE JUNTA MECÂNICA E FLANGE DN 800 x 800 PN10</t>
  </si>
  <si>
    <t>I3743</t>
  </si>
  <si>
    <t>TE JUNTA MECÂNICA E FLANGE DN 900 x 200 PN10</t>
  </si>
  <si>
    <t>I3744</t>
  </si>
  <si>
    <t>TE JUNTA MECÂNICA E FLANGE DN 900 x 400 PN10</t>
  </si>
  <si>
    <t>I3745</t>
  </si>
  <si>
    <t>TE JUNTA MECÂNICA E FLANGE DN 900 x 600 PN10</t>
  </si>
  <si>
    <t>I3746</t>
  </si>
  <si>
    <t>TE JUNTA MECÂNICA E FLANGE DN 900 x 800 PN10</t>
  </si>
  <si>
    <t>I3747</t>
  </si>
  <si>
    <t>TE JUNTA MECÂNICA E FLANGE DN 900 x 900 PN10</t>
  </si>
  <si>
    <t>I6986</t>
  </si>
  <si>
    <t>TE PRFV PB JE DN 150 x 50</t>
  </si>
  <si>
    <t>I6987</t>
  </si>
  <si>
    <t>TE PRFV PB JE DN 200 x 50</t>
  </si>
  <si>
    <t>I6988</t>
  </si>
  <si>
    <t>TE PRFV PB JE DN 250 x 100</t>
  </si>
  <si>
    <t>I6989</t>
  </si>
  <si>
    <t>TE PRFV PB JE DN 300 x 100</t>
  </si>
  <si>
    <t>I3144</t>
  </si>
  <si>
    <t>TE PVC PBA 90 COM BOLSAS DN 100</t>
  </si>
  <si>
    <t>DIFUSOR LINEAR DE INSUFLAMENTO, EM ALUMÍNIO, COM REGISTROS ETC.</t>
  </si>
  <si>
    <t>I8312</t>
  </si>
  <si>
    <t>DIVISÓRIA TIPO "DIVILUX", PAINEL CELULAR, MONTANTE/RODAPÉ DUPLO, PERFIL EM AÇO</t>
  </si>
  <si>
    <t>I8314</t>
  </si>
  <si>
    <t>DIVISÓRIA TIPO "DIVILUX", PAINEL CELULAR, MONTANTE/RODAPÉ DUPLO, PERFIL EM ALUMÍNIO</t>
  </si>
  <si>
    <t>I8324</t>
  </si>
  <si>
    <t>DIVISÓRIA TIPO "DIVILUX", PAINEL FIBRAROC, MONTANTE/RODAPÉ DUPLO, PERFIL EM AÇO</t>
  </si>
  <si>
    <t>I8325</t>
  </si>
  <si>
    <t>TUBO FoFo C/FLANGE E BOLSA JE DN 1200 PN10 - L=6000</t>
  </si>
  <si>
    <t>I4445</t>
  </si>
  <si>
    <t>TUBO FoFo C/FLANGE E BOLSA JE DN 1200 PN10 - L=6500</t>
  </si>
  <si>
    <t>I4446</t>
  </si>
  <si>
    <t>TUBO FoFo C/FLANGE E BOLSA JE DN 1200 PN10 - L=6800</t>
  </si>
  <si>
    <t>I4283</t>
  </si>
  <si>
    <t>TUBO FoFo C/FLANGE E BOLSA JE DN 150 PN10 - L=1000</t>
  </si>
  <si>
    <t>I4284</t>
  </si>
  <si>
    <t>TUBO FoFo C/FLANGE E BOLSA JE DN 150 PN10 - L=1500</t>
  </si>
  <si>
    <t>I4285</t>
  </si>
  <si>
    <t>TUBO FoFo C/FLANGE E BOLSA JE DN 150 PN10 - L=2000</t>
  </si>
  <si>
    <t>I4286</t>
  </si>
  <si>
    <t>TUBO FoFo C/FLANGE E BOLSA JE DN 150 PN10 - L=2500</t>
  </si>
  <si>
    <t>I4287</t>
  </si>
  <si>
    <t>TUBO FoFo C/FLANGE E BOLSA JE DN 150 PN10 - L=3000</t>
  </si>
  <si>
    <t>I4288</t>
  </si>
  <si>
    <t>TUBO FoFo C/FLANGE E BOLSA JE DN 150 PN10 - L=3500</t>
  </si>
  <si>
    <t>I4289</t>
  </si>
  <si>
    <t>TUBO FoFo C/FLANGE E BOLSA JE DN 150 PN10 - L=4000</t>
  </si>
  <si>
    <t>I4290</t>
  </si>
  <si>
    <t>TUBO FoFo C/FLANGE E BOLSA JE DN 150 PN10 - L=4500</t>
  </si>
  <si>
    <t>I4291</t>
  </si>
  <si>
    <t>TUBO FoFo C/FLANGE E BOLSA JE DN 150 PN10 - L=5000</t>
  </si>
  <si>
    <t>I4292</t>
  </si>
  <si>
    <t>TUBO FoFo C/FLANGE E BOLSA JE DN 150 PN10 - L=5500</t>
  </si>
  <si>
    <t>I4293</t>
  </si>
  <si>
    <t>TUBO FoFo C/FLANGE E BOLSA JE DN 150 PN10 - L=5800</t>
  </si>
  <si>
    <t>I4294</t>
  </si>
  <si>
    <t>TUBO FoFo C/FLANGE E BOLSA JE DN 200 PN10 - L=1000</t>
  </si>
  <si>
    <t>I4295</t>
  </si>
  <si>
    <t>TUBO FoFo C/FLANGE E BOLSA JE DN 200 PN10 - L=1500</t>
  </si>
  <si>
    <t>I4296</t>
  </si>
  <si>
    <t>TUBO FoFo C/FLANGE E BOLSA JE DN 200 PN10 - L=2000</t>
  </si>
  <si>
    <t>I4297</t>
  </si>
  <si>
    <t>TUBO FoFo C/FLANGE E BOLSA JE DN 200 PN10 - L=2500</t>
  </si>
  <si>
    <t>I4298</t>
  </si>
  <si>
    <t>TUBO FoFo C/FLANGE E BOLSA JE DN 200 PN10 - L=3000</t>
  </si>
  <si>
    <t>I4299</t>
  </si>
  <si>
    <t>TUBO FoFo C/FLANGE E BOLSA JE DN 200 PN10 - L=3500</t>
  </si>
  <si>
    <t>I4300</t>
  </si>
  <si>
    <t>TUBO FoFo C/FLANGE E BOLSA JE DN 200 PN10 - L=4000</t>
  </si>
  <si>
    <t>I4301</t>
  </si>
  <si>
    <t>TUBO FoFo C/FLANGE E BOLSA JE DN 200 PN10 - L=4500</t>
  </si>
  <si>
    <t>I4302</t>
  </si>
  <si>
    <t>TUBO FoFo C/FLANGE E BOLSA JE DN 200 PN10 - L=5000</t>
  </si>
  <si>
    <t>I4303</t>
  </si>
  <si>
    <t>TUBO FoFo C/FLANGE E BOLSA JE DN 200 PN10 - L=5500</t>
  </si>
  <si>
    <t>I4304</t>
  </si>
  <si>
    <t>TUBO FoFo C/FLANGE E BOLSA JE DN 200 PN10 - L=5800</t>
  </si>
  <si>
    <t>I4305</t>
  </si>
  <si>
    <t>FORRO ACÚSTICO TIPO "SONEX" EM ESPUMA FLEXÍVEL DE POLIURETANO, AUTO-EXTINGUÍVEL, C/ SUPERFÍCIE ESCULPIDA, COR GRAFITE 20/35</t>
  </si>
  <si>
    <t>I8303</t>
  </si>
  <si>
    <t>FORRO ACÚSTICO TIPO "SONEX" EM ESPUMA FLEXÍVEL DE POLIURETANO, AUTO-EXTINGUÍVEL, C/ SUPERFÍCIE ESCULPIDA, COR BRANCA 50/75</t>
  </si>
  <si>
    <t>I8302</t>
  </si>
  <si>
    <t>FORRO ACÚSTICO TIPO "SONEX" EM ESPUMA FLEXÍVEL DE POLIURETANO, AUTO-EXTINGUÍVEL, C/ SUPERFÍCIE ESCULPIDA, COR BRANCA 35/35</t>
  </si>
  <si>
    <t>I8299</t>
  </si>
  <si>
    <t>FORRO ACÚSTICO TIPO "SONEX" EM ESPUMA FLEXÍVEL DE POLIURETANO, AUTO-EXTINGUÍVEL, C/ SUPERFÍCIE ESCULPIDA, COR GRAFITE 35/35</t>
  </si>
  <si>
    <t>I8301</t>
  </si>
  <si>
    <t>FORRO ACÚSTICO TIPO "SONEX" EM ESPUMA FLEXÍVEL DE POLIURETANO, AUTO-EXTINGUÍVEL, C/ SUPERFÍCIE ESCULPIDA, COR BRANCA 20/35</t>
  </si>
  <si>
    <t>I8300</t>
  </si>
  <si>
    <t>FORRO ACÚSTICO TIPO "SONEX" EM ESPUMA FLEXÍVEL DE POLIURETANO, AUTO-EXTINGUÍVEL, C/ SUPERFÍCIE ESCULPIDA, COR GRAFITE 50/75</t>
  </si>
  <si>
    <t>I8306</t>
  </si>
  <si>
    <t>FORRO ACÚSTICO TIPO "SONEX" EM PLACAS DE FIBRA MINERAL C/PERFIL "CARTOLA" EM ALUMÍNIO</t>
  </si>
  <si>
    <t>I8304</t>
  </si>
  <si>
    <t>TUBO FoFo C/FLANGE E BOLSA JE DN 250 PN10 - L=5500</t>
  </si>
  <si>
    <t>I4315</t>
  </si>
  <si>
    <t>TUBO FoFo C/FLANGE E BOLSA JE DN 250 PN10 - L=5800</t>
  </si>
  <si>
    <t>I4316</t>
  </si>
  <si>
    <t>TUBO FoFo C/FLANGE E BOLSA JE DN 300 PN10 - L=1000</t>
  </si>
  <si>
    <t>I4317</t>
  </si>
  <si>
    <t>REGISTRO GAV. OVAL C/ CABEÇOTE/FLANGE DN 900 PN25</t>
  </si>
  <si>
    <t>I7148</t>
  </si>
  <si>
    <t>REGISTRO GAV. OVAL CABEÇOTE E FLANGE DN 80 PN25</t>
  </si>
  <si>
    <t>I5083</t>
  </si>
  <si>
    <t>REGISTRO GAVETA OVAL B/C REDUTOR/BY-PASS DN 350 PN10/16</t>
  </si>
  <si>
    <t>I5054</t>
  </si>
  <si>
    <t>REGISTRO GAVETA BOLSA / CABEÇOTE DN 100 PN10/16</t>
  </si>
  <si>
    <t>I5053</t>
  </si>
  <si>
    <t>REGISTRO GAVETA BOLSA / CABEÇOTE DN 75 PN10/16</t>
  </si>
  <si>
    <t>I7149</t>
  </si>
  <si>
    <t>COLAR DE TOMADA PVC C/TRAVAS SAIDA ROSC. DN 75 x 3/4"</t>
  </si>
  <si>
    <t>I2913</t>
  </si>
  <si>
    <t>REGISTRO GAVETA BOLSA/VOLANTE DN 80 PN10/16</t>
  </si>
  <si>
    <t>I5058</t>
  </si>
  <si>
    <t>REGISTRO GAVETA C/ BOLSA E CABEÇOTE DN 150 PN10</t>
  </si>
  <si>
    <t>I5059</t>
  </si>
  <si>
    <t>REGISTRO GAVETA C/ BOLSA E CABEÇOTE DN 200 PN10</t>
  </si>
  <si>
    <t>I5060</t>
  </si>
  <si>
    <t>REGISTRO GAVETA C/ BOLSA E CABEÇOTE DN 250 PN10</t>
  </si>
  <si>
    <t>I5061</t>
  </si>
  <si>
    <t>REGISTRO GAVETA C/ BOLSA E CABEÇOTE DN 300 PN10</t>
  </si>
  <si>
    <t>I5117</t>
  </si>
  <si>
    <t>REGISTRO GAVETA C/ BOLSA E VOLANTE DN 150 PN10</t>
  </si>
  <si>
    <t>I5118</t>
  </si>
  <si>
    <t>REGISTRO GAVETA C/ BOLSA E VOLANTE DN 200 PN10</t>
  </si>
  <si>
    <t>I5119</t>
  </si>
  <si>
    <t>REGISTRO GAVETA C/ BOLSA E VOLANTE DN 250 PN10</t>
  </si>
  <si>
    <t>I5120</t>
  </si>
  <si>
    <t>REGISTRO GAVETA C/ BOLSA E VOLANTE DN 300 PN10</t>
  </si>
  <si>
    <t>I5071</t>
  </si>
  <si>
    <t>COLAR DE TOMADA SAIDA ROSC. BUCHA LATÃO DN 100 x 1/2"</t>
  </si>
  <si>
    <t>I2914</t>
  </si>
  <si>
    <t>COLAR DE TOMADA SAIDA ROSC. BUCHA LATÃO DN 100 x 3/4"</t>
  </si>
  <si>
    <t>I2909</t>
  </si>
  <si>
    <t>COLAR DE TOMADA SAIDA ROSC. BUCHA LATÃO DN 50 x 1/2"</t>
  </si>
  <si>
    <t>I2910</t>
  </si>
  <si>
    <t>COLAR DE TOMADA SAIDA ROSC. BUCHA LATÃO DN 50 x 3/4"</t>
  </si>
  <si>
    <t>I2912</t>
  </si>
  <si>
    <t>COLAR DE TOMADA SAIDA ROSC. BUCHA LATÃO DN 75 x 3/4"</t>
  </si>
  <si>
    <t>I6850</t>
  </si>
  <si>
    <t>COLARINHO PEAD PN 10 DN 110 mm</t>
  </si>
  <si>
    <t>I6851</t>
  </si>
  <si>
    <t>COLARINHO PEAD PN 10 DN 160 mm</t>
  </si>
  <si>
    <t>I6852</t>
  </si>
  <si>
    <t>COLARINHO PEAD PN 10 DN 75 mm</t>
  </si>
  <si>
    <t>I6853</t>
  </si>
  <si>
    <t>COLARINHO PEAD PN 10 DN 90 mm</t>
  </si>
  <si>
    <t>I4865</t>
  </si>
  <si>
    <t>PARAFUSO EM AÇO INOX 3/8" x 3/4" ROSCA 16NC-2</t>
  </si>
  <si>
    <t>I1563</t>
  </si>
  <si>
    <t>PARA-RAIOS TIPO CRISTAL VALVER</t>
  </si>
  <si>
    <t>I1564</t>
  </si>
  <si>
    <t>PARA-RAIOS TIPO VALVULA - 15KV</t>
  </si>
  <si>
    <t>I1637</t>
  </si>
  <si>
    <t>PETROLET ALUMÍNIO DE 1", TIPO T- X- L</t>
  </si>
  <si>
    <t>I1635</t>
  </si>
  <si>
    <t>PETROLET ALUMÍNIO DE 1 1/2", TIPO T- X - L</t>
  </si>
  <si>
    <t>I1636</t>
  </si>
  <si>
    <t>PETROLET ALUMÍNIO DE 1 1/4", TIPO T- X- L</t>
  </si>
  <si>
    <t>I1638</t>
  </si>
  <si>
    <t>PETROLET ALUMÍNIO DE 1/2", TIPO T- X - L</t>
  </si>
  <si>
    <t>I1639</t>
  </si>
  <si>
    <t>PETROLET ALUMÍNIO DE 2 1/2", TIPO T- X - L</t>
  </si>
  <si>
    <t>I1641</t>
  </si>
  <si>
    <r>
      <t>Unidade:</t>
    </r>
    <r>
      <rPr>
        <b/>
        <sz val="8"/>
        <color indexed="18"/>
        <rFont val="Times New Roman"/>
        <family val="1"/>
      </rPr>
      <t xml:space="preserve"> UN </t>
    </r>
  </si>
  <si>
    <t>I0775</t>
  </si>
  <si>
    <t>TRANSFORMADOR DE DISTRIBUIÇÃO A ÓLEO MINERAL, 150 KVA/13.800-380/220V, USO EM POSTE</t>
  </si>
  <si>
    <t>I8188</t>
  </si>
  <si>
    <t>TRANSFORMADOR DE DISTRIBUIÇÃO A ÓLEO MINERAL, 1500 KVA/13.800-380/220V</t>
  </si>
  <si>
    <t>I2146</t>
  </si>
  <si>
    <t>TRANSFORMADOR DE DISTRIBUIÇÃO A ÓLEO MINERAL, 225 KVA/13.800-380/220V, USO EM POSTE</t>
  </si>
  <si>
    <t>I2449</t>
  </si>
  <si>
    <t>JOELHO FERRO FUNDIDO 150MM</t>
  </si>
  <si>
    <t>I1305</t>
  </si>
  <si>
    <t>JOELHO PVC CINZA P/ ESG DIAM 150MM (6'')</t>
  </si>
  <si>
    <t>I1282</t>
  </si>
  <si>
    <t>JOELHO PVC PARA ESGOTO DE 100MM</t>
  </si>
  <si>
    <t>I1283</t>
  </si>
  <si>
    <t>JOELHO PVC PARA ESGOTO DE 40MM</t>
  </si>
  <si>
    <t>I1284</t>
  </si>
  <si>
    <t>JOELHO PVC PARA ESGOTO DE 50MM</t>
  </si>
  <si>
    <t>I1285</t>
  </si>
  <si>
    <t>JOELHO PVC PARA ESGOTO DE 75MM</t>
  </si>
  <si>
    <t>I1293</t>
  </si>
  <si>
    <t>JOELHO PVC ROSCAVEL DE 1''</t>
  </si>
  <si>
    <t>I1291</t>
  </si>
  <si>
    <t>JOELHO PVC ROSCAVEL DE 1 1/2''</t>
  </si>
  <si>
    <t>I1292</t>
  </si>
  <si>
    <t>JOELHO PVC ROSCAVEL DE 1 1/4''</t>
  </si>
  <si>
    <t>I1294</t>
  </si>
  <si>
    <t>JOELHO PVC ROSCAVEL DE 1/2''</t>
  </si>
  <si>
    <t>I1296</t>
  </si>
  <si>
    <t>JOELHO PVC ROSCAVEL DE 2''</t>
  </si>
  <si>
    <t>I1295</t>
  </si>
  <si>
    <t>MATERIAIS E ACESSÓRIOS PARA SUBESTAÇÃO AO TEMPO, AO NÍVEL DO SOLO, DE 15/20 MVA/69.000-13.800 V, COM 1 (UM) VÃO DE ENTRADA (69 KV) E 5 (CINCO) VÃOS DE SAÍDA (13,8 KV) EM ESTRUTURA DE CONCRETO ARMADO, COM DISJUNTOR DE PROTEÇÃO NO PRIMÁRIO E SECUNDÁRIO, TRANSFORMADOR COM REGULAÇÃO INCORPORADA, CASA DE COMANDO E BANCO DE CAPACITORES</t>
  </si>
  <si>
    <t>I8145</t>
  </si>
  <si>
    <t>MATERIAIS E ACESSÓRIOS PARA SUBESTAÇÃO AO TEMPO, AO NÍVEL DO SOLO, DE 20/33 MVA/69.000-13.800 V, COM 1 (UM) VÃO DE ENTRADA (69 KV) E 5 (CINCO) VÃOS DE SAÍDA (13,8 KV) EM ESTRUTURA DE CONCRETO ARMADO, COM DISJUNTOR DE PROTEÇÃO NO PRIMÁRIO E SECUNDÁRIO, TRANSFORMADOR COM REGULAÇÃO INCORPORADA, CASA DE COMANDO E BANCO DE CAPACITORES</t>
  </si>
  <si>
    <t>I8129</t>
  </si>
  <si>
    <t>MATERIAIS E ACESSÓRIOS PARA SUBESTAÇÃO AO TEMPO AO NÍVEL DO SOLO DE 300 KVA/13.800-380/220 V, COM CONJUNTO DE MEDIÇÃO PRIMÁRIA EM POSTE DE CONCRETO, POSTO DE DISJUNÇÃO EM CUBÍCULO METÁLICO, FORNECIDA COM QUADRO GERAL DE PROTEÇÃO DE BAIXA TENSÃO</t>
  </si>
  <si>
    <t>I8141</t>
  </si>
  <si>
    <t>I8243</t>
  </si>
  <si>
    <t>JOELHO 45 PVC SOLDÁVEL D=25mm</t>
  </si>
  <si>
    <t>I8244</t>
  </si>
  <si>
    <t>JOELHO 45 PVC SOLDÁVEL D=32mm</t>
  </si>
  <si>
    <t>I8245</t>
  </si>
  <si>
    <t>JOELHO 45 PVC SOLDÁVEL D=40mm</t>
  </si>
  <si>
    <t>I1279</t>
  </si>
  <si>
    <t>LUVA SIMPLES FoFo JUNTA ELASTICA DN 100</t>
  </si>
  <si>
    <t>I3916</t>
  </si>
  <si>
    <t xml:space="preserve">C2782 - ESCAVAÇÃO MANUAL SOLO DE 1A CAT. PROF. DE 3.01 a 4.50m </t>
  </si>
  <si>
    <t>LÂMPADA INCANDESCENTE 60W</t>
  </si>
  <si>
    <t xml:space="preserve">ASSENTAMENTO DE TUBO DE QUEDA </t>
  </si>
  <si>
    <t>16.5.10</t>
  </si>
  <si>
    <t>ASSENTAMENTO DE TUBO DE QUEDA</t>
  </si>
  <si>
    <t>BUCHA REDUÇÃO PVC ROSCAVEL DE 2 1/2X2''</t>
  </si>
  <si>
    <t>I0317</t>
  </si>
  <si>
    <t>BUCHA REDUÇÃO PVC ROSCAVEL DE 2X1''</t>
  </si>
  <si>
    <t>I0315</t>
  </si>
  <si>
    <t>BUCHA REDUÇÃO PVC ROSCAVEL DE 2X1 1/2''</t>
  </si>
  <si>
    <t>I0316</t>
  </si>
  <si>
    <t>18.PAVIMENTAÇÃO</t>
  </si>
  <si>
    <t>C2895 - PAVIMENTAÇÃO EM PEDRA TOSCA C/REJUNTAMENTO (AGREGADO ADQUIRIDO)</t>
  </si>
  <si>
    <t>MATERIAIS E ACESSÓRIOS PARA REDE DE DISTRIBUIÇÃO RURAL PRIMÁRIA, TENSÃO DE 13,80 KV, PARA CABO DE ALUMÍNIO, COM ESTRUTURA DE ALINHAMENTO EM POSTE DE CONCRETO ARMADO DUPLO T 150/10 (CONDUTOR NÃO INCLUSO)</t>
  </si>
  <si>
    <t>I8151</t>
  </si>
  <si>
    <t>MATERIAIS E ACESSÓRIOS PARA REDE DE DISTRIBUIÇÃO RURAL PRIMÁRIA, TENSÃO DE 13,80 KV, PARA CABO DE COBRE, COM ESTRUTURA DE ALINHAMENTO EM POSTE DE CONCRETO ARMADO DUPLO T 150/10 (CONDUTOR NÃO INCLUSO)</t>
  </si>
  <si>
    <t>I8148</t>
  </si>
  <si>
    <t>COTOVELO AÇO ASTM A-120 ROSCÁVEL DE 100 mm (4")</t>
  </si>
  <si>
    <t>I6766</t>
  </si>
  <si>
    <t>COTOVELO AÇO ASTM A-120 ROSCÁVEL DE 20mm (3/4")</t>
  </si>
  <si>
    <t>I6767</t>
  </si>
  <si>
    <t>COTOVELO AÇO ASTM A-120 ROSCÁVEL DE 25mm (1")</t>
  </si>
  <si>
    <t>I6768</t>
  </si>
  <si>
    <t>COTOVELO AÇO ASTM A-120 ROSCÁVEL DE 32mm (1 1/4")</t>
  </si>
  <si>
    <t>I6769</t>
  </si>
  <si>
    <t>COTOVELO AÇO ASTM A-120 ROSCÁVEL DE 40mm (1 1/2")</t>
  </si>
  <si>
    <t>I6770</t>
  </si>
  <si>
    <t>COTOVELO AÇO ASTM A-120 ROSCÁVEL DE 50mm (2")</t>
  </si>
  <si>
    <t>I6771</t>
  </si>
  <si>
    <t>COTOVELO AÇO ASTM A-120 ROSCÁVEL DE 80mm (3")</t>
  </si>
  <si>
    <t>I0873</t>
  </si>
  <si>
    <t>COTOVELO AÇO GALVANIZADO DE 1''</t>
  </si>
  <si>
    <t>I0871</t>
  </si>
  <si>
    <t>COTOVELO AÇO GALVANIZADO DE 1 1/2''</t>
  </si>
  <si>
    <t>I0872</t>
  </si>
  <si>
    <t>COTOVELO AÇO GALVANIZADO DE 1 1/4''</t>
  </si>
  <si>
    <t>I0874</t>
  </si>
  <si>
    <t>COTOVELO AÇO GALVANIZADO DE 1/2''</t>
  </si>
  <si>
    <t>I0876</t>
  </si>
  <si>
    <t>COTOVELO AÇO GALVANIZADO DE 2''</t>
  </si>
  <si>
    <t>I0875</t>
  </si>
  <si>
    <t>TIJOLO CERÂMICO FURADO (9X14X30)CM</t>
  </si>
  <si>
    <t>I0195</t>
  </si>
  <si>
    <t>BARRAMENTO TERRA P/ BAIXA TENSÃO</t>
  </si>
  <si>
    <t>I0199</t>
  </si>
  <si>
    <t>BASE FUSIVEL DIAZED 25A. COMPLETA</t>
  </si>
  <si>
    <t>I0200</t>
  </si>
  <si>
    <t>BASE FUSIVEL DIAZED 63A. COMPLETA</t>
  </si>
  <si>
    <t>MATERIAIS E ACESSÓRIOS PARA SUBESTAÇÃO AÉREA DE 225 KVA / 13.800-380/220V COM QUADRO DE MEDIÇÃO E PROTEÇÃO GERAL</t>
  </si>
  <si>
    <t>I8116</t>
  </si>
  <si>
    <t>TE FoFo BBF DN 900 x 900 PN 10</t>
  </si>
  <si>
    <t>I3678</t>
  </si>
  <si>
    <t>TE FoFo FF DN 500 x 300 PN10</t>
  </si>
  <si>
    <t>I3645</t>
  </si>
  <si>
    <t>TE FoFo FF DN 100 x 100 PN10</t>
  </si>
  <si>
    <t>I3643</t>
  </si>
  <si>
    <t>TE FoFo FF DN 100 x 50 PN10</t>
  </si>
  <si>
    <t>I3644</t>
  </si>
  <si>
    <t>TE FoFo FF DN 100 x 75 PN10</t>
  </si>
  <si>
    <t>I7174</t>
  </si>
  <si>
    <t>TE FoFo FF DN 100 x 80 PN10</t>
  </si>
  <si>
    <t>I3701</t>
  </si>
  <si>
    <t>TE FoFo FF DN 1000 x 1000 PN10</t>
  </si>
  <si>
    <t>I3698</t>
  </si>
  <si>
    <t>TE FoFo FF DN 1000 x 200 PN10</t>
  </si>
  <si>
    <t>I3699</t>
  </si>
  <si>
    <t>TE FoFo FF DN 1000 x 400 PN10</t>
  </si>
  <si>
    <t>I3700</t>
  </si>
  <si>
    <t>TE FoFo FF DN 1000 x 600 PN10</t>
  </si>
  <si>
    <t>I3706</t>
  </si>
  <si>
    <t>TE FoFo FF DN 1200 x 1000 PN10</t>
  </si>
  <si>
    <t>I3707</t>
  </si>
  <si>
    <t>TE FoFo FF DN 1200 x 1200 PN10</t>
  </si>
  <si>
    <t>I3702</t>
  </si>
  <si>
    <t>TE FoFo FF DN 1200 x 200 PN10</t>
  </si>
  <si>
    <t>I3703</t>
  </si>
  <si>
    <t>TE FoFo FF DN 1200 x 400 PN10</t>
  </si>
  <si>
    <t>I3704</t>
  </si>
  <si>
    <t>TE FoFo FF DN 1200 x 600 PN10</t>
  </si>
  <si>
    <t>I3705</t>
  </si>
  <si>
    <t>TE FoFo FF DN 1200 x 800 PN10</t>
  </si>
  <si>
    <t>I3648</t>
  </si>
  <si>
    <t>TE FoFo FF DN 150 x 100 PN10</t>
  </si>
  <si>
    <t>I3649</t>
  </si>
  <si>
    <t>TE FoFo FF DN 150 x 150 PN10</t>
  </si>
  <si>
    <t>POSTE DE ACO - 6MX4 1/2'</t>
  </si>
  <si>
    <t>I6694</t>
  </si>
  <si>
    <t>POSTE METALICO CONICO RETO H=10.0m, MOD. LP-531.B/100.GJ - FAB.TROPICO OU SIMILAR</t>
  </si>
  <si>
    <t>I6696</t>
  </si>
  <si>
    <t>POSTE METALICO DECORATIVO H=4.0m , MOD. LP-588.B/140.GJ - FAB.TROPICO OU SIMILAR</t>
  </si>
  <si>
    <t>I7504</t>
  </si>
  <si>
    <t>POWER SUPLLY RACK MOUNT, 5 AMP FOR MODULAR PLC MOD. 1746 - P4 AB</t>
  </si>
  <si>
    <t>I7936</t>
  </si>
  <si>
    <t>TUBO FoFo JTE TRAVADA K-9 DN 800</t>
  </si>
  <si>
    <t>I7092</t>
  </si>
  <si>
    <t>TUBO FoFo JTE TRAVADA K-9 DN 900</t>
  </si>
  <si>
    <t>I7085</t>
  </si>
  <si>
    <t>TUBO FoFo JTI TRAVADA K-9 DN 250</t>
  </si>
  <si>
    <t>I7086</t>
  </si>
  <si>
    <t>TUBO FoFo JTI TRAVADA K-9 DN 300</t>
  </si>
  <si>
    <t>I3225</t>
  </si>
  <si>
    <t>TUBO FoFo PB JE K-9 P/ ÁGUA DN 100</t>
  </si>
  <si>
    <t>I3238</t>
  </si>
  <si>
    <t>TUBO FoFo PB JE K-9 P/ ÁGUA DN 1000</t>
  </si>
  <si>
    <t>I3240</t>
  </si>
  <si>
    <t>TUBO FoFo PB JE K-9 P/ ÁGUA DN 1200</t>
  </si>
  <si>
    <t>I3226</t>
  </si>
  <si>
    <t>TUBO FoFo PB JE K-9 P/ ÁGUA DN 150</t>
  </si>
  <si>
    <t>I3227</t>
  </si>
  <si>
    <t>TUBO FoFo PB JE K-9 P/ ÁGUA DN 200</t>
  </si>
  <si>
    <t>I3228</t>
  </si>
  <si>
    <t>TUBO FoFo PB JE K-9 P/ ÁGUA DN 250</t>
  </si>
  <si>
    <t>I3229</t>
  </si>
  <si>
    <t>TUBO FoFo PB JE K-9 P/ ÁGUA DN 300</t>
  </si>
  <si>
    <t>I3230</t>
  </si>
  <si>
    <t>I3646</t>
  </si>
  <si>
    <t>TE FoFo FF DN 150 x 50 PN10</t>
  </si>
  <si>
    <t>I3647</t>
  </si>
  <si>
    <t>TE FoFo FF DN 150 x 75 PN10</t>
  </si>
  <si>
    <t>I7175</t>
  </si>
  <si>
    <t>TE FoFo FF DN 150 x 80 PN10</t>
  </si>
  <si>
    <t>I3652</t>
  </si>
  <si>
    <t>TE FoFo FF DN 200 x 100 PN10</t>
  </si>
  <si>
    <t>I3653</t>
  </si>
  <si>
    <t>TE FoFo FF DN 200 x 150 PN10</t>
  </si>
  <si>
    <t>I3654</t>
  </si>
  <si>
    <t>TE FoFo FF DN 200 x 200 PN10</t>
  </si>
  <si>
    <t>I3650</t>
  </si>
  <si>
    <t>TE FoFo FF DN 200 x 50 PN10</t>
  </si>
  <si>
    <t>I3651</t>
  </si>
  <si>
    <t>TE FoFo FF DN 200 x 75 PN10</t>
  </si>
  <si>
    <t>I7176</t>
  </si>
  <si>
    <t>TE FoFo FF DN 200 x 80 PN10</t>
  </si>
  <si>
    <t>I3657</t>
  </si>
  <si>
    <t>TE FoFo FF DN 250 x 100 PN10</t>
  </si>
  <si>
    <t>I3658</t>
  </si>
  <si>
    <t>TE FoFo FF DN 250 x 200 PN10</t>
  </si>
  <si>
    <t>I3659</t>
  </si>
  <si>
    <t>TE FoFo FF DN 250 x 250 PN10</t>
  </si>
  <si>
    <t>I3655</t>
  </si>
  <si>
    <t>TE FoFo FF DN 250 x 50 PN10</t>
  </si>
  <si>
    <t>I3656</t>
  </si>
  <si>
    <t>TE FoFo FF DN 250 x 75 PN10</t>
  </si>
  <si>
    <t>I7177</t>
  </si>
  <si>
    <t>TE FoFo FF DN 250 x 80 PN10</t>
  </si>
  <si>
    <t>I3660</t>
  </si>
  <si>
    <t xml:space="preserve">CAIAÇÃO EM TRES DEMÃOS EM PAREDES </t>
  </si>
  <si>
    <t xml:space="preserve">EMASSAMENTO DE PAREDES INTERNAS 2 DEMÃOS C/MASSA DE PVA </t>
  </si>
  <si>
    <t xml:space="preserve">LATEX DUAS DEMÃOS EM PAREDES EXTERNAS S/MASSA </t>
  </si>
  <si>
    <t xml:space="preserve">LATEX TRÊS DEMÃOS EM PAREDES INTERNAS S/MASSA </t>
  </si>
  <si>
    <t xml:space="preserve">PINTURA ESMALTE SINTÉTICO EM PAREDES </t>
  </si>
  <si>
    <t xml:space="preserve">PINTURA HIDRACOR </t>
  </si>
  <si>
    <t xml:space="preserve">REVESTIMENTO TEXTURIZADO EM PAREDES INTERNA/EXTERNA C/ROLO </t>
  </si>
  <si>
    <t xml:space="preserve">EMASSAMENTO DE ESQUAD DE MADEIRA P/TINTA ÓLEO OU ESMALTE 2 DEMÃOS </t>
  </si>
  <si>
    <t xml:space="preserve">ESMALTE DUAS DEMÃOS EM ESQUADRIAS DE MADEIRA </t>
  </si>
  <si>
    <t xml:space="preserve">VERNIZ 3 DEMÃOS EM ESQUADRIAS DE MADEIRA </t>
  </si>
  <si>
    <t xml:space="preserve">ESMALTE DUAS DEMÃOS EM ESQUADRIAS DE FERRO </t>
  </si>
  <si>
    <t xml:space="preserve">PINTURA A ÓLEO PARA FERRO FUNDIDO </t>
  </si>
  <si>
    <t xml:space="preserve">LATEX TRÊS DEMÃOS EM PAREDES EXTERNAS S/MASSA 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</si>
  <si>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</si>
  <si>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</si>
  <si>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</si>
  <si>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</si>
  <si>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</si>
  <si>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</si>
  <si>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</si>
  <si>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</si>
  <si>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</si>
  <si>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</si>
  <si>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</si>
  <si>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</si>
  <si>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17.3</t>
  </si>
  <si>
    <t>PAVIMENTAÇÃO EM PEDRA TOSCA C/ REJUNTAMENTO (AGREGADO ADQUIRIDO)</t>
  </si>
  <si>
    <t>C2532</t>
  </si>
  <si>
    <t>LIMPEZA GERAL DA OBRA COM REMOÇÃO DE ENTULHO - BOTA/FORA</t>
  </si>
  <si>
    <t>C1611</t>
  </si>
  <si>
    <t xml:space="preserve">LASTRO DE CONCRETO REGULARIZADO PARA CALÇADA, ESP.= 5CM </t>
  </si>
  <si>
    <t>I2528</t>
  </si>
  <si>
    <t>PEÇAS DE DESGASTE DO BRITADOR</t>
  </si>
  <si>
    <t>CJ</t>
  </si>
  <si>
    <t xml:space="preserve">C1065 - DEMOLIÇÃO DE PISO CERÂMICO SOBRE LASTRO DE CONCRETO </t>
  </si>
  <si>
    <t xml:space="preserve">C1066 - DEMOLIÇÃO DE PISO CIMENTADO SOBRE LASTRO DE CONCRETO </t>
  </si>
  <si>
    <t xml:space="preserve">C2939 - RETIRADA DE PAVIMENTAÇÃO EM BLOCO DE CONCRETO </t>
  </si>
  <si>
    <t>I2189</t>
  </si>
  <si>
    <t xml:space="preserve">C4513 - JANELA EM ALUMÍNIO ANODIZADO NATURAL/FOSCO, DE CORRER, SEM BANDEIROLA E/OU PEITORIL, SEM VIDRO - FORNECIMENTO E MONTAGEM </t>
  </si>
  <si>
    <t>I8337</t>
  </si>
  <si>
    <t>JANELA EM ALUMÍNIO ANODIZADO NATURAL/FOSCO, DE CORRER, SEM BANDEIROLA E/OU PEITORIL, SEM VIDRO</t>
  </si>
  <si>
    <t>UNID</t>
  </si>
  <si>
    <t>I2321</t>
  </si>
  <si>
    <t>ENERGIA ELETRICA</t>
  </si>
  <si>
    <t>KWH</t>
  </si>
  <si>
    <t>I2427</t>
  </si>
  <si>
    <t xml:space="preserve">C0095 - APILOAMENTO DE PISO OU FUNDO DE VALAS C/MAÇO DE 30 A 60 KG </t>
  </si>
  <si>
    <t xml:space="preserve">C0328 - ATERRO C/COMPACTAÇÃO MECÂNICA E CONTROLE, MAT. DE AQUISIÇÃO </t>
  </si>
  <si>
    <t>I0706</t>
  </si>
  <si>
    <t>CAMINHÃO TANQUE 6.000 l (CHP)</t>
  </si>
  <si>
    <t>I0725</t>
  </si>
  <si>
    <t>COMPACTADOR DE PLACA VIBRATÓRIA HP 7 (CHP)</t>
  </si>
  <si>
    <t>I0111</t>
  </si>
  <si>
    <t>I0710</t>
  </si>
  <si>
    <t xml:space="preserve">C2996 - CERÂMICA ESMALTADA C/ ARG. PRÉ-FABRICADA ATÉ 30x30 cm (900 cm²) - PEI-5/PEI-4 - P/ PISO </t>
  </si>
  <si>
    <t xml:space="preserve">C0837 - CONCRETO NÃO-ESTRUTURAL S/BETONEIRA P/LASTRO </t>
  </si>
  <si>
    <t xml:space="preserve">C2901 - PISO DE BORRACHA ANTI-DERRAPANTE </t>
  </si>
  <si>
    <t>I2396</t>
  </si>
  <si>
    <t>PISO EM BORRACHA ANTI-DERRAPANTE (COLOCADO)</t>
  </si>
  <si>
    <t xml:space="preserve">C1977 - PORTA EXTERNA DE CEDRO LISA  UMA FOLHA (0.80X 1.80)m </t>
  </si>
  <si>
    <t>PORTA LISA DE CEDRO 0.60X1.80M</t>
  </si>
  <si>
    <t>JOELHO 90 C/VISITA PVC ESGOTO DE 100X50MM</t>
  </si>
  <si>
    <t>I1280</t>
  </si>
  <si>
    <t>JOELHO 90 C/VISITA PVC ESGOTO DE 100X75MM</t>
  </si>
  <si>
    <t>I1281</t>
  </si>
  <si>
    <t>JOELHO 90 C/VISITA PVC ESGOTO DE 75X50MM</t>
  </si>
  <si>
    <t>I1323</t>
  </si>
  <si>
    <t>JUNÇÃO DUPLA PVC ESGOTO DE 100MM</t>
  </si>
  <si>
    <t>I1324</t>
  </si>
  <si>
    <t xml:space="preserve">ARMADURA EM TELA SOLDÁVEL Q-92 </t>
  </si>
  <si>
    <t>6.3.1</t>
  </si>
  <si>
    <t>6.3.2</t>
  </si>
  <si>
    <t>6.3.3</t>
  </si>
  <si>
    <t>6.3.4</t>
  </si>
  <si>
    <t>6.3.5</t>
  </si>
  <si>
    <t>6.3.6</t>
  </si>
  <si>
    <t>6.3.7</t>
  </si>
  <si>
    <t xml:space="preserve">ADIÇÃO DE IMPERMEABILIZANTE PARA CONCRETO ESTRUTURAL </t>
  </si>
  <si>
    <t xml:space="preserve">BOMBEAMENTO DE CONCRETO </t>
  </si>
  <si>
    <t xml:space="preserve">CONCRETO P/VIBR., FCK 10 MPa COM AGREGADO ADQUIRIDO </t>
  </si>
  <si>
    <t xml:space="preserve">CONCRETO P/VIBR., FCK 13,5 MPa COM AGREGADO ADQUIRIDO </t>
  </si>
  <si>
    <t xml:space="preserve">C1058 - DEMOLIÇÃO DE DEGRAUS DE PEDRA </t>
  </si>
  <si>
    <t xml:space="preserve">C1050 - DEMOLIÇÃO DE DIVISÓRIA LEVE </t>
  </si>
  <si>
    <t>I1530</t>
  </si>
  <si>
    <t>MONTADOR</t>
  </si>
  <si>
    <t xml:space="preserve">C1051 - DEMOLIÇÃO DE DIVISÓRIA OUTRAS (PRÉ MOLDADO) </t>
  </si>
  <si>
    <t>I0044</t>
  </si>
  <si>
    <t>AJUDANTE DE GRANITEIRO/MARMORISTA</t>
  </si>
  <si>
    <t>I1227</t>
  </si>
  <si>
    <t>GRANITEIRO/MAMORISTA</t>
  </si>
  <si>
    <t xml:space="preserve">C1052 - DEMOLIÇÃO DE ESTRUTURA DE MADEIRA P/TELHADOS </t>
  </si>
  <si>
    <t>I0041</t>
  </si>
  <si>
    <t>PRANCHA EM MADEIRA DE LEI</t>
  </si>
  <si>
    <t xml:space="preserve">C3392 - RETIRADA DE TUBOS, PEÇAS E CONEXÕES EM FoFo JE DN 250MM </t>
  </si>
  <si>
    <t xml:space="preserve">C2854 - LAJE DE FUNDO P/POÇO DE VISITA C/ANÉIS PRÉ-MOLDADO D= 600mm </t>
  </si>
  <si>
    <t xml:space="preserve">C0334 - AZULEJOS JUNTA A PRUMO C/ARGAMASSA MISTA CIMENTO, CAL HIDRATADA .E AREIA TRAÇO 1:2:8 </t>
  </si>
  <si>
    <t>I0152</t>
  </si>
  <si>
    <t>AZULEJISTA</t>
  </si>
  <si>
    <t>I0153</t>
  </si>
  <si>
    <t>AZULEJO BRANCO 15X15CM</t>
  </si>
  <si>
    <t xml:space="preserve">C0336 - AZULEJOS JUNTA À PRUMO C/CIMENTO COLANTE </t>
  </si>
  <si>
    <t>I0800</t>
  </si>
  <si>
    <t>CIMENTO COLANTE</t>
  </si>
  <si>
    <t xml:space="preserve">C4442 - CERÂMICA ESMALTADA C/ ARG. PRÉ-FABRICADA ATÉ 10x10cm (100cm²) - DECORATIVA - P/ PAREDE </t>
  </si>
  <si>
    <t>I1328</t>
  </si>
  <si>
    <t>LADRILHISTA</t>
  </si>
  <si>
    <t>I6497</t>
  </si>
  <si>
    <t>REATOR AFP P/ LÂMP. V. SODIO 70W</t>
  </si>
  <si>
    <t xml:space="preserve">C3319 - NIVELAMENTO DE FUNDO DE VALAS </t>
  </si>
  <si>
    <t xml:space="preserve">C2990 - REGULARIZAÇÃO DE TALUDES </t>
  </si>
  <si>
    <t xml:space="preserve">C3393 - RETIRADA DE TUBOS, PEÇAS E CONEXÕES EM FoFo JE DN 300MM </t>
  </si>
  <si>
    <t xml:space="preserve">C3394 - RETIRADA DE TUBOS, PEÇAS E CONEXÕES EM FoFo JE DN 350MM </t>
  </si>
  <si>
    <t>I0773</t>
  </si>
  <si>
    <t>TALHA TIRFOR 3,2 T (CHP)</t>
  </si>
  <si>
    <t xml:space="preserve">Unidade: KG </t>
  </si>
  <si>
    <t xml:space="preserve">C3658 - ALVENARIA DE TIJOLO CERÂMICO FURADO (9x14x19)cm C/ARGAMASSA MISTA DE CAL HIDRATADA, ESP=30cm </t>
  </si>
  <si>
    <t>1.3</t>
  </si>
  <si>
    <t>ADESIVO BISNAGA 75g</t>
  </si>
  <si>
    <t>FITA VEDA ROSCA 12mmX25m</t>
  </si>
  <si>
    <t>CAIXA P/ PROTEÇÃO HIDRÔMETRO</t>
  </si>
  <si>
    <t>DIVERSOS(RÁDIOS,EPI,EPC, FARDAMENTO,FERRAMENTAS)</t>
  </si>
  <si>
    <t>I0786</t>
  </si>
  <si>
    <t>VEÍCULO UTILITÁRIO KOMBI (CHP)</t>
  </si>
  <si>
    <t>H</t>
  </si>
  <si>
    <t>MAO DE OBRA</t>
  </si>
  <si>
    <t>I0037</t>
  </si>
  <si>
    <t>AJUDANTE</t>
  </si>
  <si>
    <t>I2299</t>
  </si>
  <si>
    <t>DESENHISTA</t>
  </si>
  <si>
    <t>I2445</t>
  </si>
  <si>
    <t>TOPOGRAFO</t>
  </si>
  <si>
    <t>Total MAO DE OBRA :</t>
  </si>
  <si>
    <t>MATERIAIS</t>
  </si>
  <si>
    <t>I0857</t>
  </si>
  <si>
    <t>PARAFUSO FRANCES 1/2''X8'' COM 2 PORCAS</t>
  </si>
  <si>
    <t>I1581</t>
  </si>
  <si>
    <t>CURVA FoFo 22 30' FF DN 350 PN10</t>
  </si>
  <si>
    <t>I3397</t>
  </si>
  <si>
    <t>CURVA FoFo 22 30' FF DN 400 PN10</t>
  </si>
  <si>
    <t>I3398</t>
  </si>
  <si>
    <t>CURVA FoFo 22 30' FF DN 450 PN10</t>
  </si>
  <si>
    <t>I3399</t>
  </si>
  <si>
    <t>CURVA FoFo 22 30' FF DN 500 PN10</t>
  </si>
  <si>
    <t>I3400</t>
  </si>
  <si>
    <t>CURVA FoFo 22 30' FF DN 600 PN10</t>
  </si>
  <si>
    <t>I3401</t>
  </si>
  <si>
    <t>CURVA FoFo 22 30' FF DN 700 PN10</t>
  </si>
  <si>
    <t xml:space="preserve">C4071 - ARMADURA EM TELA SOLDÁVEL Q-92 </t>
  </si>
  <si>
    <t>I7555</t>
  </si>
  <si>
    <t>REGISTRO GAVETA OVAL V/F COM BY-PASS DN 300 PN10</t>
  </si>
  <si>
    <t>I5190</t>
  </si>
  <si>
    <t>REGISTRO GAVETA OVAL V/F COM BY-PASS DN 300 PN16</t>
  </si>
  <si>
    <t>I5201</t>
  </si>
  <si>
    <t>REGISTRO GAVETA OVAL V/F COM BY-PASS DN 300 PN25</t>
  </si>
  <si>
    <t>I5180</t>
  </si>
  <si>
    <t>REGISTRO GAVETA OVAL V/F COM BY-PASS DN 350 PN10</t>
  </si>
  <si>
    <t>I5191</t>
  </si>
  <si>
    <t>REGISTRO GAVETA OVAL V/F COM BY-PASS DN 350 PN16</t>
  </si>
  <si>
    <t>I5202</t>
  </si>
  <si>
    <t>REGISTRO GAVETA OVAL V/F COM BY-PASS DN 350 PN25</t>
  </si>
  <si>
    <t>I5181</t>
  </si>
  <si>
    <t>REGISTRO GAVETA OVAL V/F COM BY-PASS DN 400 PN10</t>
  </si>
  <si>
    <t>I5192</t>
  </si>
  <si>
    <t>REGISTRO GAVETA OVAL V/F COM BY-PASS DN 400 PN16</t>
  </si>
  <si>
    <t>I5203</t>
  </si>
  <si>
    <t>REGISTRO GAVETA OVAL V/F COM BY-PASS DN 400 PN25</t>
  </si>
  <si>
    <t>I5182</t>
  </si>
  <si>
    <t>REGISTRO GAVETA OVAL V/F COM BY-PASS DN 450 PN10</t>
  </si>
  <si>
    <t>I5193</t>
  </si>
  <si>
    <t>REGISTRO GAVETA OVAL V/F COM BY-PASS DN 450 PN16</t>
  </si>
  <si>
    <t>I5204</t>
  </si>
  <si>
    <t>REGISTRO GAVETA OVAL V/F COM BY-PASS DN 450 PN25</t>
  </si>
  <si>
    <t>I5183</t>
  </si>
  <si>
    <t>REGISTRO GAVETA OVAL V/F COM BY-PASS DN 500 PN10</t>
  </si>
  <si>
    <t>I5194</t>
  </si>
  <si>
    <t>REGISTRO GAVETA OVAL V/F COM BY-PASS DN 500 PN16</t>
  </si>
  <si>
    <t>I5205</t>
  </si>
  <si>
    <t>VÁLVULA BORBOLETA FLANGEADA C/ MECANISMO C+CABEÇOTE DN 100 N16</t>
  </si>
  <si>
    <t>I7281</t>
  </si>
  <si>
    <t>VÁLVULA BORBOLETA FLANGEADA C/ MECANISMO C+CABEÇOTE DN 1000 N10</t>
  </si>
  <si>
    <t>I7282</t>
  </si>
  <si>
    <t>VÁLVULA BORBOLETA FLANGEADA C/ MECANISMO C+CABEÇOTE DN 1000 N16</t>
  </si>
  <si>
    <t>I7283</t>
  </si>
  <si>
    <t>VÁLVULA BORBOLETA FLANGEADA C/ MECANISMO C+CABEÇOTE DN 1200 N10</t>
  </si>
  <si>
    <t>I7284</t>
  </si>
  <si>
    <t>VALVULA DE PE C/CRIVO PORT. DUPLA FLANGE DN 450 PN16</t>
  </si>
  <si>
    <t>I5636</t>
  </si>
  <si>
    <t>VALVULA DE PE C/CRIVO PORT. DUPLA FLANGE DN 500 PN10</t>
  </si>
  <si>
    <t>I5647</t>
  </si>
  <si>
    <t>VALVULA DE PE C/CRIVO PORT. DUPLA FLANGE DN 500 PN16</t>
  </si>
  <si>
    <t>I5637</t>
  </si>
  <si>
    <t>VALVULA DE PE C/CRIVO PORT. DUPLA FLANGE DN 600 PN10</t>
  </si>
  <si>
    <t>I5648</t>
  </si>
  <si>
    <t>TUBO FoFo C/FLANGE E PONTA DN 250 PN10 - L=1500</t>
  </si>
  <si>
    <t>CURVA AÇO GALV 2 1/2'' MACHO-FEMEA</t>
  </si>
  <si>
    <t>I0933</t>
  </si>
  <si>
    <t>CURVA AÇO GALVANIZADO 4''</t>
  </si>
  <si>
    <t>I0934</t>
  </si>
  <si>
    <t>CURVA COBRE/BRONZE DIAMETRO 104MM</t>
  </si>
  <si>
    <t>I0937</t>
  </si>
  <si>
    <t>CURVA COBRE/BRONZE DIAMETRO 15MM</t>
  </si>
  <si>
    <t>I0938</t>
  </si>
  <si>
    <t>CURVA COBRE/BRONZE DIAMETRO 22MM</t>
  </si>
  <si>
    <t>I0936</t>
  </si>
  <si>
    <t>CURVA COBRE/BRONZE DIAMETRO 35MM</t>
  </si>
  <si>
    <t>I0940</t>
  </si>
  <si>
    <t>CURVA COBRE/BRONZE DIAMETRO 42MM</t>
  </si>
  <si>
    <t>I0941</t>
  </si>
  <si>
    <t>CURVA COBRE/BRONZE DIAMETRO 54MM</t>
  </si>
  <si>
    <t>I0942</t>
  </si>
  <si>
    <t>CURVA COBRE/BRONZE DIAMETRO 66MM</t>
  </si>
  <si>
    <t>I0935</t>
  </si>
  <si>
    <t>CURVA COBRE/BRONZE DIAMETRO 79MM</t>
  </si>
  <si>
    <t>I0939</t>
  </si>
  <si>
    <t>CURVA DE COBRE/BRONZE DIAMETRO 28MM</t>
  </si>
  <si>
    <t>I2297</t>
  </si>
  <si>
    <t>CURVA PVC SOLDÁVEL 25 MM</t>
  </si>
  <si>
    <t>I8237</t>
  </si>
  <si>
    <t>ESGUICHO DE AGULHA 1/2" x 1/2"</t>
  </si>
  <si>
    <t>I1180</t>
  </si>
  <si>
    <t>FITA DE VEDAÇÃO</t>
  </si>
  <si>
    <t>I1188</t>
  </si>
  <si>
    <t>FLANGE C/SEXTAVADO AÇO GALVANIZADO 1 1/4''</t>
  </si>
  <si>
    <t>I1189</t>
  </si>
  <si>
    <t>FLANGE C/SEXTAVADO AÇO GALVANIZADO 1/2''</t>
  </si>
  <si>
    <t>I1190</t>
  </si>
  <si>
    <t>FLANGE C/SEXTAVADO AÇO GALVANIZADO 2 1/2''</t>
  </si>
  <si>
    <t>I1191</t>
  </si>
  <si>
    <t>FLANGE C/SEXTAVADO AÇO GALVANIZADO 4''</t>
  </si>
  <si>
    <t>I8206</t>
  </si>
  <si>
    <t>FORNECIMENTO E INSTALAÇÃO DE E.T.E.</t>
  </si>
  <si>
    <t>I7493</t>
  </si>
  <si>
    <t>GRELHA HEMISFÉRICA DE FERRO FUNDIDO D=150 mm (6")</t>
  </si>
  <si>
    <t>I1232</t>
  </si>
  <si>
    <t>GRELHA HEMISFERICA DE FF. - 75MM (3'')</t>
  </si>
  <si>
    <t>I1246</t>
  </si>
  <si>
    <t>HIDRANTE COM REGISTRO GLOBO AMARELO 2 1/2''</t>
  </si>
  <si>
    <t>I8205</t>
  </si>
  <si>
    <t>ARRUELA BORRACHA P/ FLANGES DN 250 PN10 P/ ÁGUA</t>
  </si>
  <si>
    <t>I6437</t>
  </si>
  <si>
    <t>ARRUELA BORRACHA P/ FLANGES DN 300 PN10 P/ ÁGUA</t>
  </si>
  <si>
    <t>I6438</t>
  </si>
  <si>
    <t>ARRUELA BORRACHA P/ FLANGES DN 350 PN10 P/ ÁGUA</t>
  </si>
  <si>
    <t>I6439</t>
  </si>
  <si>
    <t>ARRUELA BORRACHA P/ FLANGES DN 400 PN10 P/ ÁGUA</t>
  </si>
  <si>
    <t>I6440</t>
  </si>
  <si>
    <t>ARRUELA BORRACHA P/ FLANGES DN 450 PN10 P/ ÁGUA</t>
  </si>
  <si>
    <t>CURVA 45 OCRE PB - JE DN 200</t>
  </si>
  <si>
    <t>I2981</t>
  </si>
  <si>
    <t>CURVA 45 OCRE PB - JE DN 250</t>
  </si>
  <si>
    <t>I2982</t>
  </si>
  <si>
    <t>CURVA 45 OCRE PB - JE DN 300</t>
  </si>
  <si>
    <t>I2983</t>
  </si>
  <si>
    <t>CURVA 45 OCRE PB - JE DN 350</t>
  </si>
  <si>
    <t>I2984</t>
  </si>
  <si>
    <t>CURVA 45 OCRE PB - JE DN 400</t>
  </si>
  <si>
    <t>I6862</t>
  </si>
  <si>
    <t>CURVA 45° OCRE PB - JEI CURTA INJETADA DN 100</t>
  </si>
  <si>
    <t>I7549</t>
  </si>
  <si>
    <t>CURVA 45 OCRE PB - JEI DN 100</t>
  </si>
  <si>
    <t>I6856</t>
  </si>
  <si>
    <t>CURVA 45° OCRE PB - JEI DN 150</t>
  </si>
  <si>
    <t>I6857</t>
  </si>
  <si>
    <t>CURVA 45° OCRE PB - JEI DN 200</t>
  </si>
  <si>
    <t>I6858</t>
  </si>
  <si>
    <t>CURVA 45° OCRE PB - JEI DN 250</t>
  </si>
  <si>
    <t>I6859</t>
  </si>
  <si>
    <t>CURVA 45° OCRE PB - JEI DN 300</t>
  </si>
  <si>
    <t>I6860</t>
  </si>
  <si>
    <t>CURVA 45° OCRE PB - JEI DN 350</t>
  </si>
  <si>
    <t>I6861</t>
  </si>
  <si>
    <t>CURVA 45° OCRE PB - JEI DN 400</t>
  </si>
  <si>
    <t>I3112</t>
  </si>
  <si>
    <t>CURVA 45 PBA COM PONTA E BOLSA DN 100</t>
  </si>
  <si>
    <t>I3110</t>
  </si>
  <si>
    <t>CURVA 45 PBA COM PONTA E BOLSA DN 50</t>
  </si>
  <si>
    <t>I3111</t>
  </si>
  <si>
    <t>CURVA 45 PBA COM PONTA E BOLSA DN 75</t>
  </si>
  <si>
    <t>REGISTRO GAVETA OVAL VOLANTE E FLANGE DN 100 PN16</t>
  </si>
  <si>
    <t>I5162</t>
  </si>
  <si>
    <t>REGISTRO GAVETA OVAL VOLANTE E FLANGE DN 1000 PN10</t>
  </si>
  <si>
    <t>I5177</t>
  </si>
  <si>
    <t>I2985</t>
  </si>
  <si>
    <t>CURVA 45 OCRE PB - JE CURTA INJETADA DN</t>
  </si>
  <si>
    <t>I2977</t>
  </si>
  <si>
    <t>CURVA 45 OCRE PB - JE DN 100</t>
  </si>
  <si>
    <t>I2978</t>
  </si>
  <si>
    <t>CURVA 45 OCRE PB - JE DN 125</t>
  </si>
  <si>
    <t>I2979</t>
  </si>
  <si>
    <t>CURVA 45 OCRE PB - JE DN 150</t>
  </si>
  <si>
    <t>I2980</t>
  </si>
  <si>
    <t>I5248</t>
  </si>
  <si>
    <t>REGISTRO GAVETA OVAL V/F REDUTOR/BY-PASS DN 800 PN10</t>
  </si>
  <si>
    <t>I5258</t>
  </si>
  <si>
    <t>REGISTRO GAVETA OVAL V/F REDUTOR/BY-PASS DN 800 PN16</t>
  </si>
  <si>
    <t>I5268</t>
  </si>
  <si>
    <t>REGISTRO GAVETA OVAL V/F REDUTOR/BY-PASS DN 800 PN25</t>
  </si>
  <si>
    <t>I5249</t>
  </si>
  <si>
    <t>REGISTRO GAVETA OVAL V/F REDUTOR/BY-PASS DN 900 PN10</t>
  </si>
  <si>
    <t>I5259</t>
  </si>
  <si>
    <t>REGISTRO GAVETA OVAL V/F REDUTOR/BY-PASS DN 900 PN16</t>
  </si>
  <si>
    <t>I5269</t>
  </si>
  <si>
    <t>REGISTRO GAVETA. OVAL V/F REDUTOR/BY-PASS DN 900 PN25</t>
  </si>
  <si>
    <t>I5164</t>
  </si>
  <si>
    <t>ASSENTAMENTO DE TUBOS E CONEXÕES EM FºFº</t>
  </si>
  <si>
    <t>16.1.1</t>
  </si>
  <si>
    <t>ASSENTAMENTO DE TUBOS,PEÇAS E CONEXÕES EM FºFº JE DN 50</t>
  </si>
  <si>
    <t>16.1.2</t>
  </si>
  <si>
    <t>ASSENTAMENTO DE TUBOS,PEÇAS E CONEXÕES EM FºFº JE DN 75</t>
  </si>
  <si>
    <t>16.1.3</t>
  </si>
  <si>
    <t>ASSENTAMENTO DE TUBOS,PEÇAS E CONEXÕES EM FºFº JE DN 100</t>
  </si>
  <si>
    <t>16.1.4</t>
  </si>
  <si>
    <t>ASSENTAMENTO DE TUBOS,PEÇAS E CONEXÕES EM FºFº JE DN 150</t>
  </si>
  <si>
    <t>16.1.5</t>
  </si>
  <si>
    <t>ASSENTAMENTO DE TUBOS,PEÇAS E CONEXÕES EM FºFº JE DN 200</t>
  </si>
  <si>
    <t>16.1.6</t>
  </si>
  <si>
    <t>TUBO FoFo C/FLANGE E PONTA DN 450 PN10 - L=5500</t>
  </si>
  <si>
    <t>I4731</t>
  </si>
  <si>
    <t>TUBO FoFo C/FLANGE E PONTA DN 450 PN10 - L=5800</t>
  </si>
  <si>
    <t>I6673</t>
  </si>
  <si>
    <t>TUBO FoFo C/FLANGE E PONTA DN 450 PN10 L=500</t>
  </si>
  <si>
    <t>I4732</t>
  </si>
  <si>
    <t>TUBO FoFo C/FLANGE E PONTA DN 500 PN10 - L=1000</t>
  </si>
  <si>
    <t>I4733</t>
  </si>
  <si>
    <t>TUBO FoFo C/FLANGE E PONTA DN 500 PN10 - L=1500</t>
  </si>
  <si>
    <t>I4734</t>
  </si>
  <si>
    <t>TUBO FoFo C/FLANGE E PONTA DN 500 PN10 - L=2000</t>
  </si>
  <si>
    <t>I4735</t>
  </si>
  <si>
    <t>TUBO FoFo C/FLANGE E PONTA DN 500 PN10 - L=2500</t>
  </si>
  <si>
    <t>I4736</t>
  </si>
  <si>
    <t>TUBO FoFo C/FLANGE E PONTA DN 500 PN10 - L=3000</t>
  </si>
  <si>
    <t>I4737</t>
  </si>
  <si>
    <t>TUBO FoFo C/FLANGE E PONTA DN 500 PN10 - L=3500</t>
  </si>
  <si>
    <t>I4738</t>
  </si>
  <si>
    <t>TUBO FoFo C/FLANGE E PONTA DN 500 PN10 - L=4000</t>
  </si>
  <si>
    <t>PETROLET ALUMÍNIO DE 3", TIPO T - X - L</t>
  </si>
  <si>
    <t>I1640</t>
  </si>
  <si>
    <t>PETROLET ALUMÍNIO DE 3 1/2", TIPO T - X - L</t>
  </si>
  <si>
    <t>I1642</t>
  </si>
  <si>
    <r>
      <t>Unidade:</t>
    </r>
    <r>
      <rPr>
        <b/>
        <sz val="8"/>
        <color indexed="18"/>
        <rFont val="Times New Roman"/>
        <family val="1"/>
      </rPr>
      <t xml:space="preserve"> M </t>
    </r>
  </si>
  <si>
    <t xml:space="preserve">C1063 - DEMOLIÇÃO DE PÉRGOLAS OU BRISES </t>
  </si>
  <si>
    <t xml:space="preserve">C1064 - DEMOLIÇÃO DE PISO CERÂMICO </t>
  </si>
  <si>
    <t xml:space="preserve">C3401 - COLOCAÇÃO DE MATERIAL PARA O LEITO FILTRANTE </t>
  </si>
  <si>
    <t>TE FoFo JTEF DN 1200 x 1200 PN25</t>
  </si>
  <si>
    <t>I7778</t>
  </si>
  <si>
    <t>TE FoFo JTEF DN 1200 x 200 PN10</t>
  </si>
  <si>
    <t>I7820</t>
  </si>
  <si>
    <t>TE FoFo JTEF DN 1200 x 200 PN16</t>
  </si>
  <si>
    <t>I7862</t>
  </si>
  <si>
    <t>TE FoFo JTEF DN 1200 x 200 PN25</t>
  </si>
  <si>
    <t>I7779</t>
  </si>
  <si>
    <t>TE FoFo JTEF DN 1200 x 400 PN10</t>
  </si>
  <si>
    <t>I7821</t>
  </si>
  <si>
    <t>TE FoFo JTEF DN 1200 x 400 PN16</t>
  </si>
  <si>
    <t>I7863</t>
  </si>
  <si>
    <t>TE FoFo JTEF DN 1200 x 400 PN25</t>
  </si>
  <si>
    <t>I7780</t>
  </si>
  <si>
    <t>TE FoFo JTEF DN 1200 x 600 PN10</t>
  </si>
  <si>
    <t>I7822</t>
  </si>
  <si>
    <t>TE FoFo JTEF DN 1200 x 600 PN16</t>
  </si>
  <si>
    <t>I7864</t>
  </si>
  <si>
    <t>TE FoFo JTEF DN 1200 x 600 PN25</t>
  </si>
  <si>
    <t>I7781</t>
  </si>
  <si>
    <t>TE FoFo JTEF DN 1200 x 800 PN10</t>
  </si>
  <si>
    <t>I7823</t>
  </si>
  <si>
    <t>TUBO CERÂMICO DE 100MM</t>
  </si>
  <si>
    <t>I2162</t>
  </si>
  <si>
    <t>TUBO CERÂMICO DE 300MM</t>
  </si>
  <si>
    <t>I2174</t>
  </si>
  <si>
    <t>TUBO COBRE DE 104MM</t>
  </si>
  <si>
    <t>I2175</t>
  </si>
  <si>
    <t>TUBO COBRE DE 15MM</t>
  </si>
  <si>
    <t>I2176</t>
  </si>
  <si>
    <t>TUBO COBRE DE 22MM</t>
  </si>
  <si>
    <t>I2177</t>
  </si>
  <si>
    <t>TUBO COBRE DE 28MM</t>
  </si>
  <si>
    <t>I2178</t>
  </si>
  <si>
    <t>TUBO COBRE DE 35MM</t>
  </si>
  <si>
    <t>I2179</t>
  </si>
  <si>
    <t>TUBO COBRE DE 42MM</t>
  </si>
  <si>
    <t>I2180</t>
  </si>
  <si>
    <t>TUBO COBRE DE 54MM</t>
  </si>
  <si>
    <t>I2181</t>
  </si>
  <si>
    <t>TUBO COBRE DE 66MM</t>
  </si>
  <si>
    <t>I2182</t>
  </si>
  <si>
    <t>TUBO COBRE DE 79MM</t>
  </si>
  <si>
    <t>I2208</t>
  </si>
  <si>
    <t>TUBO PVC BRANCO RÍGIDO ESGOTO D=200MM (8')</t>
  </si>
  <si>
    <t>I2209</t>
  </si>
  <si>
    <t>TUBO PVC BRANCO RÍGIDO ESGOTO D=250MM (10')</t>
  </si>
  <si>
    <t>I2210</t>
  </si>
  <si>
    <t>TUBO PVC BRANCO RÍGIDO ESGOTO D=300MM (12')</t>
  </si>
  <si>
    <t>I2194</t>
  </si>
  <si>
    <t>TUBO PVC PARA ESGOTO DE 40MM (1 1/2')</t>
  </si>
  <si>
    <t>I2214</t>
  </si>
  <si>
    <t>TUBO PVC RÍG.CINZA P/ESGOTO. DIÂMETRO 150MM (6')</t>
  </si>
  <si>
    <t>I2459</t>
  </si>
  <si>
    <t>TUBO PVC RÍGIDO LEVES DN 150</t>
  </si>
  <si>
    <t>I2460</t>
  </si>
  <si>
    <t>TUBO PVC RÍGIDO LEVES DN 300</t>
  </si>
  <si>
    <t>I2197</t>
  </si>
  <si>
    <t>TUBO CONCRETO DIAM. 40cm</t>
  </si>
  <si>
    <t>I2186</t>
  </si>
  <si>
    <t>TUBO CONCRETO ARMADO DIAM. 60cm</t>
  </si>
  <si>
    <t>CONCRETO NÃO ESTRUTURAL</t>
  </si>
  <si>
    <t>PISO CIMENTADO ESP.= 1.5cm</t>
  </si>
  <si>
    <t>TRANSFORMADOR DE DISTRIBUIÇÃO A ÓLEO MINERAL, 30 KVA/13.800-380/220V, USO EM POSTE</t>
  </si>
  <si>
    <t>I2148</t>
  </si>
  <si>
    <t>TRANSFORMADOR DE DISTRIBUIÇÃO A ÓLEO MINERAL, 300 KVA/13.800-380/220V</t>
  </si>
  <si>
    <t>I2149</t>
  </si>
  <si>
    <t>TRANSFORMADOR DE DISTRIBUIÇÃO A ÓLEO MINERAL, 45 KVA/13.800-380/220V, USO EM POSTE</t>
  </si>
  <si>
    <t>I2150</t>
  </si>
  <si>
    <t>I1677</t>
  </si>
  <si>
    <t>PLUG FERRO FUNDIDO 150MM (6')</t>
  </si>
  <si>
    <t>I1678</t>
  </si>
  <si>
    <t>PLUG FERRO FUNDIDO 50MM (2')</t>
  </si>
  <si>
    <t>I1679</t>
  </si>
  <si>
    <t>PLUG FERRO FUNDIDO 75MM (3')</t>
  </si>
  <si>
    <t>I1680</t>
  </si>
  <si>
    <t>PLUG PVC ESGOTO DE 100MM</t>
  </si>
  <si>
    <t>I1681</t>
  </si>
  <si>
    <t>PLUG PVC ESGOTO DE 50MM</t>
  </si>
  <si>
    <t>I1682</t>
  </si>
  <si>
    <t>PLUG PVC ESGOTO DE 75MM</t>
  </si>
  <si>
    <t>I1770</t>
  </si>
  <si>
    <t>RALO SECO PVC 10 CM</t>
  </si>
  <si>
    <t>I1771</t>
  </si>
  <si>
    <t>RALO SIFONADO F.FUNDIDO DN 150MM</t>
  </si>
  <si>
    <t>I6777</t>
  </si>
  <si>
    <t>REGISTRO C/ VOLANTE E FLANGE DN 250 PN10</t>
  </si>
  <si>
    <t>I5096</t>
  </si>
  <si>
    <t>REGISTRO C/ VOLANTE E FLANGE DN 300 PN10</t>
  </si>
  <si>
    <t>I5097</t>
  </si>
  <si>
    <t>REGISTRO C/ VOLANTE E FLANGE DN 350 PN10</t>
  </si>
  <si>
    <t>I5098</t>
  </si>
  <si>
    <t>REGISTRO C/ VOLANTE E FLANGE DN 400 PN10</t>
  </si>
  <si>
    <t>I5099</t>
  </si>
  <si>
    <t>REGISTRO C/ VOLANTE E FLANGE DN 450 PN10</t>
  </si>
  <si>
    <t>I5100</t>
  </si>
  <si>
    <t>REGISTRO C/ VOLANTE E FLANGE DN 500 PN10</t>
  </si>
  <si>
    <t>I5101</t>
  </si>
  <si>
    <t>REGISTRO C/ VOLANTE E FLANGE DN 600 PN10</t>
  </si>
  <si>
    <t>I5315</t>
  </si>
  <si>
    <t>REGISTRO CABEÇOTE/FLANGE C/REDUTOR DN 350 PN10</t>
  </si>
  <si>
    <t>I5316</t>
  </si>
  <si>
    <t>REGISTRO CABEÇOTE/FLANGE C/REDUTOR DN 400 PN10</t>
  </si>
  <si>
    <t>I5317</t>
  </si>
  <si>
    <t>REGISTRO CABEÇOTE/FLANGE C/REDUTOR DN 450 PN10</t>
  </si>
  <si>
    <t>I5318</t>
  </si>
  <si>
    <t>REGISTRO CABEÇOTE/FLANGE C/REDUTOR DN 500 PN10</t>
  </si>
  <si>
    <t>I5319</t>
  </si>
  <si>
    <t>REGISTRO CABEÇOTE/FLANGE C/REDUTOR DN 600 PN10</t>
  </si>
  <si>
    <t>TUBO FoFo C/FLANGE E BOLSA JE DN 1000 PN10 - L=2500</t>
  </si>
  <si>
    <t>I4425</t>
  </si>
  <si>
    <t>TUBO FoFo C/FLANGE E BOLSA JE DN 1000 PN10 - L=3000</t>
  </si>
  <si>
    <t>I4426</t>
  </si>
  <si>
    <t>TUBO FoFo C/FLANGE E BOLSA JE DN 1000 PN10 - L=3500</t>
  </si>
  <si>
    <t>I4427</t>
  </si>
  <si>
    <t>TUBO FoFo C/FLANGE E BOLSA JE DN 1000 PN10 - L=4000</t>
  </si>
  <si>
    <t>I4428</t>
  </si>
  <si>
    <t>TUBO FoFo C/FLANGE E BOLSA JE DN 1000 PN10 - L=4500</t>
  </si>
  <si>
    <t>I4429</t>
  </si>
  <si>
    <t>TUBO FoFo C/FLANGE E BOLSA JE DN 1000 PN10 - L=5000</t>
  </si>
  <si>
    <t>I4430</t>
  </si>
  <si>
    <t>TUBO FoFo C/FLANGE E BOLSA JE DN 1000 PN10 - L=5500</t>
  </si>
  <si>
    <t>I4431</t>
  </si>
  <si>
    <t>TUBO FoFo C/FLANGE E BOLSA JE DN 1000 PN10 - L=6000</t>
  </si>
  <si>
    <t>I4432</t>
  </si>
  <si>
    <t>TUBO FoFo C/FLANGE E BOLSA JE DN 1000 PN10 - L=6500</t>
  </si>
  <si>
    <t>I4433</t>
  </si>
  <si>
    <t>TUBO FoFo C/FLANGE E BOLSA JE DN 1000 PN10 - L=6800</t>
  </si>
  <si>
    <t>I4434</t>
  </si>
  <si>
    <t>TUBO FoFo C/FLANGE E BOLSA JE DN 1200 PN10 - L=1000</t>
  </si>
  <si>
    <t>I4435</t>
  </si>
  <si>
    <t>TUBO FoFo C/FLANGE E BOLSA JE DN 1200 PN10 - L=1500</t>
  </si>
  <si>
    <t>I4436</t>
  </si>
  <si>
    <t>TUBO FoFo C/FLANGE E BOLSA JE DN 1200 PN10 - L=2000</t>
  </si>
  <si>
    <t>I4437</t>
  </si>
  <si>
    <t>TUBO FoFo C/FLANGE E BOLSA JE DN 1200 PN10 - L=2500</t>
  </si>
  <si>
    <t>I4438</t>
  </si>
  <si>
    <t>TUBO FoFo C/FLANGE E BOLSA JE DN 1200 PN10 - L=3000</t>
  </si>
  <si>
    <t>I4439</t>
  </si>
  <si>
    <t>TUBO FoFo C/FLANGE E BOLSA JE DN 1200 PN10 - L=3500</t>
  </si>
  <si>
    <t>I4440</t>
  </si>
  <si>
    <t>TUBO FoFo C/FLANGE E BOLSA JE DN 1200 PN10 - L=4000</t>
  </si>
  <si>
    <t>I4441</t>
  </si>
  <si>
    <t>TUBO FoFo C/FLANGE E BOLSA JE DN 1200 PN10 - L=4500</t>
  </si>
  <si>
    <t>I4442</t>
  </si>
  <si>
    <t>TUBO FoFo C/FLANGE E BOLSA JE DN 1200 PN10 - L=5000</t>
  </si>
  <si>
    <t>I4443</t>
  </si>
  <si>
    <t>TUBO FoFo C/FLANGE E BOLSA JE DN 1200 PN10 - L=5500</t>
  </si>
  <si>
    <t>I4444</t>
  </si>
  <si>
    <t>REDUÇÃO AÇO ASTM A-120 ROSCÁVEL DE (1"x 1 1/2") À (1"x 3/4")</t>
  </si>
  <si>
    <t>I6776</t>
  </si>
  <si>
    <t>REDUÇÃO AÇO ASTM A-120 ROSCÁVEL DE (2"x 1 1/2") À (2"x 3/4")</t>
  </si>
  <si>
    <t>I6775</t>
  </si>
  <si>
    <t>REDUÇÃO AÇO ASTM A-120 ROSCÁVEL DE (3"x 2 1/2") À (3"x 3/4")</t>
  </si>
  <si>
    <t>I6774</t>
  </si>
  <si>
    <t>REDUÇÃO AÇO ASTM A-120 ROSCÁVEL DE (4"x 2")</t>
  </si>
  <si>
    <t>I6773</t>
  </si>
  <si>
    <t>REDUÇÃO AÇO ASTM A-120 ROSCÁVEL DE (4"x 3")</t>
  </si>
  <si>
    <t>I1789</t>
  </si>
  <si>
    <t>REDUÇÃO EXCÊNTRICA PVC BRANCO 100X100MM</t>
  </si>
  <si>
    <t>I1788</t>
  </si>
  <si>
    <t>REDUÇÃO EXCÊNTRICA PVC BRANCO 150X150MM</t>
  </si>
  <si>
    <t>I1790</t>
  </si>
  <si>
    <t>REDUÇÃO EXCENTRICA PVC ESGOTO 100X50MM</t>
  </si>
  <si>
    <t>I1791</t>
  </si>
  <si>
    <t>REDUÇÃO EXCENTRICA PVC ESGOTO 75X50MM</t>
  </si>
  <si>
    <t>I1792</t>
  </si>
  <si>
    <t>REDUÇÃO PVC PBA 3 X 2</t>
  </si>
  <si>
    <t>I1793</t>
  </si>
  <si>
    <t>REDUÇÃO PVC PBA 4 X 2</t>
  </si>
  <si>
    <t>I1794</t>
  </si>
  <si>
    <t>REDUÇÃO PVC PBA 4 X 3</t>
  </si>
  <si>
    <t>I1795</t>
  </si>
  <si>
    <t>REDUÇÃO PVC PBA 6 X 4</t>
  </si>
  <si>
    <t>I2415</t>
  </si>
  <si>
    <t>REGISTRO DE ESFERA COM BORBOLETA 3/4"</t>
  </si>
  <si>
    <t>I1796</t>
  </si>
  <si>
    <t>REGISTRO DE GAVETA BRUTO 100MM (4')</t>
  </si>
  <si>
    <t>I1797</t>
  </si>
  <si>
    <t>REGISTRO DE GAVETA BRUTO 15MM (1/2')</t>
  </si>
  <si>
    <t>I1799</t>
  </si>
  <si>
    <t>REGISTRO DE GAVETA BRUTO 25MM (1')</t>
  </si>
  <si>
    <t>I1800</t>
  </si>
  <si>
    <t>REGISTRO DE GAVETA BRUTO 32MM (1 1/4')</t>
  </si>
  <si>
    <t>I1801</t>
  </si>
  <si>
    <t>REGISTRO DE GAVETA BRUTO 40MM (1 1/2')</t>
  </si>
  <si>
    <t>I1802</t>
  </si>
  <si>
    <t>REGISTRO DE GAVETA BRUTO 50MM (2')</t>
  </si>
  <si>
    <t>I1803</t>
  </si>
  <si>
    <t>REGISTRO DE GAVETA BRUTO 65MM (2 1/2')</t>
  </si>
  <si>
    <t>I1804</t>
  </si>
  <si>
    <t>REGISTRO DE GAVETA BRUTO 80MM (3')</t>
  </si>
  <si>
    <t>I1805</t>
  </si>
  <si>
    <t>REGISTRO DE GAVETA CROMADO 15MM (1/2')</t>
  </si>
  <si>
    <t>I1806</t>
  </si>
  <si>
    <t>REGISTRO DE GAVETA CROMADO 20MM (3/4')</t>
  </si>
  <si>
    <t>I1807</t>
  </si>
  <si>
    <t>REGISTRO DE GAVETA CROMADO 25MM (1')</t>
  </si>
  <si>
    <t>I1808</t>
  </si>
  <si>
    <t>REGISTRO DE GAVETA CROMADO 32MM (1 1/4')</t>
  </si>
  <si>
    <t>I1809</t>
  </si>
  <si>
    <t>REGISTRO DE GAVETA CROMADO 40MM (1 1/2')</t>
  </si>
  <si>
    <t>I1810</t>
  </si>
  <si>
    <t>TUBO FoFo C/FLANGE E BOLSA JE DN 250 PN10 - L=1000</t>
  </si>
  <si>
    <t>I4306</t>
  </si>
  <si>
    <t>TUBO FoFo C/FLANGE E BOLSA JE DN 250 PN10 - L=1500</t>
  </si>
  <si>
    <t>I4307</t>
  </si>
  <si>
    <t>TUBO FoFo C/FLANGE E BOLSA JE DN 250 PN10 - L=2000</t>
  </si>
  <si>
    <t>I4308</t>
  </si>
  <si>
    <t>TUBO FoFo C/FLANGE E BOLSA JE DN 250 PN10 - L=2500</t>
  </si>
  <si>
    <t>I4309</t>
  </si>
  <si>
    <t>TUBO FoFo C/FLANGE E BOLSA JE DN 250 PN10 - L=3000</t>
  </si>
  <si>
    <t>I4310</t>
  </si>
  <si>
    <t>TUBO FoFo C/FLANGE E BOLSA JE DN 250 PN10 - L=3500</t>
  </si>
  <si>
    <t>I4311</t>
  </si>
  <si>
    <t>TUBO FoFo C/FLANGE E BOLSA JE DN 250 PN10 - L=4000</t>
  </si>
  <si>
    <t>I4312</t>
  </si>
  <si>
    <t>TUBO FoFo C/FLANGE E BOLSA JE DN 250 PN10 - L=4500</t>
  </si>
  <si>
    <t>I4313</t>
  </si>
  <si>
    <t>C1916 - PISO CIMENTADO C/ ARGAMASSA DE CIMENTO E AREIA S/ PENEIRAR, TRAÇO 1:4, ESP.= 1,5cm</t>
  </si>
  <si>
    <t xml:space="preserve">C1916 - PISO CIMENTADO C/ ARGAMASSA DE CIMENTO E AREIA S/ PENEIRAR, TRAÇO 1:4, ESP.= 1,5cm </t>
  </si>
  <si>
    <t>C1916 - PISO CIMENTADO C/ ARGAMASSA DE CIMENTO E AREIA S/ PENEIRAR, TRAÇO 1:4, ESP.= 3,0cm</t>
  </si>
  <si>
    <t>CONCRETO ARMADO FCK=10MPa PARA CINTA SUPERIOR</t>
  </si>
  <si>
    <t>4.1- Lastro de concreto impermeabilizado e=6cm</t>
  </si>
  <si>
    <t>CHAFARIZ PRÉ-MOLDADO DE 04(QUATRO) TORNEIRAS</t>
  </si>
  <si>
    <t>TORNEIRA DE METAL AMARELA DE 1/2"</t>
  </si>
  <si>
    <t>BUCHA DE REDUÇÃO PVC COM ROSCA DE 1" X 1/2"</t>
  </si>
  <si>
    <t>BUCHA DE REDUÇÃO FG COM ROSCA DE 2" X 1"</t>
  </si>
  <si>
    <t>ADAPTADOR LR DE PVC DE DN50 X 2"</t>
  </si>
  <si>
    <t>FITA VEDA ROSCA ROLO DE 10 M</t>
  </si>
  <si>
    <t>NIPEL PVC COM ROSCA DE 1"</t>
  </si>
  <si>
    <t>CHAFARIZ PRÉ-FABRICADO P/ 04 TORNEIRAS</t>
  </si>
  <si>
    <t>1.1- Locação da obra - com execução de gabarito</t>
  </si>
  <si>
    <t>Importa o presente orçamento o valor de R$ 3.644,29 (Três mil seiscentos e quarenta e quatro reais e vinte e nove centavos).</t>
  </si>
  <si>
    <t>Aquisição e assentamento de tubos rígidos PVC PBA classe 12 JE, DN 50, inclusive conexões.</t>
  </si>
  <si>
    <t>TE FoFo BBF DN 900 x 600 PN 10</t>
  </si>
  <si>
    <t xml:space="preserve">C0650 - CAIXA P/REGISTRO OU VENTOSA EM ALVENARIA DE TIJOLO MACIÇO, 200&lt;DN&lt;=500MM font &lt;&gt; </t>
  </si>
  <si>
    <t xml:space="preserve">C2816 - EXECUÇÃO COMPLETA DE TIL (LAJE DE FUNDO EM CONCRETO ARMADO) </t>
  </si>
  <si>
    <t xml:space="preserve">C2907 - POÇO DE VISITA, C/ANÉIS DE CONCRETO, PROF. ATÉ 1.00m, D= 600mm </t>
  </si>
  <si>
    <t>C2854</t>
  </si>
  <si>
    <t>LAJE DE FUNDO P/POÇO DE VISITA C/ANÉIS PRÉ-MOLDADO D= 600mm</t>
  </si>
  <si>
    <t xml:space="preserve">C2908 - POÇO DE VISITA, C/ANÉIS DE CONCRETO, PROF. ATÉ 1.50m, D=1000mm </t>
  </si>
  <si>
    <t>I2451</t>
  </si>
  <si>
    <t>TUBO CONCRETO ARMADO CA2, D=600MM - L=400MM</t>
  </si>
  <si>
    <t>C2852</t>
  </si>
  <si>
    <t>LAJE C/FURO EXCÊNTRICO DE 600 MM P/POÇO DE VISITA D= 1000mm</t>
  </si>
  <si>
    <t>C2856</t>
  </si>
  <si>
    <t xml:space="preserve">C2909 - POÇO DE VISITA, C/ANÉIS DE CONCRETO, PROF. ATÉ 1.50m, D=1200mm </t>
  </si>
  <si>
    <t>C2853</t>
  </si>
  <si>
    <t>LAJE C/FURO EXCÊNTRICO DE 600 MM P/POÇO DE VISITA D=1200mm</t>
  </si>
  <si>
    <t>C2855</t>
  </si>
  <si>
    <t>LAJE DE FUNDO P/POÇO DE VISITA C/ANÉIS PRÉ-MOLDADO D=1200mm</t>
  </si>
  <si>
    <t xml:space="preserve">C4312 - SOBRETAMPA EM FERRO FUNDIDO COM D=600mm </t>
  </si>
  <si>
    <t>I8201</t>
  </si>
  <si>
    <t>TAMPA EM FoFo - D=600mm</t>
  </si>
  <si>
    <t xml:space="preserve">C4328 - SOBRETAMPA EM FERRO FUNDIDO C/ D=800 mm </t>
  </si>
  <si>
    <t>I8202</t>
  </si>
  <si>
    <t>TIRANTES C/ PORCAS PARA CARRETEIS DN 45 x 520</t>
  </si>
  <si>
    <t>I4260</t>
  </si>
  <si>
    <t>TIRANTES C/ PORCAS PARA CARRETEIS DN 52 x 550</t>
  </si>
  <si>
    <t>I3992</t>
  </si>
  <si>
    <t>TOCO C/ FLANGES E ABA DE VEDAÇÃO DN 100 PN10</t>
  </si>
  <si>
    <t>I4004</t>
  </si>
  <si>
    <t>TOCO C/ FLANGES E ABA DE VEDAÇÃO DN 1000 PN10</t>
  </si>
  <si>
    <t>I4005</t>
  </si>
  <si>
    <t>TOCO C/ FLANGES E ABA DE VEDAÇÃO DN 1200 PN10</t>
  </si>
  <si>
    <t>I3993</t>
  </si>
  <si>
    <t>TOCO C/ FLANGES E ABA DE VEDAÇÃO DN 150 PN10</t>
  </si>
  <si>
    <t>I3994</t>
  </si>
  <si>
    <t>TOCO C/ FLANGES E ABA DE VEDAÇÃO DN 200 PN10</t>
  </si>
  <si>
    <t>I3995</t>
  </si>
  <si>
    <t>TOCO C/ FLANGES E ABA DE VEDAÇÃO DN 250 PN10</t>
  </si>
  <si>
    <t>I3996</t>
  </si>
  <si>
    <t>TOCO C/ FLANGES E ABA DE VEDAÇÃO DN 300 PN10</t>
  </si>
  <si>
    <t>I3997</t>
  </si>
  <si>
    <t>TOCO C/ FLANGES E ABA DE VEDAÇÃO DN 350 PN10</t>
  </si>
  <si>
    <t>I3998</t>
  </si>
  <si>
    <t>TOCO C/ FLANGES E ABA DE VEDAÇÃO DN 400 PN10</t>
  </si>
  <si>
    <t>I7181</t>
  </si>
  <si>
    <t>TOCO C/ FLANGES E ABA DE VEDAÇÃO DN 450 PN10</t>
  </si>
  <si>
    <t>I3999</t>
  </si>
  <si>
    <t>TOCO C/ FLANGES E ABA DE VEDAÇÃO DN 500 PN10</t>
  </si>
  <si>
    <t>I4000</t>
  </si>
  <si>
    <t>TOCO C/ FLANGES E ABA DE VEDAÇÃO DN 600 PN10</t>
  </si>
  <si>
    <t>I4001</t>
  </si>
  <si>
    <t>LUVA SIMPLES FoFo JUNTA ELASTICA DN 900</t>
  </si>
  <si>
    <t>I3134</t>
  </si>
  <si>
    <t>LUVA SIMPLES PVC PBA DN 100</t>
  </si>
  <si>
    <t>I3132</t>
  </si>
  <si>
    <t>LUVA SIMPLES PVC PBA DN 50</t>
  </si>
  <si>
    <t>I3133</t>
  </si>
  <si>
    <t>LUVA SIMPLES PVC PBA DN 75</t>
  </si>
  <si>
    <t>I4942</t>
  </si>
  <si>
    <t>MANCAL INTERMEDIÁRIO DN 1</t>
  </si>
  <si>
    <t>I4943</t>
  </si>
  <si>
    <t>MANCAL INTERMEDIÁRIO DN 2</t>
  </si>
  <si>
    <t>I4944</t>
  </si>
  <si>
    <t>MANCAL INTERMEDIÁRIO DN 3</t>
  </si>
  <si>
    <t>I4945</t>
  </si>
  <si>
    <t>MANCAL INTERMEDIÁRIO DN 4</t>
  </si>
  <si>
    <t>I8077</t>
  </si>
  <si>
    <t>MANILHA SAPATILHA PARA ALÇA PREFORMADA</t>
  </si>
  <si>
    <t>I6375</t>
  </si>
  <si>
    <t>MANÔMETRO 1/2 x 4" escala 0 -20 kg/cm2</t>
  </si>
  <si>
    <t>I2956</t>
  </si>
  <si>
    <t>MEDIDOR DE VAZÃO MAGNÉTICO DN 100 C/ CONV./ TOTALIZAD</t>
  </si>
  <si>
    <t>I2957</t>
  </si>
  <si>
    <t>MEDIDOR DE VAZÃO MAGNÉTICO DN 150 C/ CONV./ TOTALIZAD</t>
  </si>
  <si>
    <t>I2958</t>
  </si>
  <si>
    <t>I1940</t>
  </si>
  <si>
    <t>TAQUEIRO</t>
  </si>
  <si>
    <t>I2434</t>
  </si>
  <si>
    <t>TECNICO INDUSTRIAL</t>
  </si>
  <si>
    <t>I2435</t>
  </si>
  <si>
    <t>TECNICO INDUSTRIAL INIC. CAGEC</t>
  </si>
  <si>
    <t>I2567</t>
  </si>
  <si>
    <t>TÉCNICO PRE MARCADOR</t>
  </si>
  <si>
    <t>I2140</t>
  </si>
  <si>
    <t>OPERADOR DE TRATOR DE ESTEIRAS</t>
  </si>
  <si>
    <t>I2563</t>
  </si>
  <si>
    <t>OPERADOR DE TRATOR DE PNEUS</t>
  </si>
  <si>
    <t>I2564</t>
  </si>
  <si>
    <t>OPERADOR DE USINA DE MISTURA BETUMINOSA</t>
  </si>
  <si>
    <t>I2524</t>
  </si>
  <si>
    <t>ESCADA HORIZANTAL E VERTICAL, CONFEC. EM TUBO VAPOR E PINTURA ESMALTE SINTETICO</t>
  </si>
  <si>
    <t>I2475</t>
  </si>
  <si>
    <t>ESCORREGADOR GRANDE, CONFEC. EM TUBO VAPOR E PINTURA ESMALTE SINTETICO</t>
  </si>
  <si>
    <t>I6718</t>
  </si>
  <si>
    <t>ESCORREGADOR PEQUENO, CONFEC. EM TUBO VAPOR E PINTURA ESMALTE SINTÉTICO</t>
  </si>
  <si>
    <t>I1137</t>
  </si>
  <si>
    <t>ESTRUTURA METALICA DE TRAVES DE FUTSAL</t>
  </si>
  <si>
    <t>I1138</t>
  </si>
  <si>
    <t>TUBO FoFo PB JE K-9 P/ ÁGUA DN 350</t>
  </si>
  <si>
    <t>I3231</t>
  </si>
  <si>
    <t>TUBO FoFo PB JE K-9 P/ ÁGUA DN 400</t>
  </si>
  <si>
    <t>I3232</t>
  </si>
  <si>
    <t>TUBO FoFo PB JE K-9 P/ ÁGUA DN 450</t>
  </si>
  <si>
    <t>I3233</t>
  </si>
  <si>
    <t>TUBO FoFo PB JE K-9 P/ ÁGUA DN 500</t>
  </si>
  <si>
    <t>I3234</t>
  </si>
  <si>
    <t>TUBO FoFo PB JE K-9 P/ ÁGUA DN 600</t>
  </si>
  <si>
    <t>I3235</t>
  </si>
  <si>
    <t>TUBO FoFo PB JE K-9 P/ ÁGUA DN 700</t>
  </si>
  <si>
    <t>I3224</t>
  </si>
  <si>
    <t>TUBO FoFo PB JE K-9 P/ ÁGUA DN 75</t>
  </si>
  <si>
    <t>I7262</t>
  </si>
  <si>
    <t>TUBO FoFo PB JE K-9 P/ ÁGUA DN 80</t>
  </si>
  <si>
    <t>I3236</t>
  </si>
  <si>
    <t>TUBO FoFo PB JE K-9 P/ ÁGUA DN 800</t>
  </si>
  <si>
    <t>I3237</t>
  </si>
  <si>
    <t>TUBO FoFo PB JE K-9 P/ ÁGUA DN 900</t>
  </si>
  <si>
    <t>PAINEL RIGIDO DE LA DE VIDRO. ESPESSURA 25MM</t>
  </si>
  <si>
    <t>I6743</t>
  </si>
  <si>
    <t>TE FoFo FF DN 300 x 100 PN10</t>
  </si>
  <si>
    <t>I6938</t>
  </si>
  <si>
    <t>TUBO PE 80 DIN CLASSE PN10 DE 63 mm</t>
  </si>
  <si>
    <t>I6939</t>
  </si>
  <si>
    <t>TUBO PE 80 DIN CLASSE PN10 DE 75 mm</t>
  </si>
  <si>
    <t>I6934</t>
  </si>
  <si>
    <t>TUBO PE 80 DIN CLASSE PN10 DE 110 mm</t>
  </si>
  <si>
    <t>I6935</t>
  </si>
  <si>
    <t>TUBO PE 80 DIN CLASSE PN10 DE 160 mm</t>
  </si>
  <si>
    <t>I6936</t>
  </si>
  <si>
    <t>TUBO PE 80 DIN CLASSE PN10 DE 180 mm</t>
  </si>
  <si>
    <t>I6937</t>
  </si>
  <si>
    <t>TUBO PE 80 DIN CLASSE PN10 DE 200 mm</t>
  </si>
  <si>
    <t>I6940</t>
  </si>
  <si>
    <t>TUBO PE 80 DIN CLASSE PN10 DE 90 mm</t>
  </si>
  <si>
    <t>I3300</t>
  </si>
  <si>
    <t>TUBO PEAD DE=140mm PN 10 C/FLANGES TRAMO 12m</t>
  </si>
  <si>
    <t>I3301</t>
  </si>
  <si>
    <t>TUBO PEAD DE=160mm PN 10 C/FLANGES TRAMO 12m</t>
  </si>
  <si>
    <t>I3302</t>
  </si>
  <si>
    <t>TUBO PEAD DE=180mm PN 10 C/FLANGES TRAMO 12m</t>
  </si>
  <si>
    <t>I3303</t>
  </si>
  <si>
    <t>TUBO PEAD DE=225mm PN 10 C/FLANGES TRAMO 12m</t>
  </si>
  <si>
    <t>I3304</t>
  </si>
  <si>
    <t>TUBO PEAD DE=250mm PN10 C/FLANGES TRAMO 12m</t>
  </si>
  <si>
    <t>I3305</t>
  </si>
  <si>
    <t>TUBO PEAD DE=315mm PN 10 C/FLANGES TRAMO 12m</t>
  </si>
  <si>
    <t>I3306</t>
  </si>
  <si>
    <t>TUBO PEAD DE=355mm PN 10 C/FLANGES TRAMO 12m</t>
  </si>
  <si>
    <t>I6957</t>
  </si>
  <si>
    <t>TUBO PRFV CL 10 JE PB CLASSE DE RIGIDEZ 5.000 N/m² DN 150</t>
  </si>
  <si>
    <t>I6958</t>
  </si>
  <si>
    <t>TUBO PRFV CL 10 JE PB CLASSE DE RIGIDEZ 5.000 N/m² DN 200</t>
  </si>
  <si>
    <t>BUCHA REDUÇÃO PVC ROSCAVEL DE 2X1 1/4''</t>
  </si>
  <si>
    <t>I0319</t>
  </si>
  <si>
    <t>BUCHA REDUÇÃO PVC ROSCAVEL DE 3X1 1/2''</t>
  </si>
  <si>
    <t>I0320</t>
  </si>
  <si>
    <t>BUCHA REDUÇÃO PVC ROSCAVEL DE 3X2 1/2''</t>
  </si>
  <si>
    <t>I0318</t>
  </si>
  <si>
    <t>BUCHA REDUÇÃO PVC ROSCAVEL DE 3/4X1/2''</t>
  </si>
  <si>
    <t>I0321</t>
  </si>
  <si>
    <t>BUCHA REDUÇÃO PVC ROSCAVEL DE 4X3''</t>
  </si>
  <si>
    <t>I0326</t>
  </si>
  <si>
    <t>BUJÃO AÇO GALVANIZADO 1 1/4''</t>
  </si>
  <si>
    <t>I0327</t>
  </si>
  <si>
    <t>BUJÃO AÇO GALVANIZADO 1/2''</t>
  </si>
  <si>
    <t>I0328</t>
  </si>
  <si>
    <t>BUJÃO AÇO GALVANIZADO 2 1/2''</t>
  </si>
  <si>
    <t>I0329</t>
  </si>
  <si>
    <t>BUJÃO AÇO GALVANIZADO 4''</t>
  </si>
  <si>
    <t>I6227</t>
  </si>
  <si>
    <t>CAIXA D'ÁGUA EM FYBERGLASS CAP.1000L, COM TAMPA</t>
  </si>
  <si>
    <t>I6226</t>
  </si>
  <si>
    <t>CAIXA D'ÁGUA EM FYBERGLASS CAP.500L, COM TAMPA</t>
  </si>
  <si>
    <t>I0411</t>
  </si>
  <si>
    <t>CAIXA DE AÇO 40X60CM P/RECALQUE</t>
  </si>
  <si>
    <t>I8233</t>
  </si>
  <si>
    <t>CAIXA DE INCÊNDIO 75 x 45 x 17 cm EM ALUMÍNIO</t>
  </si>
  <si>
    <t>I8234</t>
  </si>
  <si>
    <t>CAIXA SIFONADA DE ÓLEO 20 cm REBOCADA C/ TAMPA</t>
  </si>
  <si>
    <t>I8230</t>
  </si>
  <si>
    <t>CAIXA SIFONADA EM PVC 185 x 150 x 75 mm C/ GRELHA CROMADA</t>
  </si>
  <si>
    <t>I0452</t>
  </si>
  <si>
    <t>CALHA. CORTE 300MM. EM FIBERGLASS. ESP. 2MM</t>
  </si>
  <si>
    <t>CABO DE COBRE NÚ, TÊMPERA MEIO DURA, SEÇÃO 95mm², FORMAÇÃO 19 FIOS</t>
  </si>
  <si>
    <t>I8155</t>
  </si>
  <si>
    <t>MATERIAIS E ACESSÓRIOS PARA LINHA DE TRANSMISSÃO, CLASSE 72,5 KV, PADRÃO RURAL, COM CRUZETA DE CONCRETO ARMADO PARA CABO DE ALUMÍNIO LIGA 6201, EM POSTE DE CONCRETO ARMADO DUPLO T1500/17 B (CONDUTOR NÃO INCLUSO)</t>
  </si>
  <si>
    <t>I8154</t>
  </si>
  <si>
    <t>MATERIAIS E ACESSÓRIOS PARA LINHA DE TRANSMISSÃO, CLASSE 72,5 KV, PADRÃO URBANO, COM ISOLADOR POLIMÉRICO PARA CABO DE ALUMÍNIO LIGA 6201, EM POSTE DE CONCRETO ARMADO DUPLO T600/17 B (CONDUTOR NÃO INCLUSO)</t>
  </si>
  <si>
    <t>I8150</t>
  </si>
  <si>
    <t>TUBO PRFV CL 6 JE PB CLASSE DE RIGIDEZ 5.000 N/m² DN 600</t>
  </si>
  <si>
    <t>I3180</t>
  </si>
  <si>
    <t>TUBO PVC CORRUGADO E PERFURADO DN 100</t>
  </si>
  <si>
    <t>I3181</t>
  </si>
  <si>
    <t>TUBO PVC CORRUGADO E PERFURADO DN 150</t>
  </si>
  <si>
    <t>I6523</t>
  </si>
  <si>
    <t>TUBO PVC DEFoFo DÚCTIL JEI 1MPa DN 100 (NBR-7665-07/03/07)</t>
  </si>
  <si>
    <t>I6524</t>
  </si>
  <si>
    <t>TUBO PVC DEFoFo DÚCTIL JEI 1MPa DN 150 (NBR-7665-07/03/07)</t>
  </si>
  <si>
    <t>I6525</t>
  </si>
  <si>
    <t>TUBO PVC DEFoFo DÚCTIL JEI 1MPa DN 200 (NBR-7665-07/03/07)</t>
  </si>
  <si>
    <t>I6527</t>
  </si>
  <si>
    <t>TUBO PVC DEFoFo DÚCTIL JEI 1MPa DN 250 (NBR-7665-07/03/07)</t>
  </si>
  <si>
    <t>I6528</t>
  </si>
  <si>
    <t>TUBO PVC DEFoFo DÚCTIL JEI 1MPa DN 300 (NBR-7665-07/03/07)</t>
  </si>
  <si>
    <t>TE FoFo JTEF DN 1200 x 800 PN16</t>
  </si>
  <si>
    <t>I7865</t>
  </si>
  <si>
    <t>TE FoFo JTEF DN 1200 x 800 PN25</t>
  </si>
  <si>
    <t>I7741</t>
  </si>
  <si>
    <t>HASTE PROLONG.C/ROSCA BOCA CHAVE DN 2 x 1 L=1,00m</t>
  </si>
  <si>
    <t>I4899</t>
  </si>
  <si>
    <t>HASTE PROLONG.C/ROSCA BOCA CHAVE DN 2.1/2 L=1,00m</t>
  </si>
  <si>
    <t>I4892</t>
  </si>
  <si>
    <t>HASTE PROLONG.QUADRADO BOCA/CHAVE DN 1.1/8 L=1,00m</t>
  </si>
  <si>
    <t>I4893</t>
  </si>
  <si>
    <t>HASTE PROLONG.QUADRADO BOCA/CHAVE DN 1.3/4 L=1,00m</t>
  </si>
  <si>
    <t>I4894</t>
  </si>
  <si>
    <t>HASTE PROLONG.QUADRADO BOCA/CHAVE DN 2 x 1 L=1,00m</t>
  </si>
  <si>
    <t>I4895</t>
  </si>
  <si>
    <t>HASTE PROLONG.QUADRADO BOCA/CHAVE DN 2.1/2 L=1,00m</t>
  </si>
  <si>
    <t>I7126</t>
  </si>
  <si>
    <t>TUBO PVC ESGOTO PRIMARIO DN 75 (NBR 5688)</t>
  </si>
  <si>
    <t>I6205</t>
  </si>
  <si>
    <t>TUBO PVC ESGOTO SERIE R DN 100</t>
  </si>
  <si>
    <t>I6206</t>
  </si>
  <si>
    <t>TE FoFo JTEF DN 300 x 100 PN10</t>
  </si>
  <si>
    <t>I7784</t>
  </si>
  <si>
    <t>TE FoFo JTEF DN 300 x 100 PN16</t>
  </si>
  <si>
    <t>I7742</t>
  </si>
  <si>
    <t>TE FoFo JTEF DN 300 x 200 PN10</t>
  </si>
  <si>
    <t>I7785</t>
  </si>
  <si>
    <t>TE FoFo JTEF DN 300 x 200 PN16</t>
  </si>
  <si>
    <t>I7827</t>
  </si>
  <si>
    <t>TE FoFo JTEF DN 300 x 200 PN25</t>
  </si>
  <si>
    <t>I7743</t>
  </si>
  <si>
    <t>TE FoFo JTEF DN 300 x 300 PN10</t>
  </si>
  <si>
    <t>I7786</t>
  </si>
  <si>
    <t>TE FoFo JTEF DN 300 x 300 PN16</t>
  </si>
  <si>
    <t>I7828</t>
  </si>
  <si>
    <t>TE FoFo JTEF DN 300 x 300 PN25</t>
  </si>
  <si>
    <t>I7744</t>
  </si>
  <si>
    <t>TE FoFo JTEF DN 350 x 100 PN10</t>
  </si>
  <si>
    <t>COTOVELO AÇO GALVANIZADO DE 2 1/2''</t>
  </si>
  <si>
    <t>I0877</t>
  </si>
  <si>
    <t>COTOVELO AÇO GALVANIZADO DE 3''</t>
  </si>
  <si>
    <t>I0878</t>
  </si>
  <si>
    <t>COTOVELO AÇO GALVANIZADO DE 3/4''</t>
  </si>
  <si>
    <t>I0879</t>
  </si>
  <si>
    <t>HIDRANTE COLUNA COMPL.C/CURVA DISSIMETRICA DN 80</t>
  </si>
  <si>
    <t>I4905</t>
  </si>
  <si>
    <t>HIDRANTE DE COLUNA COM CURVA DN 100</t>
  </si>
  <si>
    <t>I4904</t>
  </si>
  <si>
    <t>HIDRANTE DE COLUNA COM CURVA DN 75</t>
  </si>
  <si>
    <t>I7127</t>
  </si>
  <si>
    <t>HIDRANTE DE COLUNA COM CURVA DN 80</t>
  </si>
  <si>
    <t>I4907</t>
  </si>
  <si>
    <t>HIDRANTE DE COLUNA COMPL.C/CURVA DISSIMETRICA DN 100</t>
  </si>
  <si>
    <t>I4906</t>
  </si>
  <si>
    <t>HIDRANTE DE COLUNA COMPL.C/CURVA DISSIMETRICA DN 75</t>
  </si>
  <si>
    <t>I4908</t>
  </si>
  <si>
    <t>HIDRANTE DE COLUNA SIMPLES DN 100</t>
  </si>
  <si>
    <t>I4909</t>
  </si>
  <si>
    <t>HIDRANTE SUBTERRÂNEO C/ CURVA CURTA DN 75 x 60</t>
  </si>
  <si>
    <t>I4910</t>
  </si>
  <si>
    <t>TUBO PVC RÍGIDO PARA ESGOTO - 150MM (6')</t>
  </si>
  <si>
    <t>I8203</t>
  </si>
  <si>
    <t>TUBO PVC RÍGIDO PBA DEFoFo, INCL. CONEXÕES EM FoFo - DN 100</t>
  </si>
  <si>
    <t>I8204</t>
  </si>
  <si>
    <t>TUBO PVC RÍGIDO PBA DEFoFo, INCL. CONEXÕES EM FoFo - DN 150</t>
  </si>
  <si>
    <t>I2215</t>
  </si>
  <si>
    <t>TUBO PVC RÍGIDO P/PROTEÇÃO CORDOALHA 2'X3M</t>
  </si>
  <si>
    <t>I2218</t>
  </si>
  <si>
    <t>TUBO PVC RÍGIDO ROSCÁVEL DE 1'</t>
  </si>
  <si>
    <t>I2216</t>
  </si>
  <si>
    <t>TUBO PVC RÍGIDO ROSCÁVEL DE 1 1/2'</t>
  </si>
  <si>
    <t>I2217</t>
  </si>
  <si>
    <t>TUBO PVC RÍGIDO ROSCÁVEL DE 1 1/4'</t>
  </si>
  <si>
    <t>I2219</t>
  </si>
  <si>
    <t>TUBO PVC RÍGIDO ROSCÁVEL DE 1/2'</t>
  </si>
  <si>
    <t>I2221</t>
  </si>
  <si>
    <t>TUBO PVC RÍGIDO ROSCÁVEL DE 2'</t>
  </si>
  <si>
    <t>I2220</t>
  </si>
  <si>
    <t>TUBO PVC RÍGIDO ROSCÁVEL DE 2 1/2'</t>
  </si>
  <si>
    <t>I2222</t>
  </si>
  <si>
    <t>TUBO PVC RÍGIDO ROSCÁVEL DE 3"</t>
  </si>
  <si>
    <t>I2223</t>
  </si>
  <si>
    <t>TUBO PVC RÍGIDO ROSCÁVEL DE 3/4'</t>
  </si>
  <si>
    <t>I2224</t>
  </si>
  <si>
    <t>TUBO PVC RÍGIDO ROSCÁVEL DE 4'</t>
  </si>
  <si>
    <t>I2461</t>
  </si>
  <si>
    <t>TUBO PVC RÍGIDO VINILFORT JE DN 100 (NBR-7362)</t>
  </si>
  <si>
    <t>I2198</t>
  </si>
  <si>
    <t>TUBO PVC SOLDÁVEL DE 110MM (4')</t>
  </si>
  <si>
    <t>I2199</t>
  </si>
  <si>
    <t>TUBO PVC SOLDÁVEL DE 20MM (1/2')</t>
  </si>
  <si>
    <t>I2202</t>
  </si>
  <si>
    <t>TUBO PVC SOLDÁVEL DE 40MM (1 1/4')</t>
  </si>
  <si>
    <t>ARRUELA BORRACHA P/ FLANGES DN 1200 PN10 P/ ÁGUA</t>
  </si>
  <si>
    <t>I6429</t>
  </si>
  <si>
    <t>ARRUELA BORRACHA P/ FLANGES DN 150 PN10 P/ ÁGUA</t>
  </si>
  <si>
    <t>I6430</t>
  </si>
  <si>
    <t>ARRUELA BORRACHA P/ FLANGES DN 200 PN10 P/ ÁGUA</t>
  </si>
  <si>
    <t>I6436</t>
  </si>
  <si>
    <t>BOMBA CENTRIFUGA P=1/3CV</t>
  </si>
  <si>
    <t>I0852</t>
  </si>
  <si>
    <t>BOMBA CENTRÍFUGA P=1/4CV</t>
  </si>
  <si>
    <t>I0250</t>
  </si>
  <si>
    <t>BOMBA CENTRIFUGA P=1.5CV</t>
  </si>
  <si>
    <t>I0254</t>
  </si>
  <si>
    <t>BOMBA CENTRIFUGA P=2CV</t>
  </si>
  <si>
    <t>I0255</t>
  </si>
  <si>
    <t>BOMBA CENTRIFUGA P=3CV</t>
  </si>
  <si>
    <t>I0256</t>
  </si>
  <si>
    <t>BOMBA CENTRIFUGA P=5CV</t>
  </si>
  <si>
    <t>I0258</t>
  </si>
  <si>
    <t>BOMBA INJETORA, MONOFASICA DE 1/2 CV</t>
  </si>
  <si>
    <t>I0259</t>
  </si>
  <si>
    <t>BOMBA INJETORA, MONOFASICA DE 1/3 CV</t>
  </si>
  <si>
    <t>I0260</t>
  </si>
  <si>
    <t>BOMBA INJETORA, MONOFASICA DE 3/4 CV</t>
  </si>
  <si>
    <t>I0257</t>
  </si>
  <si>
    <t>BOMBA INJETORA P=7,5 CV</t>
  </si>
  <si>
    <t>I0261</t>
  </si>
  <si>
    <t>BOMBA INJETORA, TRIFASICA DE 1 1/2 CV</t>
  </si>
  <si>
    <t>I0265</t>
  </si>
  <si>
    <t>BOMBA INJETORA, TRIFASICA DE 1CV</t>
  </si>
  <si>
    <t>I0262</t>
  </si>
  <si>
    <t>BOMBA INJETORA, TRIFASICA DE 2 1/2 CV</t>
  </si>
  <si>
    <t>I0263</t>
  </si>
  <si>
    <t>BOMBA INJETORA, TRIFASICA DE 2 CV</t>
  </si>
  <si>
    <t>I0264</t>
  </si>
  <si>
    <t>BOMBA INJETORA, TRIFASICA DE 3 CV</t>
  </si>
  <si>
    <t>I0795</t>
  </si>
  <si>
    <t>CHUVEIRO ELETRICO 220V/2500W</t>
  </si>
  <si>
    <t>I6378</t>
  </si>
  <si>
    <t xml:space="preserve">C0842 - CONCRETO P/VIBR., FCK 20 MPa COM AGREGADO ADQUIRIDO </t>
  </si>
  <si>
    <t xml:space="preserve">C0844 - CONCRETO P/VIBR., FCK 30 MPa COM AGREGADO ADQUIRIDO </t>
  </si>
  <si>
    <t xml:space="preserve">C0845 - CONCRETO P/VIBR., FCK 35 MPa COM AGREGADO ADQUIRIDO </t>
  </si>
  <si>
    <t xml:space="preserve">C0846 - CONCRETO P/VIBR., FCK 40 MPa COM AGREGADO ADQUIRIDO </t>
  </si>
  <si>
    <t xml:space="preserve">C2864 - LASTRO DE PÓ DE PEDRA </t>
  </si>
  <si>
    <t>I0218</t>
  </si>
  <si>
    <t>BIDIM OP-20</t>
  </si>
  <si>
    <t>I2195</t>
  </si>
  <si>
    <t>TUBO PVC PARA ESGOTO DE 50MM (2')</t>
  </si>
  <si>
    <t>FILTRO DE PAREDE INDUSTRIAL</t>
  </si>
  <si>
    <t>I7363</t>
  </si>
  <si>
    <t>GRELHAS DE INSUFLAMENTO/RETORNO EM ALUMÍNIO ATÉ 0,25 M2 (FORN. E MONTAGEM)</t>
  </si>
  <si>
    <t>I7364</t>
  </si>
  <si>
    <t>GRELHAS DE INSUFLAMENTO/RETORNO EM ALUMÍNIO DE 0,26 M2 À 0,49 M2 (FORN. E MONTAGEM)</t>
  </si>
  <si>
    <t>I7365</t>
  </si>
  <si>
    <t>GRELHAS DE INSUFLAMENTO/RETORNO EM ALUMÍNIO DE 0,50 M2 À 0,64 M2 (FORN. E MONTAGEM)</t>
  </si>
  <si>
    <t>I7366</t>
  </si>
  <si>
    <t>GRELHAS DE INSUFLAMENTO/RETORNO EM ALUMÍNIO DE 0,65 M2 À 0,81 M2 (FORN. E MONTAGEM)</t>
  </si>
  <si>
    <t>I7367</t>
  </si>
  <si>
    <t>CURVA FoFo 90 FF DN 800 PN10</t>
  </si>
  <si>
    <t>I3437</t>
  </si>
  <si>
    <t>CURVA FoFo 90 FF DN 900 PN10</t>
  </si>
  <si>
    <t>I3314</t>
  </si>
  <si>
    <t>CURVA 11 15' FoFo BB JUNTA ELÁSTICA DN 100</t>
  </si>
  <si>
    <t>I3326</t>
  </si>
  <si>
    <t>CURVA 11 15' FoFo BB JUNTA ELÁSTICA DN 1000</t>
  </si>
  <si>
    <t>I3327</t>
  </si>
  <si>
    <t>CURVA 11 15' FoFo BB JUNTA ELÁSTICA DN 1200</t>
  </si>
  <si>
    <t>I3315</t>
  </si>
  <si>
    <t>CURVA 11 15' FoFo BB JUNTA ELÁSTICA DN 150</t>
  </si>
  <si>
    <t>I3316</t>
  </si>
  <si>
    <t xml:space="preserve">RETIRADA DE PAVIMENTAÇÃO EM PASSEIO CIMENTADO </t>
  </si>
  <si>
    <t>SUPERPLASTIFICANTE DENSIFICADOR E RETARDADOR DE PEGA</t>
  </si>
  <si>
    <t>I6803</t>
  </si>
  <si>
    <t>SÍLICA ATIVA</t>
  </si>
  <si>
    <t xml:space="preserve">C0836 - CONCRETO NÃO ESTRUTURAL PREPARO MANUAL </t>
  </si>
  <si>
    <t xml:space="preserve">C0287 - ASSENTAMENTO DE TUBOS E CONEXÕES EM PVC, JE DN 350mm </t>
  </si>
  <si>
    <t>REGISTRO GAVETA OVAL VOLANTE E FLANGE DN 1000 PN16</t>
  </si>
  <si>
    <t>I5165</t>
  </si>
  <si>
    <t>REGISTRO GAVETA OVAL VOLANTE E FLANGE DN 150 PN16</t>
  </si>
  <si>
    <t>I5166</t>
  </si>
  <si>
    <t>REGISTRO GAVETA OVAL VOLANTE E FLANGE DN 200 PN16</t>
  </si>
  <si>
    <t>I5152</t>
  </si>
  <si>
    <t>REGISTRO GAVETA OVAL VOLANTE E FLANGE DN 250 PN10</t>
  </si>
  <si>
    <t>I5167</t>
  </si>
  <si>
    <t>REGISTRO GAVETA OVAL VOLANTE E FLANGE DN 250 PN16</t>
  </si>
  <si>
    <t>I5153</t>
  </si>
  <si>
    <t>REGISTRO GAVETA OVAL VOLANTE E FLANGE DN 300 PN10</t>
  </si>
  <si>
    <t>I5168</t>
  </si>
  <si>
    <t>REGISTRO GAVETA OVAL VOLANTE E FLANGE DN 300 PN16</t>
  </si>
  <si>
    <t>I5154</t>
  </si>
  <si>
    <t>REGISTRO GAVETA OVAL VOLANTE E FLANGE DN 350 PN10</t>
  </si>
  <si>
    <t>I5169</t>
  </si>
  <si>
    <t>REGISTRO GAVETA OVAL VOLANTE E FLANGE DN 350 PN16</t>
  </si>
  <si>
    <t>I5155</t>
  </si>
  <si>
    <t>REGISTRO GAVETA OVAL VOLANTE E FLANGE DN 400 PN10</t>
  </si>
  <si>
    <t>I5170</t>
  </si>
  <si>
    <t>REGISTRO GAVETA OVAL VOLANTE E FLANGE DN 400 PN16</t>
  </si>
  <si>
    <t>I5156</t>
  </si>
  <si>
    <t>REGISTRO GAVETA OVAL VOLANTE E FLANGE DN 450 PN10</t>
  </si>
  <si>
    <t>I5171</t>
  </si>
  <si>
    <t>REGISTRO GAVETA OVAL VOLANTE E FLANGE DN 450 PN16</t>
  </si>
  <si>
    <t>I5157</t>
  </si>
  <si>
    <t>REGISTRO GAVETA OVAL VOLANTE E FLANGE DN 500 PN10</t>
  </si>
  <si>
    <t>I5172</t>
  </si>
  <si>
    <t>REGISTRO GAVETA OVAL VOLANTE E FLANGE DN 500 PN16</t>
  </si>
  <si>
    <t>I5158</t>
  </si>
  <si>
    <t>REGISTRO GAVETA OVAL VOLANTE E FLANGE DN 600 PN10</t>
  </si>
  <si>
    <t>I5173</t>
  </si>
  <si>
    <t>REGISTRO GAVETA OVAL VOLANTE E FLANGE DN 600 PN16</t>
  </si>
  <si>
    <t>I5159</t>
  </si>
  <si>
    <t>TUBO FoFo C/FLANGE E PONTA DN 450 PN10 - L=5000</t>
  </si>
  <si>
    <t>I4730</t>
  </si>
  <si>
    <t>CURVA 45° PRFV PB JE DN 300</t>
  </si>
  <si>
    <t>I6855</t>
  </si>
  <si>
    <t>CURVA 45 PVC PBS DN 150</t>
  </si>
  <si>
    <t>I6571</t>
  </si>
  <si>
    <t>CURVA 90 EM PVC SOLDÁVEL 20</t>
  </si>
  <si>
    <t>I3363</t>
  </si>
  <si>
    <t>CURVA 90 FoFo BB JUNTA ELÁSTICA DN 100</t>
  </si>
  <si>
    <t>I3364</t>
  </si>
  <si>
    <t>CURVA 90 FoFo BB JUNTA ELÁSTICA DN 150</t>
  </si>
  <si>
    <t>I3365</t>
  </si>
  <si>
    <t>CURVA 90 FoFo BB JUNTA ELÁSTICA DN 200</t>
  </si>
  <si>
    <t>I3366</t>
  </si>
  <si>
    <t>CURVA 90 FoFo BB JUNTA ELÁSTICA DN 250</t>
  </si>
  <si>
    <t>I3367</t>
  </si>
  <si>
    <t>I6870</t>
  </si>
  <si>
    <t>CURVA 90° OCRE PB - JEI DN 400</t>
  </si>
  <si>
    <t>2.5</t>
  </si>
  <si>
    <t>TUBO AÇO ASTM A-120 PRETO C/ ROSCA DE 32mm(1 1/4")</t>
  </si>
  <si>
    <t>I6755</t>
  </si>
  <si>
    <t>TUBO AÇO ASTM A-120 PRETO C/ ROSCA DE 40mm(1 1/2")</t>
  </si>
  <si>
    <t>I6756</t>
  </si>
  <si>
    <t>TUBO AÇO ASTM A-120 PRETO C/ ROSCA DE 50mm (2")</t>
  </si>
  <si>
    <t>I2163</t>
  </si>
  <si>
    <t>TUBO AÇO GALVANIZADO DE 100MM (4')</t>
  </si>
  <si>
    <t>I2164</t>
  </si>
  <si>
    <t>TUBO AÇO GALVANIZADO DE 125MM (5')</t>
  </si>
  <si>
    <t>I2166</t>
  </si>
  <si>
    <t>TUBO AÇO GALVANIZADO DE 15MM (1/2')</t>
  </si>
  <si>
    <t>I2165</t>
  </si>
  <si>
    <t>TUBO AÇO GALVANIZADO DE 150MM (6')</t>
  </si>
  <si>
    <t>I2167</t>
  </si>
  <si>
    <t>TUBO AÇO GALVANIZADO DE 20MM (3/4')</t>
  </si>
  <si>
    <t>I2168</t>
  </si>
  <si>
    <t>TUBO AÇO GALVANIZADO DE 25MM (1")</t>
  </si>
  <si>
    <t>I2169</t>
  </si>
  <si>
    <t>TUBO AÇO GALVANIZADO DE 32MM (1 1/4')</t>
  </si>
  <si>
    <t>I2170</t>
  </si>
  <si>
    <t>TUBO AÇO GALVANIZADO DE 40MM (1 1/2')</t>
  </si>
  <si>
    <t>I2172</t>
  </si>
  <si>
    <t>TUBO AÇO GALVANIZADO DE 65MM (2 1/2')</t>
  </si>
  <si>
    <t>I2173</t>
  </si>
  <si>
    <t>I6978</t>
  </si>
  <si>
    <t>CURVA 45° PRFV PB JE DN 150</t>
  </si>
  <si>
    <t>I6979</t>
  </si>
  <si>
    <t>CURVA 45° PRFV PB JE DN 200</t>
  </si>
  <si>
    <t>I6980</t>
  </si>
  <si>
    <t>CURVA 45° PRFV PB JE DN 250</t>
  </si>
  <si>
    <t>I6981</t>
  </si>
  <si>
    <t>HIDRANTE DE PISO</t>
  </si>
  <si>
    <t>I1287</t>
  </si>
  <si>
    <t>JOELHO FERRO FUNDIDO C/VISITA 100X50MM</t>
  </si>
  <si>
    <t>I1288</t>
  </si>
  <si>
    <t>JOELHO FERRO FUNDIDO DE 100MM</t>
  </si>
  <si>
    <t>I1289</t>
  </si>
  <si>
    <t>JOELHO FERRO FUNDIDO DE 50MM</t>
  </si>
  <si>
    <t>I1290</t>
  </si>
  <si>
    <t>JOELHO FERRO FUNDIDO DE 75MM</t>
  </si>
  <si>
    <t>I1286</t>
  </si>
  <si>
    <t>CURVA 90 FoFo BB JUNTA ELÁSTICA DN 600</t>
  </si>
  <si>
    <t>I3362</t>
  </si>
  <si>
    <t>CURVA 90 FoFo BB JUNTA ELÁSTICA DN 75</t>
  </si>
  <si>
    <t>I7115</t>
  </si>
  <si>
    <t>CURVA 90 FoFo BB JUNTA ELASTICA DN 80</t>
  </si>
  <si>
    <t>I6264</t>
  </si>
  <si>
    <t>CURVA 90 LONGA F. GALV. COM ROSCA INT./ROSCA EXT. DN 2"</t>
  </si>
  <si>
    <t>I2994</t>
  </si>
  <si>
    <t>CURVA 90 OCRE PB - JE CURTA INJETADA DN</t>
  </si>
  <si>
    <t>I2986</t>
  </si>
  <si>
    <t>CURVA 90 OCRE PB - JE DN 100</t>
  </si>
  <si>
    <t>I2987</t>
  </si>
  <si>
    <t>CURVA 90 OCRE PB - JE DN 125</t>
  </si>
  <si>
    <t>I2988</t>
  </si>
  <si>
    <t>CURVA 90 OCRE PB - JE DN 150</t>
  </si>
  <si>
    <t>I2989</t>
  </si>
  <si>
    <t>CURVA 90 OCRE PB - JE DN 200</t>
  </si>
  <si>
    <t>I2990</t>
  </si>
  <si>
    <t>CURVA 90 OCRE PB - JE DN 250</t>
  </si>
  <si>
    <t>I2991</t>
  </si>
  <si>
    <t>CURVA 90 OCRE PB - JE DN 300</t>
  </si>
  <si>
    <t>I2992</t>
  </si>
  <si>
    <t>CURVA 90 OCRE PB - JE DN 350</t>
  </si>
  <si>
    <t>I2993</t>
  </si>
  <si>
    <t>CURVA 90 OCRE PB - JE DN 400</t>
  </si>
  <si>
    <t>I6864</t>
  </si>
  <si>
    <t>CURVA 90° OCRE PB - JEI CURTA INJETADA DN 100</t>
  </si>
  <si>
    <t>I7550</t>
  </si>
  <si>
    <t>CURVA 90 OCRE PB - JEI DN 100</t>
  </si>
  <si>
    <t>I6865</t>
  </si>
  <si>
    <t>CURVA 90° OCRE PB - JEI DN 150</t>
  </si>
  <si>
    <t>I6866</t>
  </si>
  <si>
    <t>CURVA 90° OCRE PB - JEI DN 200</t>
  </si>
  <si>
    <t>I6867</t>
  </si>
  <si>
    <t>CURVA 90° OCRE PB - JEI DN 250</t>
  </si>
  <si>
    <t>I6868</t>
  </si>
  <si>
    <t>CURVA 90° OCRE PB - JEI DN 300</t>
  </si>
  <si>
    <t>I6869</t>
  </si>
  <si>
    <t>CURVA 90° OCRE PB - JEI DN 350</t>
  </si>
  <si>
    <t>PAINEL DE CORRENTE CONTÍNUA 125VCC</t>
  </si>
  <si>
    <t>I7411</t>
  </si>
  <si>
    <t>PARAFUSO DE AJUSTE 16A</t>
  </si>
  <si>
    <t>I7395</t>
  </si>
  <si>
    <t>I2257</t>
  </si>
  <si>
    <t>VIDRO LISO, E= 5MM (COLOCADO)</t>
  </si>
  <si>
    <t xml:space="preserve">C1519 - JANELA VENEZIANA MÓVEL (S/ACESSÓRIOS) </t>
  </si>
  <si>
    <t>I1276</t>
  </si>
  <si>
    <t>JANELA VENEZIANA MOVEL</t>
  </si>
  <si>
    <t xml:space="preserve">C2940 - RETIRADA DE PAVIMENTAÇÃO EM PARALELEPÍPEDO OU PEDRA TOSCA </t>
  </si>
  <si>
    <t xml:space="preserve">C2941 - RETIRADA DE PAVIMENTAÇÃO EM PASSEIO CIMENTADO </t>
  </si>
  <si>
    <t xml:space="preserve">C2942 - RETIRADA DE PAVIMENTAÇÃO EM PEDRA PORTUGUESA </t>
  </si>
  <si>
    <t xml:space="preserve">C2209 - RETIRADA DE PISO PAVIFLEX </t>
  </si>
  <si>
    <t>3.5 LASTROS</t>
  </si>
  <si>
    <t xml:space="preserve">C4189 - ASSENTAMENTO DE TUBO, PEÇAS E CONEXÕES EM PRFV, JE DN 350mm </t>
  </si>
  <si>
    <t xml:space="preserve">C4190 - ASSENTAMENTO DE TUBO, PEÇAS E CONEXÕES EM PRFV, JE DN 400mm </t>
  </si>
  <si>
    <t xml:space="preserve">C4191 - ASSENTAMENTO DE TUBO, PEÇAS E CONEXÕES EM PRFV, JE DN 450mm </t>
  </si>
  <si>
    <t>MATERIAIS E ACESSÓRIOS PARA SUBESTAÇÃO AO TEMPO, AO NÍVEL DO SOLO, DE 7,5 MVA/69.000-13.800 V, COM 1 (UM) VÃO DE ENTRADA (69 KV) E 3 (TRÊS) VÃOS DE SAÍDA (13,8 KV) EM ESTRUTURA DE CONCRETO ARMADO, COM DISJUNTOR DE PROTEÇÃO SOMENTE NO SECUNDÁRIO, CASA DE COMANDO E BANCO DE CAPACITORES</t>
  </si>
  <si>
    <t>I8131</t>
  </si>
  <si>
    <t>DISJUNTOR BIPOLAR 16A</t>
  </si>
  <si>
    <t>I0972</t>
  </si>
  <si>
    <t>LINHA DE MASSARANDUBA 14 x 7 CM ( 6" x 3")</t>
  </si>
  <si>
    <t>I1497</t>
  </si>
  <si>
    <t>MADEIRA DE SUCUPIRA</t>
  </si>
  <si>
    <t>I1498</t>
  </si>
  <si>
    <t>MADEIRA TRABALHADA P/ CORRIMÃO</t>
  </si>
  <si>
    <t>I1527</t>
  </si>
  <si>
    <t>MOLDURA 110X110MM P/CAIXA LIGAÇÃO</t>
  </si>
  <si>
    <t>I2522</t>
  </si>
  <si>
    <t>MOURÃO DE MADEIRA DE 220CM</t>
  </si>
  <si>
    <t>I1594</t>
  </si>
  <si>
    <t>PARQUETE DE PEROBA DE 12X12CM</t>
  </si>
  <si>
    <t>I1705</t>
  </si>
  <si>
    <t>PORTA DE FICHA EMBUTIDA</t>
  </si>
  <si>
    <t>I1709</t>
  </si>
  <si>
    <t>PORTA LISA DE CEDRO 0.90X2.10M</t>
  </si>
  <si>
    <t>I1710</t>
  </si>
  <si>
    <t>PORTA LISA DE CEDRO 1.00X2.10M</t>
  </si>
  <si>
    <t>I8271</t>
  </si>
  <si>
    <t>PORTA PARANÁ (0,60 x 2,10 m)</t>
  </si>
  <si>
    <t>I8272</t>
  </si>
  <si>
    <t>PORTA PARANÁ (0,70 x 2,10 m)</t>
  </si>
  <si>
    <t>I8273</t>
  </si>
  <si>
    <t>PORTA PARANÁ (0,80 x 2,10 m)</t>
  </si>
  <si>
    <t>I1714</t>
  </si>
  <si>
    <t>PORTA TIPO EUCATEX - PADRÃO</t>
  </si>
  <si>
    <t>I1715</t>
  </si>
  <si>
    <t>PORTA TIPO PARANÁ</t>
  </si>
  <si>
    <t>I6682</t>
  </si>
  <si>
    <t>PRANCHA DE MADEIRA MAÇARANDUBA (2,15X0,20X0,05)m</t>
  </si>
  <si>
    <t>I6681</t>
  </si>
  <si>
    <t>PRANCHA DE MADEIRA MAÇARANDUBA (2,15X0,25X0,05)m</t>
  </si>
  <si>
    <t>I6232</t>
  </si>
  <si>
    <t>REGUA DE MADEIRA (1X10)CM</t>
  </si>
  <si>
    <t>I1825</t>
  </si>
  <si>
    <t>RIPA DE PEROBA DE 1X7CM</t>
  </si>
  <si>
    <t>I1826</t>
  </si>
  <si>
    <t>RIPA DE PEROBA DE 2X8CM</t>
  </si>
  <si>
    <t>I1829</t>
  </si>
  <si>
    <t>RODAPÉ DE PEROBA DE 1.5X7CM</t>
  </si>
  <si>
    <t>I1847</t>
  </si>
  <si>
    <t>SARRAFO DE 1" - L = 8cm</t>
  </si>
  <si>
    <t>I1845</t>
  </si>
  <si>
    <t>SARRAFO DE 1"X4" APARELHADO</t>
  </si>
  <si>
    <t>I1912</t>
  </si>
  <si>
    <t>TABUA DE 1"X12" DE 1A.</t>
  </si>
  <si>
    <t>I2462</t>
  </si>
  <si>
    <t>TÁBUA EM MADEIRA MUIRACATIARA PLAINADA DE 32mm</t>
  </si>
  <si>
    <t>I1918</t>
  </si>
  <si>
    <t>TACO DE PEROBA 7X21CM</t>
  </si>
  <si>
    <t>I2542</t>
  </si>
  <si>
    <t>TRAVESSA DE MADEIRA C/SECAO DE 3"X1 1/2"</t>
  </si>
  <si>
    <t>LUVA RETA PARA EMENDA DE ELETRODUTO DE AÇO ZINCADO DN 1 1/2"</t>
  </si>
  <si>
    <t>I6468</t>
  </si>
  <si>
    <t>LUVA RETA PARA EMENDA DE ELETRODUTO DE AÇO ZINCADO DN 1/2"</t>
  </si>
  <si>
    <t>I7706</t>
  </si>
  <si>
    <t>LUVA SIMPLES FoFo JTE DN 1000</t>
  </si>
  <si>
    <t>I7707</t>
  </si>
  <si>
    <t>LUVA SIMPLES FoFo JTE DN 1200</t>
  </si>
  <si>
    <t>I7699</t>
  </si>
  <si>
    <t>LUVA SIMPLES FoFo JTE DN 300</t>
  </si>
  <si>
    <t>I7700</t>
  </si>
  <si>
    <t>LUVA SIMPLES FoFo JTE DN 350</t>
  </si>
  <si>
    <t>I7701</t>
  </si>
  <si>
    <t>LUVA SIMPLES FoFo JTE DN 400</t>
  </si>
  <si>
    <t>I7702</t>
  </si>
  <si>
    <t>LUVA SIMPLES FoFo JTE DN 500</t>
  </si>
  <si>
    <t>I7703</t>
  </si>
  <si>
    <t>LUVA SIMPLES FoFo JTE DN 600</t>
  </si>
  <si>
    <t>I7704</t>
  </si>
  <si>
    <t>LUVA SIMPLES FoFo JTE DN 700</t>
  </si>
  <si>
    <t>I7705</t>
  </si>
  <si>
    <t>LUVA SIMPLES FoFo JTE DN 800</t>
  </si>
  <si>
    <t>I3904</t>
  </si>
  <si>
    <t>7.1.1</t>
  </si>
  <si>
    <t xml:space="preserve">CARGA E ARRUMAÇÃO DE PEDRA ADQUIRIDA (0,0001 À 1,000 TON), INCL. TRANSPORTE E LANÇAMENTO </t>
  </si>
  <si>
    <t xml:space="preserve">CARGA E ARRUMAÇÃO DE PEDRA ADQUIRIDA (1,000 À 4,000 TON), S/ TRANSP. INCL. LANÇAMENTO </t>
  </si>
  <si>
    <t xml:space="preserve">ENROCAMENTO DE PEDRA DE MÃO ARRUMADA (ADQUIRIDA) </t>
  </si>
  <si>
    <t xml:space="preserve">ENROCAMENTO DE PEDRA DE MÃO JOGADA (ADQUIRIDA) </t>
  </si>
  <si>
    <t>7.1.2</t>
  </si>
  <si>
    <t>7.1.3</t>
  </si>
  <si>
    <t>7.1.4</t>
  </si>
  <si>
    <t xml:space="preserve">7.2 </t>
  </si>
  <si>
    <t>ENSECADEIRAS</t>
  </si>
  <si>
    <t>7.2.1</t>
  </si>
  <si>
    <t>7.2.2</t>
  </si>
  <si>
    <t>7.2.3</t>
  </si>
  <si>
    <t xml:space="preserve">ENSECADEIRA COM SACOS DE AREIA, S/ FORNECIMENTO DE AREIA </t>
  </si>
  <si>
    <t xml:space="preserve">ENSECADEIRA DE PAREDE SIMPLES </t>
  </si>
  <si>
    <t xml:space="preserve">ENSECADEIRA DE PAREDE DUPLA </t>
  </si>
  <si>
    <t xml:space="preserve">7.3 </t>
  </si>
  <si>
    <t>MURO DE ARRIMO</t>
  </si>
  <si>
    <t>7.3.1</t>
  </si>
  <si>
    <t>7.3.2</t>
  </si>
  <si>
    <t>7.3.3</t>
  </si>
  <si>
    <t>7.3.4</t>
  </si>
  <si>
    <t>7.3.5</t>
  </si>
  <si>
    <t xml:space="preserve">MURO DE ARRIMO C/GABIÃO, ALTURA 2m </t>
  </si>
  <si>
    <t xml:space="preserve">MURO DE ARRIMO C/GABIÃO, ALTURA 4m </t>
  </si>
  <si>
    <t xml:space="preserve">ENCHIMENTO DE GABIÃO COM PEDRA DE MÃO </t>
  </si>
  <si>
    <t xml:space="preserve">GABIÃO COLCHÃO ESP.= 30cm </t>
  </si>
  <si>
    <t xml:space="preserve">GABIÃO P/EXECUÇÃO DE OBRAS </t>
  </si>
  <si>
    <t>MEDIDOR DE VAZÃO MAGNÉTICO DN 200 C/ CONV./ TOTALIZAD</t>
  </si>
  <si>
    <t>I2959</t>
  </si>
  <si>
    <t>MEDIDOR DE VAZÃO MAGNÉTICO DN 250 C/ CONV./ TOTALIZAD</t>
  </si>
  <si>
    <t>I2960</t>
  </si>
  <si>
    <t>MEDIDOR DE VAZÃO MAGNÉTICO DN 350 C/ CONV./ TOTALIZAD</t>
  </si>
  <si>
    <t>I2954</t>
  </si>
  <si>
    <t>MEDIDOR DE VAZÃO MAGNÉTICO DN 50 C/ CONV./ TOTALIZAD</t>
  </si>
  <si>
    <t>I2955</t>
  </si>
  <si>
    <t>MEDIDOR DE VAZÃO MAGNÉTICO DN 75 C/ CONV./ TOTALIZAD</t>
  </si>
  <si>
    <t>I6358</t>
  </si>
  <si>
    <t>NIPLE DUPLO AÇO GALV. COM ROSCA DN 1"</t>
  </si>
  <si>
    <t>I6355</t>
  </si>
  <si>
    <t>NIPLE DUPLO AÇO GALV. COM ROSCA DN 2"</t>
  </si>
  <si>
    <t>I8078</t>
  </si>
  <si>
    <t>OLHAL PARA PARAFUSO</t>
  </si>
  <si>
    <t>I6004</t>
  </si>
  <si>
    <t>PAINEL ELÉTRICO C/ 2 SOFT START 60CV,380V,60Hz</t>
  </si>
  <si>
    <t>I6010</t>
  </si>
  <si>
    <t>TRABALHO PROFISSIONAL</t>
  </si>
  <si>
    <t>UT</t>
  </si>
  <si>
    <t>I6238</t>
  </si>
  <si>
    <t>TRABALHO PROFISSIONAL ENG. CALCULISTA (RESERV. APOIADO, ELEVATÓRIA E CAIXA DE AREIA)</t>
  </si>
  <si>
    <t>I6237</t>
  </si>
  <si>
    <t>TRABALHO PROFISSIONAL ENG. CALCULISTA (RESERVATÓRIO ELEVADO)</t>
  </si>
  <si>
    <t>21. MATERIAIS FERROVIÁRIOS</t>
  </si>
  <si>
    <t>I8087</t>
  </si>
  <si>
    <t>TUBO FoFo C/FLANGE E BOLSA JE DN 250 PN10 - L=5000</t>
  </si>
  <si>
    <t>I4314</t>
  </si>
  <si>
    <t>COLAR DE TOMADA FoFo P/TUBOS PVC / DEFoFo DN 250 x 3/4"</t>
  </si>
  <si>
    <t>I2935</t>
  </si>
  <si>
    <t>COLAR DE TOMADA FoFo P/TUBOS PVC / DEFoFo DN 300 x 1"</t>
  </si>
  <si>
    <t>I2934</t>
  </si>
  <si>
    <t>COLAR DE TOMADA FoFo P/TUBOS PVC / DEFoFo DN 300 x 3/4"</t>
  </si>
  <si>
    <t>I2907</t>
  </si>
  <si>
    <t>COLAR DE TOMADA PVC C/TRAVAS SAIDA ROSC. DN 100 x 1/2"</t>
  </si>
  <si>
    <t>I2908</t>
  </si>
  <si>
    <t>COLAR DE TOMADA PVC C/TRAVAS SAIDA ROSC. DN 100 x 3/4"</t>
  </si>
  <si>
    <t>I2901</t>
  </si>
  <si>
    <t>COLAR DE TOMADA PVC C/TRAVAS SAIDA ROSC. DN 32 x 1/2"</t>
  </si>
  <si>
    <t>I2902</t>
  </si>
  <si>
    <t>COLAR DE TOMADA PVC C/TRAVAS SAIDA ROSC. DN 32 x 3/4"</t>
  </si>
  <si>
    <t>I2903</t>
  </si>
  <si>
    <t>COLAR DE TOMADA PVC C/TRAVAS SAIDA ROSC. DN 50 x 1/2"</t>
  </si>
  <si>
    <t>I2904</t>
  </si>
  <si>
    <t>COLAR DE TOMADA PVC C/TRAVAS SAIDA ROSC. DN 50 x 3/4"</t>
  </si>
  <si>
    <t>I2905</t>
  </si>
  <si>
    <t>COLAR DE TOMADA PVC C/TRAVAS SAIDA ROSC. DN 75 x 1/2"</t>
  </si>
  <si>
    <t>I2906</t>
  </si>
  <si>
    <t>REGISTRO DE PRESSÃO CROMADO 15MM (1/2')</t>
  </si>
  <si>
    <t>I1811</t>
  </si>
  <si>
    <t>REGISTRO DE PRESSÃO CROMADO 20MM (3/4')</t>
  </si>
  <si>
    <t>I2593</t>
  </si>
  <si>
    <t>REGISTRO DE PRESSÃO CROMADO 25MM (1")</t>
  </si>
  <si>
    <t>I1816</t>
  </si>
  <si>
    <t>CENTRAL ALARME P/6 LAÇOS SUPERVIS., MOD.FIRE-LITE</t>
  </si>
  <si>
    <t>I7538</t>
  </si>
  <si>
    <t>CENTRAL DE CONTROLE P/ SEGURANÇA COMPLETA</t>
  </si>
  <si>
    <t>I0546</t>
  </si>
  <si>
    <t>CHAVE COMUTADORA P/ AMPERIMETRO/VOLTIMETRO</t>
  </si>
  <si>
    <t>I0547</t>
  </si>
  <si>
    <t>CHAVE FACA 3X200A CLASSE 15KV</t>
  </si>
  <si>
    <t>I0549</t>
  </si>
  <si>
    <t>CHAVE FUSIVEL INDICADORA 15KV/50A-RUPTURA 1200A</t>
  </si>
  <si>
    <t>I0551</t>
  </si>
  <si>
    <t>CHAVE GERAL 3X200A-BASE DE MARMORE</t>
  </si>
  <si>
    <t>I7537</t>
  </si>
  <si>
    <t>CHAVE PRESSOSTÁTICA 2"</t>
  </si>
  <si>
    <t>I0552</t>
  </si>
  <si>
    <t>CHAVE SECCIONADORA ACION. ALAVANCA 1X40A</t>
  </si>
  <si>
    <t>I0553</t>
  </si>
  <si>
    <t>CHAVE SECCIONADORA ACION. ALAVANCA 3X100A</t>
  </si>
  <si>
    <t>I0554</t>
  </si>
  <si>
    <t>CHAVE SECCIONADORA ACION. ALAVANCA 3X40A</t>
  </si>
  <si>
    <t>I0555</t>
  </si>
  <si>
    <t>CHAVE SECCIONADORA ACION. ALAVANCA 3X63A</t>
  </si>
  <si>
    <t>I7431</t>
  </si>
  <si>
    <t>APLICADOR REVESTIMENTO</t>
  </si>
  <si>
    <t>I0150</t>
  </si>
  <si>
    <t>AUX. DE OPERAÇÃO INIC. CAGECE</t>
  </si>
  <si>
    <t>I0151</t>
  </si>
  <si>
    <t>AUX. TÉCNICO INICIAL CAGECE</t>
  </si>
  <si>
    <t>I6033</t>
  </si>
  <si>
    <t>CADASTRADOR</t>
  </si>
  <si>
    <t>I0443</t>
  </si>
  <si>
    <t>CALAFETADOR</t>
  </si>
  <si>
    <t>I0490</t>
  </si>
  <si>
    <t>CAPATAZ DE AR COMPRIMIDO</t>
  </si>
  <si>
    <t>I0855</t>
  </si>
  <si>
    <t>CONSULTOR DE ENGENHARIA</t>
  </si>
  <si>
    <t>I6034</t>
  </si>
  <si>
    <t>DIGITADOR</t>
  </si>
  <si>
    <t>I1088</t>
  </si>
  <si>
    <t>ELETROTECNICO MONTADOR</t>
  </si>
  <si>
    <t>I6815</t>
  </si>
  <si>
    <t>ENCARREGADO DE TURMA / FEITOR</t>
  </si>
  <si>
    <t>I2325</t>
  </si>
  <si>
    <t>ESMERILHADOR</t>
  </si>
  <si>
    <t>I2378</t>
  </si>
  <si>
    <t>MECANICO HIDROMETRO INIC. CAGE</t>
  </si>
  <si>
    <t>I7989</t>
  </si>
  <si>
    <t>MESTRE DE LINHA</t>
  </si>
  <si>
    <t>I2380</t>
  </si>
  <si>
    <t>I7933</t>
  </si>
  <si>
    <t>I3616</t>
  </si>
  <si>
    <t>TE FoFo BBF DN 900 x 800 PN 10</t>
  </si>
  <si>
    <t>I3617</t>
  </si>
  <si>
    <t>TUBO FoFo C/ FLANGES DN 1200 PN10 - L=4000</t>
  </si>
  <si>
    <t>I4627</t>
  </si>
  <si>
    <t>TUBO FoFo C/ FLANGES DN 1200 PN10 - L=4500</t>
  </si>
  <si>
    <t>I4628</t>
  </si>
  <si>
    <t>TUBO FoFo C/ FLANGES DN 1200 PN10 - L=5000</t>
  </si>
  <si>
    <t>I4629</t>
  </si>
  <si>
    <t>TUBO FoFo C/ FLANGES DN 1200 PN10 - L=5500</t>
  </si>
  <si>
    <t>I4630</t>
  </si>
  <si>
    <t>TUBO FoFo C/ FLANGES DN 1200 PN10 - L=6000</t>
  </si>
  <si>
    <t>I4631</t>
  </si>
  <si>
    <t>VÁLVULA BORBOLETA FLANGEADA C/ MECANISMO C+CABEÇOTE DN 1200 N16</t>
  </si>
  <si>
    <t>I7285</t>
  </si>
  <si>
    <t>VÁLVULA BORBOLETA FLANGEADA C/ MECANISMO C+CABEÇOTE DN 150 N16</t>
  </si>
  <si>
    <t>I7286</t>
  </si>
  <si>
    <t>VÁLVULA BORBOLETA FLANGEADA C/ MECANISMO C+CABEÇOTE DN 200 N10</t>
  </si>
  <si>
    <t>I7287</t>
  </si>
  <si>
    <t>VÁLVULA BORBOLETA FLANGEADA C/ MECANISMO C+CABEÇOTE DN 200 N16</t>
  </si>
  <si>
    <t>I7288</t>
  </si>
  <si>
    <t>VÁLVULA BORBOLETA FLANGEADA C/ MECANISMO C+CABEÇOTE DN 250 N10</t>
  </si>
  <si>
    <t>I7289</t>
  </si>
  <si>
    <t>PEDESTAL MANOBRA C/ ENGRENAGEM DN 06</t>
  </si>
  <si>
    <t>I4975</t>
  </si>
  <si>
    <t>PEDESTAL MANOBRA C/ ENGRENAGEM DN 07</t>
  </si>
  <si>
    <t>I4976</t>
  </si>
  <si>
    <t>PEDESTAL MANOBRA C/ENGRENAGEM E INDICADOR DN 18x62</t>
  </si>
  <si>
    <t>I4977</t>
  </si>
  <si>
    <t>PEDESTAL MANOBRA C/ENGRENAGEM E INDICADOR DN 18x63</t>
  </si>
  <si>
    <t>I4978</t>
  </si>
  <si>
    <t>PEDESTAL MANOBRA C/ENGRENAGEM E INDICADOR DN 18x65</t>
  </si>
  <si>
    <t>I4979</t>
  </si>
  <si>
    <t>PEDESTAL MANOBRA C/ENGRENAGEM E INDICADOR DN 18x78</t>
  </si>
  <si>
    <t>I4980</t>
  </si>
  <si>
    <t>PEDESTAL MANOBRA SIMPLES INDIC. ABERTURA DN 10x56</t>
  </si>
  <si>
    <t>I5002</t>
  </si>
  <si>
    <t>ANEL DE BORRACHA OCRE DN 125</t>
  </si>
  <si>
    <t>JUNÇÃO DUPLA PVC ESGOTO DE 75MM</t>
  </si>
  <si>
    <t>I1322</t>
  </si>
  <si>
    <t>JUNÇÃO DUPLA 45 FERRO FUND.100X100MM (4X4'')</t>
  </si>
  <si>
    <t>I1325</t>
  </si>
  <si>
    <t>I6792</t>
  </si>
  <si>
    <t>VIGA DE MADEIRA EM MASSARANDUBA 10"x 4"</t>
  </si>
  <si>
    <t>20. MÃO-DE-OBRA</t>
  </si>
  <si>
    <t>I0048</t>
  </si>
  <si>
    <t>ALFANGISTA</t>
  </si>
  <si>
    <t>I0092</t>
  </si>
  <si>
    <t>PEDESTAL MANOBRA SIMPLES INDIC. ABERTURA DN 10x55</t>
  </si>
  <si>
    <t>I5001</t>
  </si>
  <si>
    <t>ANEL BORRACHA P/ FoFo JUNTA ELÁSTICA DN 80 P/ ÁGUA</t>
  </si>
  <si>
    <t>I7095</t>
  </si>
  <si>
    <t>ANEL BORRACHA P/ FoFo JUNTA ELÁSTICA DN 80 P/ ESGOTO</t>
  </si>
  <si>
    <t>I6406</t>
  </si>
  <si>
    <t>ANEL BORRACHA P/ FoFo JUNTA ELÁSTICA DN 800 P/ ÁGUA</t>
  </si>
  <si>
    <t>I4170</t>
  </si>
  <si>
    <t>ANEL BORRACHA P/ FoFo JUNTA ELÁSTICA DN 800 P/ ESGOTO</t>
  </si>
  <si>
    <t>I6407</t>
  </si>
  <si>
    <t>OPERADOR DE USINA MISTURADORA DE SOLOS E AGREGADOS</t>
  </si>
  <si>
    <t>I2565</t>
  </si>
  <si>
    <t>OPERADOR DE VIBRADOR DE IMERSAO</t>
  </si>
  <si>
    <t>I2566</t>
  </si>
  <si>
    <t>OPERADOR DE VIBRO ACABADORA DE MISTURAS BETUMINOSAS</t>
  </si>
  <si>
    <t>I1552</t>
  </si>
  <si>
    <t>OPERADOR GUINCHO</t>
  </si>
  <si>
    <t>I1599</t>
  </si>
  <si>
    <t>PASTILHEIRO</t>
  </si>
  <si>
    <t>I1772</t>
  </si>
  <si>
    <t>RASPADOR</t>
  </si>
  <si>
    <t>I2424</t>
  </si>
  <si>
    <t>SOLDADOR RAIO X</t>
  </si>
  <si>
    <t>I6035</t>
  </si>
  <si>
    <t>SUPERVISOR DE CADASTRO</t>
  </si>
  <si>
    <t>JUNÇÃO PVC BRANCO C/INSP P/ESG DIAM 75MM (3'')</t>
  </si>
  <si>
    <t>I7492</t>
  </si>
  <si>
    <t>JUNÇÃO PVC BRANCO 50 x 50 mm (2")</t>
  </si>
  <si>
    <t>I1319</t>
  </si>
  <si>
    <t>JUNÇÃO PVC PARA ESGOTO 100X50MM (4X2'')</t>
  </si>
  <si>
    <t>I1318</t>
  </si>
  <si>
    <t>JUNÇÃO PVC PARA ESGOTO 3X2''</t>
  </si>
  <si>
    <t>I1320</t>
  </si>
  <si>
    <t>JUNÇÃO PVC PARA ESGOTO 4X3''</t>
  </si>
  <si>
    <t>I1321</t>
  </si>
  <si>
    <t>JUNÇÃO PVC PARA ESGOTO 6X4''</t>
  </si>
  <si>
    <t>I1326</t>
  </si>
  <si>
    <t>JUNÇÃO SIMPLES PVC BRANCO C/INSP.P/ESG.DIAM.100MM</t>
  </si>
  <si>
    <t>I6791</t>
  </si>
  <si>
    <t>POSTE DE CONCRETO 11MX400KG</t>
  </si>
  <si>
    <t>I1720</t>
  </si>
  <si>
    <t>POSTE DE CONCRETO 8MX300KG</t>
  </si>
  <si>
    <t>I6721</t>
  </si>
  <si>
    <t>RESERVATÓRIO PRE MOLDADO ELEVADO CILINDRICO D=2,0M, CAP.=12,0M3, H=9,0M COMPLETO E CISTERNA CAP.=4,5M3</t>
  </si>
  <si>
    <t>I7403</t>
  </si>
  <si>
    <t>TAMPA DE CONCRETO P/ POÇO D=0,60m</t>
  </si>
  <si>
    <t>I6236</t>
  </si>
  <si>
    <t>TANQUE EM CONCRETO CAP 150L C/ SUPORTE DE APOIO (PADRÃO FUNASA)</t>
  </si>
  <si>
    <t>I6231</t>
  </si>
  <si>
    <t>TIJOLINHO K317 (19,9 X 10 X 4)cm - CINZA</t>
  </si>
  <si>
    <t>I6230</t>
  </si>
  <si>
    <t>TIJOLINHO K317 (19,9 X 10 X 4)cm - COLORIDO</t>
  </si>
  <si>
    <t>5. BLOCOS, TIJOLOS E ELEMENTOS VAZADOS</t>
  </si>
  <si>
    <t>I0225</t>
  </si>
  <si>
    <t>BLOCO CERAMICO ESTRUTURAL 14X19X39CM</t>
  </si>
  <si>
    <t>I0226</t>
  </si>
  <si>
    <t>BLOCO CERAMICO ESTRUTURAL 19X19X39CM</t>
  </si>
  <si>
    <t>I0227</t>
  </si>
  <si>
    <t>BLOCO CERAMICO ESTRUTURAL 9X19X39CM</t>
  </si>
  <si>
    <t>I0228</t>
  </si>
  <si>
    <t>BLOCO CERAMICO FURADO VEDAÇÃO - 19X19X39 CM</t>
  </si>
  <si>
    <t>I0229</t>
  </si>
  <si>
    <t>BLOCO CERAMICO FURADO VEDAÇÃO - 9X19X39 CM</t>
  </si>
  <si>
    <t>I0235</t>
  </si>
  <si>
    <t>FLANGE AVULSO DN 80 PN10</t>
  </si>
  <si>
    <t>I3867</t>
  </si>
  <si>
    <t>FLANGE AVULSO DN 800 PN10</t>
  </si>
  <si>
    <t>I3868</t>
  </si>
  <si>
    <t>FLANGE AVULSO DN 900 PN10</t>
  </si>
  <si>
    <t>I7125</t>
  </si>
  <si>
    <t>FLANGE CEGO DN 80 PN10</t>
  </si>
  <si>
    <t>I3839</t>
  </si>
  <si>
    <t>FLANGE CEGO FoFo C/ FUROS DN 100 PN10</t>
  </si>
  <si>
    <t>I3852</t>
  </si>
  <si>
    <t>FLANGE CEGO FoFo C/ FUROS DN 1000 PN10</t>
  </si>
  <si>
    <t>I3853</t>
  </si>
  <si>
    <t>FLANGE CEGO FoFo C/ FUROS DN 1200 PN10</t>
  </si>
  <si>
    <t>I3840</t>
  </si>
  <si>
    <t>FLANGE CEGO FoFo C/ FUROS DN 150 PN10</t>
  </si>
  <si>
    <t>I3841</t>
  </si>
  <si>
    <t>FLANGE CEGO FoFo C/ FUROS DN 200 PN10</t>
  </si>
  <si>
    <t>I3842</t>
  </si>
  <si>
    <t>FLANGE CEGO FoFo C/ FUROS DN 250 PN10</t>
  </si>
  <si>
    <t>I3843</t>
  </si>
  <si>
    <t>FLANGE CEGO FoFo C/ FUROS DN 300 PN10</t>
  </si>
  <si>
    <t>I3844</t>
  </si>
  <si>
    <t>FLANGE CEGO FoFo C/ FUROS DN 350 PN10</t>
  </si>
  <si>
    <t>I3845</t>
  </si>
  <si>
    <t>FLANGE CEGO FoFo C/ FUROS DN 400 PN10</t>
  </si>
  <si>
    <t>I3846</t>
  </si>
  <si>
    <t>FLANGE CEGO FoFo C/ FUROS DN 450 PN10</t>
  </si>
  <si>
    <t>I3837</t>
  </si>
  <si>
    <t>FLANGE CEGO FoFo C/ FUROS DN 50 PN10</t>
  </si>
  <si>
    <t>I3847</t>
  </si>
  <si>
    <t>FLANGE CEGO FoFo C/ FUROS DN 500 PN10</t>
  </si>
  <si>
    <t>I3848</t>
  </si>
  <si>
    <t>FLANGE CEGO FoFo C/ FUROS DN 600 PN10</t>
  </si>
  <si>
    <t>I3849</t>
  </si>
  <si>
    <t>FLANGE CEGO FoFo C/ FUROS DN 700 PN10</t>
  </si>
  <si>
    <t>I3838</t>
  </si>
  <si>
    <t>FLANGE CEGO FoFo C/ FUROS DN 75 PN10</t>
  </si>
  <si>
    <t>PASTA LUBRIFICANTE - BISNAGA 160 g</t>
  </si>
  <si>
    <t>I7476</t>
  </si>
  <si>
    <t>PASTA LUBRIFICANTE - BISNAGA 400 g</t>
  </si>
  <si>
    <t>I7474</t>
  </si>
  <si>
    <t>PASTA LUBRIFICANTE - POTE 2400 g</t>
  </si>
  <si>
    <t>I4974</t>
  </si>
  <si>
    <t>I4159</t>
  </si>
  <si>
    <t>ANEL BORRACHA P/ FoFo JUNTA ELÁSTICA DN 100 P/ ESGOTO</t>
  </si>
  <si>
    <t>I6409</t>
  </si>
  <si>
    <t>ANEL BORRACHA P/ FoFo JUNTA ELÁSTICA DN 1000 P/ ÁGUA</t>
  </si>
  <si>
    <t>I4172</t>
  </si>
  <si>
    <t>ANEL BORRACHA P/ FoFo JUNTA ELÁSTICA DN 1000 P/ ESGOTO</t>
  </si>
  <si>
    <t>I6417</t>
  </si>
  <si>
    <t>ANEL BORRACHA P/ FoFo JUNTA ELÁSTICA DN 1200 P/ ÁGUA</t>
  </si>
  <si>
    <t>I4173</t>
  </si>
  <si>
    <t>ANEL BORRACHA P/ FoFo JUNTA ELÁSTICA DN 1200 P/ ESGOTO</t>
  </si>
  <si>
    <t>I8217</t>
  </si>
  <si>
    <t>PEDESTAL MANOBRA C/ENGRENAGEM E INDICADOR DN 20x65</t>
  </si>
  <si>
    <t>I4982</t>
  </si>
  <si>
    <t>PEDESTAL MANOBRA C/ENGRENAGEM E INDICADOR DN 20x66</t>
  </si>
  <si>
    <t>I4983</t>
  </si>
  <si>
    <t>PEDESTAL MANOBRA C/ENGRENAGEM E INDICADOR DN 20x67</t>
  </si>
  <si>
    <t>I4984</t>
  </si>
  <si>
    <t>PEDESTAL MANOBRA C/ENGRENAGEM E INDICADOR DN 20x80</t>
  </si>
  <si>
    <t>I4985</t>
  </si>
  <si>
    <t>PEDESTAL MANOBRA C/ENGRENAGEM E INDICADOR DN 20x98</t>
  </si>
  <si>
    <t>I4986</t>
  </si>
  <si>
    <t>PEDESTAL MANOBRA C/ENGRENAGEM E INDICADOR DN 20x99</t>
  </si>
  <si>
    <t>I4987</t>
  </si>
  <si>
    <t>PEDESTAL MANOBRA SIMPLES DN 1</t>
  </si>
  <si>
    <t>I4988</t>
  </si>
  <si>
    <t>PEDESTAL MANOBRA SIMPLES DN 2</t>
  </si>
  <si>
    <t>I4989</t>
  </si>
  <si>
    <t>PEDESTAL MANOBRA SIMPLES DN 3</t>
  </si>
  <si>
    <t>I4990</t>
  </si>
  <si>
    <t>PEDESTAL MANOBRA SIMPLES DN 4</t>
  </si>
  <si>
    <t>I4992</t>
  </si>
  <si>
    <t>PEDESTAL MANOBRA SIMPLES INDIC. ABERTURA DN 08x50</t>
  </si>
  <si>
    <t>I4993</t>
  </si>
  <si>
    <t>PEDESTAL MANOBRA SIMPLES INDIC. ABERTURA DN 08x52</t>
  </si>
  <si>
    <t>I4994</t>
  </si>
  <si>
    <t>PEDESTAL MANOBRA SIMPLES INDIC. ABERTURA DN 08x53</t>
  </si>
  <si>
    <t>I4995</t>
  </si>
  <si>
    <t>PEDESTAL MANOBRA SIMPLES INDIC. ABERTURA DN 09x55</t>
  </si>
  <si>
    <t>I4996</t>
  </si>
  <si>
    <t>PEDESTAL MANOBRA SIMPLES INDIC. ABERTURA DN 09x56</t>
  </si>
  <si>
    <t>I4997</t>
  </si>
  <si>
    <t>PEDESTAL MANOBRA SIMPLES INDIC. ABERTURA DN 09x58</t>
  </si>
  <si>
    <t>I4998</t>
  </si>
  <si>
    <t>PEDESTAL MANOBRA SIMPLES INDIC. ABERTURA DN 09x59</t>
  </si>
  <si>
    <t>I4999</t>
  </si>
  <si>
    <t>PEDESTAL MANOBRA SIMPLES INDIC. ABERTURA DN 09x60</t>
  </si>
  <si>
    <t>I5000</t>
  </si>
  <si>
    <t>corrigir composição de custos</t>
  </si>
  <si>
    <t xml:space="preserve">C1399 - FORMA PLANA CHAPA COMPENSADA PLASTIFICADA, ESP.= 12mm UTIL. 5X </t>
  </si>
  <si>
    <t>I0526</t>
  </si>
  <si>
    <t>CHAPA COMPENSADO PLASTIFICADO 12MM (1.22 X 2.44M)</t>
  </si>
  <si>
    <t>I0042</t>
  </si>
  <si>
    <t>AJUDANTE DE ELETRICISTA</t>
  </si>
  <si>
    <t>I0356</t>
  </si>
  <si>
    <t>CABO ISOLADO PVC 750V 2,5 MM2</t>
  </si>
  <si>
    <t>I1481</t>
  </si>
  <si>
    <t>LÂMPADA VAPOR DE SÓDIO 70W</t>
  </si>
  <si>
    <t>I1721</t>
  </si>
  <si>
    <t>POSTE DE FERRO, H= 2,80M C/GLOBO DE VIDRO</t>
  </si>
  <si>
    <t>I1776</t>
  </si>
  <si>
    <t>BUCHA REDUÇÃO DE AÇO GALVANIZADO 11/2"x 11/4"</t>
  </si>
  <si>
    <t>I8225</t>
  </si>
  <si>
    <t>BUCHA REDUÇÃO DE AÇO GALVANIZADO 11/4"x 1"</t>
  </si>
  <si>
    <t>I8228</t>
  </si>
  <si>
    <t>BUCHA REDUÇÃO DE AÇO GALVANIZADO 2"x 1/2"</t>
  </si>
  <si>
    <t>I0296</t>
  </si>
  <si>
    <t>BUCHA REDUÇÃO DE PVC P/ESGOTO 3X2''</t>
  </si>
  <si>
    <t>I0297</t>
  </si>
  <si>
    <t>BUCHA REDUÇÃO DE PVC P/ESGOTO 4X3''</t>
  </si>
  <si>
    <t>I0298</t>
  </si>
  <si>
    <t>BUCHA REDUÇÃO DE PVC P/ESGOTO 6X4''</t>
  </si>
  <si>
    <t>I0322</t>
  </si>
  <si>
    <t>BUCHA REDUÇÃO FERRO FUNDIDO 100X75MM</t>
  </si>
  <si>
    <t>I0323</t>
  </si>
  <si>
    <t>BUCHA REDUÇÃO FERRO FUNDIDO 150X100MM</t>
  </si>
  <si>
    <t>I0324</t>
  </si>
  <si>
    <t>BUCHA REDUÇÃO FERRO FUNDIDO 75X50MM</t>
  </si>
  <si>
    <t>I0325</t>
  </si>
  <si>
    <t>BUCHA REDUÇÃO LONGA PVC ESGOTO 50X40MM</t>
  </si>
  <si>
    <t>I0302</t>
  </si>
  <si>
    <t>BUCHA REDUCAO PVC CURTA 75X50MM - AF</t>
  </si>
  <si>
    <t>I0310</t>
  </si>
  <si>
    <t>BUCHA REDUÇÃO PVC ROSCAVEL DE 1 X1/2''</t>
  </si>
  <si>
    <t>I0304</t>
  </si>
  <si>
    <t>BUCHA REDUÇÃO PVC ROSCAVEL DE 1 1/2X1''</t>
  </si>
  <si>
    <t>I0303</t>
  </si>
  <si>
    <t>BUCHA REDUÇÃO PVC ROSCAVEL DE 1 1/2X1 1/4''</t>
  </si>
  <si>
    <t>I0305</t>
  </si>
  <si>
    <t>BUCHA REDUÇÃO PVC ROSCAVEL DE 1 1/2X1/2''</t>
  </si>
  <si>
    <t>I0306</t>
  </si>
  <si>
    <t>BUCHA REDUÇÃO PVC ROSCAVEL DE 1 1/2X3/4''</t>
  </si>
  <si>
    <t>I0307</t>
  </si>
  <si>
    <t>BUCHA REDUÇÃO PVC ROSCAVEL DE 1 1/4X1''</t>
  </si>
  <si>
    <t>I0308</t>
  </si>
  <si>
    <t>BUCHA REDUÇÃO PVC ROSCAVEL DE 1 1/4X1/2''</t>
  </si>
  <si>
    <t>I0309</t>
  </si>
  <si>
    <t>BUCHA REDUÇÃO PVC ROSCAVEL DE 1 1/4X3/4''</t>
  </si>
  <si>
    <t>I0311</t>
  </si>
  <si>
    <t>CURVA FoFo 90 FF DN 1000 PN10</t>
  </si>
  <si>
    <t>I3439</t>
  </si>
  <si>
    <t>CURVA FoFo 90 FF DN 1200 PN10</t>
  </si>
  <si>
    <t>I3426</t>
  </si>
  <si>
    <t>CURVA FoFo 90 FF DN 150 PN10</t>
  </si>
  <si>
    <t>I3427</t>
  </si>
  <si>
    <t>CURVA FoFo 90 FF DN 200 PN10</t>
  </si>
  <si>
    <t>I3428</t>
  </si>
  <si>
    <t>CURVA FoFo 90 FF DN 250 PN10</t>
  </si>
  <si>
    <t>I3429</t>
  </si>
  <si>
    <t>CURVA FoFo 90 FF DN 300 PN10</t>
  </si>
  <si>
    <t>I3430</t>
  </si>
  <si>
    <t>CURVA FoFo 90 FF DN 350 PN10</t>
  </si>
  <si>
    <t>I3431</t>
  </si>
  <si>
    <t>CURVA FoFo 90 FF DN 400 PN10</t>
  </si>
  <si>
    <t>I3432</t>
  </si>
  <si>
    <t>CURVA FoFo 90 FF DN 450 PN10</t>
  </si>
  <si>
    <t>I3423</t>
  </si>
  <si>
    <t>CURVA FoFo 90 FF DN 50 PN10</t>
  </si>
  <si>
    <t>I3433</t>
  </si>
  <si>
    <t>CURVA FoFo 90 FF DN 500 PN10</t>
  </si>
  <si>
    <t>I3434</t>
  </si>
  <si>
    <t>CURVA FoFo 90 FF DN 600 PN10</t>
  </si>
  <si>
    <t>I3435</t>
  </si>
  <si>
    <t>CURVA FoFo 90 FF DN 700 PN10</t>
  </si>
  <si>
    <t>I3424</t>
  </si>
  <si>
    <t>CURVA FoFo 90 FF DN 75 PN10</t>
  </si>
  <si>
    <t>I7119</t>
  </si>
  <si>
    <t>CURVA FoFo 90 FF DN 80 PN10</t>
  </si>
  <si>
    <t>I3436</t>
  </si>
  <si>
    <t>I3390</t>
  </si>
  <si>
    <t>CURVA FoFo 22 30' FF DN 75 PN10</t>
  </si>
  <si>
    <t>I7117</t>
  </si>
  <si>
    <t>CURVA FoFo 22 30' FF DN 80 PN10</t>
  </si>
  <si>
    <t>I3402</t>
  </si>
  <si>
    <t>CURVA FoFo 22 30' FF DN 800 PN10</t>
  </si>
  <si>
    <t>I3403</t>
  </si>
  <si>
    <t>CURVA FoFo 22 30' FF DN 900 PN10</t>
  </si>
  <si>
    <t>I3408</t>
  </si>
  <si>
    <t>CURVA FoFo 45 FF DN 100 PN10</t>
  </si>
  <si>
    <t>I3421</t>
  </si>
  <si>
    <t>CURVA FoFo 45 FF DN 1000 PN10</t>
  </si>
  <si>
    <t>I3422</t>
  </si>
  <si>
    <t>CURVA FoFo 45 FF DN 1200 PN10</t>
  </si>
  <si>
    <t>I3409</t>
  </si>
  <si>
    <t>CURVA FoFo 45 FF DN 150 PN10</t>
  </si>
  <si>
    <t>I3410</t>
  </si>
  <si>
    <t>CURVA FoFo 45 FF DN 200 PN10</t>
  </si>
  <si>
    <t>I3411</t>
  </si>
  <si>
    <t>REGISTRO GAVETA OVAL V/F COM BY-PASS DN 500 PN25</t>
  </si>
  <si>
    <t>I5184</t>
  </si>
  <si>
    <t>REGISTRO GAVETA OVAL V/F COM BY-PASS DN 600 PN10</t>
  </si>
  <si>
    <t>I5195</t>
  </si>
  <si>
    <t>REGISTRO GAVETA OVAL V/F COM BY-PASS DN 600 PN16</t>
  </si>
  <si>
    <t>I5206</t>
  </si>
  <si>
    <t>REGISTRO GAVETA OVAL V/F COM BY-PASS DN 600 PN25</t>
  </si>
  <si>
    <t>I5185</t>
  </si>
  <si>
    <t>REGISTRO GAVETA OVAL V/F COM BY-PASS DN 700 PN10</t>
  </si>
  <si>
    <t>I5196</t>
  </si>
  <si>
    <t>REGISTRO GAVETA OVAL V/F COM BY-PASS DN 700 PN16</t>
  </si>
  <si>
    <t>I5207</t>
  </si>
  <si>
    <t>REGISTRO GAVETA OVAL V/F COM BY-PASS DN 700 PN25</t>
  </si>
  <si>
    <t>I5186</t>
  </si>
  <si>
    <t>REGISTRO GAVETA OVAL V/F COM BY-PASS DN 800 PN10</t>
  </si>
  <si>
    <t>TUBO FoFo C/FLANGE E PONTA DN 200 PN10 - L=3000</t>
  </si>
  <si>
    <t>I4671</t>
  </si>
  <si>
    <t>TUBO FoFo C/FLANGE E PONTA DN 200 PN10 - L=3500</t>
  </si>
  <si>
    <t>I4672</t>
  </si>
  <si>
    <t>TUBO FoFo C/FLANGE E PONTA DN 200 PN10 - L=4000</t>
  </si>
  <si>
    <t>I4673</t>
  </si>
  <si>
    <t>TUBO FoFo C/FLANGE E PONTA DN 200 PN10 - L=4500</t>
  </si>
  <si>
    <t>I4674</t>
  </si>
  <si>
    <t>TUBO FoFo C/FLANGE E PONTA DN 200 PN10 - L=5000</t>
  </si>
  <si>
    <t>I4675</t>
  </si>
  <si>
    <t>TUBO FoFo C/FLANGE E PONTA DN 200 PN10 - L=5500</t>
  </si>
  <si>
    <t>I4676</t>
  </si>
  <si>
    <t>TUBO FoFo C/FLANGE E PONTA DN 200 PN10 - L=5800</t>
  </si>
  <si>
    <t>I6668</t>
  </si>
  <si>
    <t>TUBO FoFo C/FLANGE E PONTA DN 200 PN10 L=500</t>
  </si>
  <si>
    <t>I4677</t>
  </si>
  <si>
    <t>TUBO FoFo C/FLANGE E PONTA DN 250 PN10 - L=1000</t>
  </si>
  <si>
    <t>I4678</t>
  </si>
  <si>
    <t>CURVA 11 15' FoFo BB JUNTA ELÁSTICA DN 600</t>
  </si>
  <si>
    <t>I3323</t>
  </si>
  <si>
    <t>CURVA 11 15' FoFo BB JUNTA ELÁSTICA DN 700</t>
  </si>
  <si>
    <t>I3313</t>
  </si>
  <si>
    <t>CURVA 11 15' FoFo BB JUNTA ELÁSTICA DN 75</t>
  </si>
  <si>
    <t>I7111</t>
  </si>
  <si>
    <t>CURVA 11 15' FoFo BB JUNTA ELASTICA DN 80</t>
  </si>
  <si>
    <t>I3324</t>
  </si>
  <si>
    <t>CURVA 11 15' FoFo BB JUNTA ELÁSTICA DN 800</t>
  </si>
  <si>
    <t>I3325</t>
  </si>
  <si>
    <t>CURVA 11 15' FoFo BB JUNTA ELÁSTICA DN 900</t>
  </si>
  <si>
    <t>I3330</t>
  </si>
  <si>
    <t>CRUZETA PVC SOLD. MARROM DIAM 32MM (1'')</t>
  </si>
  <si>
    <t>I0909</t>
  </si>
  <si>
    <t>CRUZETA PVC SOLD. MARROM DIAM. 40MM (1 1/4'')</t>
  </si>
  <si>
    <t>I0910</t>
  </si>
  <si>
    <t>CRUZETA PVC SOLD. MARROM DIAM. 50MM (1 1/2'')</t>
  </si>
  <si>
    <t>I0911</t>
  </si>
  <si>
    <t>CRUZETA PVC SOLD. MARROM DIAM. 60MM (2'')</t>
  </si>
  <si>
    <t>I0912</t>
  </si>
  <si>
    <t>CRUZETA PVC SOLD. MARROM DIAM. 85MM (3'')</t>
  </si>
  <si>
    <t>I0913</t>
  </si>
  <si>
    <t>CRUZETA PVC SPLD. MARROM DIAM. 75MM (2 1/2'')</t>
  </si>
  <si>
    <t>I0931</t>
  </si>
  <si>
    <t>CURVA AÇO GALV 1/2'' MACHO-FEMEA</t>
  </si>
  <si>
    <t>I0932</t>
  </si>
  <si>
    <t>CABO CORDPLAST (CABO PP) 3 x 2,50 mm²</t>
  </si>
  <si>
    <t>I8374</t>
  </si>
  <si>
    <t>CABO EM PVC 15000V 120MM2</t>
  </si>
  <si>
    <t>I8373</t>
  </si>
  <si>
    <t>CURVA FoFo 45 FF DN 250 PN10</t>
  </si>
  <si>
    <t>I3412</t>
  </si>
  <si>
    <t>CURVA FoFo 45 FF DN 300 PN10</t>
  </si>
  <si>
    <t>I3413</t>
  </si>
  <si>
    <t>CURVA FoFo 45 FF DN 350 PN10</t>
  </si>
  <si>
    <t>I3414</t>
  </si>
  <si>
    <t>CURVA FoFo 45 FF DN 400 PN10</t>
  </si>
  <si>
    <t>I3415</t>
  </si>
  <si>
    <t>CURVA FoFo 45 FF DN 450 PN10</t>
  </si>
  <si>
    <t>I3416</t>
  </si>
  <si>
    <t>CURVA FoFo 45 FF DN 500 PN10</t>
  </si>
  <si>
    <t>I3417</t>
  </si>
  <si>
    <t>CURVA FoFo 45 FF DN 600 PN10</t>
  </si>
  <si>
    <t>I3418</t>
  </si>
  <si>
    <t>CURVA FoFo 45 FF DN 700 PN10</t>
  </si>
  <si>
    <t>I3407</t>
  </si>
  <si>
    <t>CURVA FoFo 45 FF DN 75 PN10</t>
  </si>
  <si>
    <t>I7118</t>
  </si>
  <si>
    <t>CURVA FoFo 45 FF DN 80 PN10</t>
  </si>
  <si>
    <t>I3419</t>
  </si>
  <si>
    <t>CURVA FoFo 45 FF DN 800 PN10</t>
  </si>
  <si>
    <t>I3420</t>
  </si>
  <si>
    <t>CURVA FoFo 45 FF DN 900 PN10</t>
  </si>
  <si>
    <t>I3425</t>
  </si>
  <si>
    <t>CURVA FoFo 90 FF DN 100 PN10</t>
  </si>
  <si>
    <t>I3438</t>
  </si>
  <si>
    <t>I5197</t>
  </si>
  <si>
    <t>REGISTRO GAVETA OVAL V/F COM BY-PASS DN 800 PN16</t>
  </si>
  <si>
    <t>I5208</t>
  </si>
  <si>
    <t>REGISTRO GAVETA OVAL V/F COM BY-PASS DN 800 PN25</t>
  </si>
  <si>
    <t>I5187</t>
  </si>
  <si>
    <t>REGISTRO GAVETA OVAL V/F COM BY-PASS DN 900 PN10</t>
  </si>
  <si>
    <t>I5198</t>
  </si>
  <si>
    <t>REGISTRO GAVETA OVAL V/F COM BY-PASS DN 900 PN16</t>
  </si>
  <si>
    <t>I5209</t>
  </si>
  <si>
    <t>REGISTRO GAVETA OVAL V/F COM BY-PASS DN 900 PN25</t>
  </si>
  <si>
    <t>I5220</t>
  </si>
  <si>
    <t>REGISTRO GAVETA OVAL V/F COM REDUTOR DN 1000 PN10</t>
  </si>
  <si>
    <t>I5230</t>
  </si>
  <si>
    <t>REGISTRO GAVETA OVAL V/F COM REDUTOR DN 1000 PN16</t>
  </si>
  <si>
    <t>I5240</t>
  </si>
  <si>
    <t>REGISTRO GAVETA OVAL V/F COM REDUTOR DN 1000 PN25</t>
  </si>
  <si>
    <t>I5212</t>
  </si>
  <si>
    <t>REGISTRO GAVETA OVAL V/F COM REDUTOR DN 350 PN10</t>
  </si>
  <si>
    <t>I5222</t>
  </si>
  <si>
    <t>REGISTRO GAVETA OVAL V/F COM REDUTOR DN 350 PN16</t>
  </si>
  <si>
    <t>I5232</t>
  </si>
  <si>
    <t>REGISTRO GAVETA OVAL V/F COM REDUTOR DN 350 PN25</t>
  </si>
  <si>
    <t>I5213</t>
  </si>
  <si>
    <t>CURVA 11 15' FoFo BB JUNTA ELÁSTICA DN 250</t>
  </si>
  <si>
    <t>I3318</t>
  </si>
  <si>
    <t>CURVA 11 15' FoFo BB JUNTA ELÁSTICA DN 300</t>
  </si>
  <si>
    <t>I3319</t>
  </si>
  <si>
    <t>CURVA 11 15' FoFo BB JUNTA ELÁSTICA DN 350</t>
  </si>
  <si>
    <t>I3320</t>
  </si>
  <si>
    <t>CURVA 11 15' FoFo BB JUNTA ELÁSTICA DN 400</t>
  </si>
  <si>
    <t>I7599</t>
  </si>
  <si>
    <t>CURVA 11 15 FoFo BB JUNTA ELÁSTICA DN 450</t>
  </si>
  <si>
    <t>I3321</t>
  </si>
  <si>
    <t>CURVA 11 15' FoFo BB JUNTA ELÁSTICA DN 500</t>
  </si>
  <si>
    <t>I3322</t>
  </si>
  <si>
    <t>I0903</t>
  </si>
  <si>
    <t>CRUZETA PVC ROSCAVEL DE 2''</t>
  </si>
  <si>
    <t>I0904</t>
  </si>
  <si>
    <t>I4277</t>
  </si>
  <si>
    <t>TUBO FoFo C/FLANGE E BOLSA JE DN 100 PN10 - L=3500</t>
  </si>
  <si>
    <t>I4278</t>
  </si>
  <si>
    <t>TUBO FoFo C/FLANGE E BOLSA JE DN 100 PN10 - L=4000</t>
  </si>
  <si>
    <t>I4279</t>
  </si>
  <si>
    <t>TUBO FoFo C/FLANGE E BOLSA JE DN 100 PN10 - L=4500</t>
  </si>
  <si>
    <t>I4280</t>
  </si>
  <si>
    <t>TUBO FoFo C/FLANGE E BOLSA JE DN 100 PN10 - L=5000</t>
  </si>
  <si>
    <t>I4281</t>
  </si>
  <si>
    <t>TUBO FoFo C/FLANGE E BOLSA JE DN 100 PN10 - L=5500</t>
  </si>
  <si>
    <t>I4282</t>
  </si>
  <si>
    <t>TUBO FoFo C/FLANGE E BOLSA JE DN 100 PN10 - L=5800</t>
  </si>
  <si>
    <t>I4421</t>
  </si>
  <si>
    <t>TUBO FoFo C/FLANGE E BOLSA JE DN 1000 PN10 - L=1000</t>
  </si>
  <si>
    <t>I4422</t>
  </si>
  <si>
    <t>TUBO FoFo C/FLANGE E BOLSA JE DN 1000 PN10 - L=1500</t>
  </si>
  <si>
    <t>I4423</t>
  </si>
  <si>
    <t>TUBO FoFo C/FLANGE E BOLSA JE DN 1000 PN10 - L=2000</t>
  </si>
  <si>
    <t>I4424</t>
  </si>
  <si>
    <t>CONJUNTO DE CONVERSORES (EMISSOR E RECEPTOR) DE UTP/COAXIAL COM TERMINAIS DE CONEXÃO, CAIXAS DE PROTEÇÃO E FONTE DE ALIMENTAÇÃO</t>
  </si>
  <si>
    <t>I0865</t>
  </si>
  <si>
    <t>CORTE DE PERFIL DUPLO I DE 10" X 4"X 5/8"</t>
  </si>
  <si>
    <t>I0866</t>
  </si>
  <si>
    <t>CORTE DE PERFIL DUPLO I DE 12" X 5"X 1/4"</t>
  </si>
  <si>
    <t>I0867</t>
  </si>
  <si>
    <t>CORTE DE PERFIL METALICO I DE 10"X4"X5/8"</t>
  </si>
  <si>
    <t>I0868</t>
  </si>
  <si>
    <t>CORTE DE PERFIL METALICO I DE 12"X 5"X 1/4"</t>
  </si>
  <si>
    <t>I0869</t>
  </si>
  <si>
    <t>CORTE DE SUPERFICIE C/DISCO DIAMANTADO</t>
  </si>
  <si>
    <t>I0894</t>
  </si>
  <si>
    <t>CRAVAÇÃO DE PERFIL METÁLICO</t>
  </si>
  <si>
    <t>I7976</t>
  </si>
  <si>
    <t>DETECTOR TERMO-VELOCIMÉTRICO, MONTAGEM DE TETO, C/ BASE ALIMENTAÇÃO 220 VAC, OPERAÇÃO EM REDE - INSTALADO</t>
  </si>
  <si>
    <t>I7942</t>
  </si>
  <si>
    <t>SISTEMA DE DISTRIBUIÇÃO DE ÁGUA</t>
  </si>
  <si>
    <t>Placa da Obra/Serviço</t>
  </si>
  <si>
    <t>ud</t>
  </si>
  <si>
    <t>Chafariz Simples, tipo torre c/ 04 torneiras</t>
  </si>
  <si>
    <t xml:space="preserve">TOTAL GERAL </t>
  </si>
  <si>
    <t>Tubos e conexões do reservatório</t>
  </si>
  <si>
    <t>Distribuição - Chafariz Simples</t>
  </si>
  <si>
    <t>Limpeza manual do terreno</t>
  </si>
  <si>
    <t>Assinaturas:</t>
  </si>
  <si>
    <t>Responsável Técnico</t>
  </si>
  <si>
    <t>Prefeito Municipal</t>
  </si>
  <si>
    <t>MUNICÍPIO: MONTE ALEGRE DO PIAUÍ - PI</t>
  </si>
  <si>
    <r>
      <t xml:space="preserve">LOCALIDADES: "CARVALHO E JABURU" - </t>
    </r>
    <r>
      <rPr>
        <sz val="11"/>
        <rFont val="Calibri"/>
        <family val="2"/>
        <scheme val="minor"/>
      </rPr>
      <t>(zona rural)</t>
    </r>
  </si>
  <si>
    <t>PREFEITURA MUNICIPAL DE MONTE ALEGRE DO PIAUÍ</t>
  </si>
  <si>
    <t>C.N.P.J.(MF): 06.554.232/0001-79</t>
  </si>
  <si>
    <t>RUA DEMERVAL LOBÃO, S/N  -  CENTRO</t>
  </si>
  <si>
    <t>CEP: 64.940-000  -  FONE: (89)  3577-1286</t>
  </si>
  <si>
    <r>
      <rPr>
        <sz val="12"/>
        <rFont val="Calibri"/>
        <family val="2"/>
        <scheme val="minor"/>
      </rPr>
      <t>INTERESSADO:</t>
    </r>
    <r>
      <rPr>
        <b/>
        <sz val="12"/>
        <rFont val="Calibri"/>
        <family val="2"/>
        <scheme val="minor"/>
      </rPr>
      <t xml:space="preserve"> PREFEITURA MUNICIPAL DE MONTE ALEGRE DO PIAUÍ</t>
    </r>
  </si>
  <si>
    <t xml:space="preserve">PROJETO DE SISTEMA SIMPLIFICADO DE ABASTECIMENTO DE ÁGUA </t>
  </si>
  <si>
    <t>Ligação da rede de energia ao poço com subestação aérea monofásica.</t>
  </si>
  <si>
    <t>Reservatório em Fibra de Vidro c/ capacidade p/ 10,0 m³; montado sobre estrutura em concreto armado PM composta de 03(três) pilares sendo um com escada; altura da base 6,0 metros, calçada de proteção, transporte, montagem e pintura da logomarca.</t>
  </si>
  <si>
    <t>Teresina, 31 de Janeiro de 2018.</t>
  </si>
  <si>
    <t>EMPREENDIMENTO: SISTEMA SIMPLIFICADO DE ABASTECIMENTO DE ÁGUA                                                                                                               LOCALIDADES: "CARVALHO E JABURU - (ZONA RURAL)</t>
  </si>
  <si>
    <t>RUA DEMERVAL LOBÃO, S/N - CENTRO</t>
  </si>
  <si>
    <t>C.N.P.J.(MF): 06.554.232/0001-78</t>
  </si>
  <si>
    <t>CEP: 64.940-000  -  FONE: (89) 3577-1286</t>
  </si>
  <si>
    <t>2.6</t>
  </si>
  <si>
    <t>Teresina(PI), 31 de Janeiro de 2018.</t>
  </si>
  <si>
    <t>km</t>
  </si>
  <si>
    <t>Transporte dos reservatórios</t>
  </si>
  <si>
    <t>Transporte dos equipamentos de bombeamento</t>
  </si>
  <si>
    <t xml:space="preserve">Aquisição e instalação de equipamento de bombeamento, recalque/barrilete e conexões para interligação com o reservatório. </t>
  </si>
  <si>
    <t>Transporte da Peerfuratriz</t>
  </si>
  <si>
    <t>Transporte do Cascalho (pré-filtro)</t>
  </si>
  <si>
    <t>Transporte do Compressor e Revestimentos</t>
  </si>
  <si>
    <t>2.7</t>
  </si>
  <si>
    <t>2.8</t>
  </si>
  <si>
    <t>2.9</t>
  </si>
  <si>
    <t>O custo total do sistema simplificado de abastecimento de água é de R$ 147.399,82 (Cento e quarenta e sete mil, trezentos e noventa e nove reais e oitenta e dois centavos), com forme discriminado acima.</t>
  </si>
  <si>
    <t>VALOR TOTAL DA OBRA : R$ 147.399,82</t>
  </si>
</sst>
</file>

<file path=xl/styles.xml><?xml version="1.0" encoding="utf-8"?>
<styleSheet xmlns="http://schemas.openxmlformats.org/spreadsheetml/2006/main">
  <numFmts count="8">
    <numFmt numFmtId="164" formatCode="_(* #,##0.00_);_(* \(#,##0.00\);_(* &quot;-&quot;??_);_(@_)"/>
    <numFmt numFmtId="165" formatCode="0.0000"/>
    <numFmt numFmtId="166" formatCode="0.000"/>
    <numFmt numFmtId="167" formatCode="0.000000"/>
    <numFmt numFmtId="168" formatCode="_(* #,##0.0000_);_(* \(#,##0.0000\);_(* &quot;-&quot;??_);_(@_)"/>
    <numFmt numFmtId="169" formatCode="#,##0.0000"/>
    <numFmt numFmtId="170" formatCode="#,###_);\-#,###"/>
    <numFmt numFmtId="171" formatCode="_(* #,##0.0000000_);_(* \(#,##0.0000000\);_(* &quot;-&quot;??_);_(@_)"/>
  </numFmts>
  <fonts count="90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Times New Roman"/>
      <family val="1"/>
    </font>
    <font>
      <sz val="8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8"/>
      <name val="Tahoma"/>
      <family val="2"/>
    </font>
    <font>
      <sz val="8"/>
      <color indexed="12"/>
      <name val="Tahoma"/>
      <family val="2"/>
    </font>
    <font>
      <sz val="10"/>
      <name val="Arial"/>
      <family val="2"/>
    </font>
    <font>
      <sz val="8"/>
      <name val="Verdana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Verdana"/>
      <family val="2"/>
    </font>
    <font>
      <b/>
      <sz val="7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b/>
      <sz val="14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1"/>
      <color indexed="18"/>
      <name val="Arial"/>
      <family val="2"/>
    </font>
    <font>
      <b/>
      <sz val="10"/>
      <color indexed="10"/>
      <name val="Arial"/>
      <family val="2"/>
    </font>
    <font>
      <i/>
      <sz val="8"/>
      <name val="Tahoma"/>
      <family val="2"/>
    </font>
    <font>
      <sz val="9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8"/>
      <color indexed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8"/>
      <color indexed="10"/>
      <name val="Times New Roman"/>
      <family val="1"/>
    </font>
    <font>
      <u/>
      <sz val="8"/>
      <color indexed="12"/>
      <name val="Times New Roman"/>
      <family val="1"/>
    </font>
    <font>
      <b/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8"/>
      <color indexed="9"/>
      <name val="Times New Roman"/>
      <family val="1"/>
    </font>
    <font>
      <sz val="10"/>
      <color indexed="9"/>
      <name val="Times New Roman"/>
      <family val="1"/>
    </font>
    <font>
      <b/>
      <sz val="8"/>
      <color indexed="8"/>
      <name val="Times New Roman"/>
      <family val="1"/>
    </font>
    <font>
      <sz val="10"/>
      <color indexed="8"/>
      <name val="Times New Roman"/>
      <family val="1"/>
    </font>
    <font>
      <u/>
      <sz val="8"/>
      <name val="Times New Roman"/>
      <family val="1"/>
    </font>
    <font>
      <sz val="10"/>
      <color indexed="18"/>
      <name val="Times New Roman"/>
      <family val="1"/>
    </font>
    <font>
      <sz val="10"/>
      <color indexed="48"/>
      <name val="Times New Roman"/>
      <family val="1"/>
    </font>
    <font>
      <sz val="10"/>
      <color indexed="12"/>
      <name val="Times New Roman"/>
      <family val="1"/>
    </font>
    <font>
      <b/>
      <sz val="8"/>
      <color indexed="12"/>
      <name val="Times New Roman"/>
      <family val="1"/>
    </font>
    <font>
      <b/>
      <sz val="6.8"/>
      <color indexed="12"/>
      <name val="Times New Roman"/>
      <family val="1"/>
    </font>
    <font>
      <b/>
      <sz val="8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Arial"/>
      <family val="2"/>
    </font>
    <font>
      <b/>
      <sz val="10"/>
      <color indexed="18"/>
      <name val="Times New Roman"/>
      <family val="1"/>
    </font>
    <font>
      <u/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66" fillId="0" borderId="0" applyNumberFormat="0" applyFill="0" applyBorder="0" applyProtection="0">
      <alignment vertical="top" wrapText="1"/>
    </xf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72" fillId="0" borderId="0" applyFont="0" applyFill="0" applyBorder="0" applyAlignment="0" applyProtection="0"/>
  </cellStyleXfs>
  <cellXfs count="1146">
    <xf numFmtId="0" fontId="0" fillId="0" borderId="0" xfId="0"/>
    <xf numFmtId="0" fontId="4" fillId="2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wrapText="1"/>
    </xf>
    <xf numFmtId="0" fontId="7" fillId="0" borderId="0" xfId="0" applyFont="1" applyAlignment="1">
      <alignment horizontal="left"/>
    </xf>
    <xf numFmtId="0" fontId="7" fillId="0" borderId="0" xfId="0" applyFont="1" applyAlignment="1"/>
    <xf numFmtId="0" fontId="0" fillId="2" borderId="2" xfId="0" applyFill="1" applyBorder="1"/>
    <xf numFmtId="0" fontId="8" fillId="2" borderId="3" xfId="0" applyFont="1" applyFill="1" applyBorder="1" applyAlignment="1">
      <alignment wrapText="1"/>
    </xf>
    <xf numFmtId="0" fontId="0" fillId="2" borderId="0" xfId="0" applyFill="1" applyBorder="1"/>
    <xf numFmtId="0" fontId="7" fillId="2" borderId="4" xfId="0" applyFont="1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164" fontId="17" fillId="2" borderId="0" xfId="5" applyFont="1" applyFill="1" applyAlignment="1">
      <alignment horizontal="right" vertical="top" wrapText="1"/>
    </xf>
    <xf numFmtId="0" fontId="5" fillId="0" borderId="0" xfId="0" applyFont="1" applyBorder="1" applyAlignment="1">
      <alignment wrapText="1"/>
    </xf>
    <xf numFmtId="0" fontId="0" fillId="0" borderId="0" xfId="0" applyFill="1"/>
    <xf numFmtId="0" fontId="0" fillId="0" borderId="0" xfId="0" applyBorder="1" applyAlignment="1"/>
    <xf numFmtId="0" fontId="13" fillId="0" borderId="0" xfId="0" applyFont="1" applyBorder="1"/>
    <xf numFmtId="0" fontId="5" fillId="0" borderId="0" xfId="0" applyFont="1" applyBorder="1" applyAlignment="1"/>
    <xf numFmtId="0" fontId="13" fillId="0" borderId="0" xfId="0" applyFont="1" applyBorder="1" applyAlignment="1">
      <alignment wrapText="1"/>
    </xf>
    <xf numFmtId="0" fontId="13" fillId="0" borderId="0" xfId="0" applyFont="1" applyBorder="1" applyAlignment="1"/>
    <xf numFmtId="0" fontId="13" fillId="0" borderId="0" xfId="0" applyFont="1" applyBorder="1" applyAlignment="1">
      <alignment horizontal="left"/>
    </xf>
    <xf numFmtId="0" fontId="6" fillId="0" borderId="0" xfId="0" applyFont="1" applyAlignment="1"/>
    <xf numFmtId="0" fontId="19" fillId="0" borderId="0" xfId="0" applyFont="1"/>
    <xf numFmtId="0" fontId="20" fillId="0" borderId="0" xfId="0" applyFont="1" applyFill="1" applyBorder="1" applyAlignment="1">
      <alignment wrapText="1"/>
    </xf>
    <xf numFmtId="0" fontId="13" fillId="0" borderId="3" xfId="0" applyFont="1" applyBorder="1" applyAlignment="1"/>
    <xf numFmtId="0" fontId="22" fillId="0" borderId="0" xfId="0" applyFont="1"/>
    <xf numFmtId="0" fontId="22" fillId="0" borderId="0" xfId="0" applyFont="1" applyAlignment="1">
      <alignment wrapText="1"/>
    </xf>
    <xf numFmtId="0" fontId="2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22" fillId="3" borderId="0" xfId="0" applyFont="1" applyFill="1"/>
    <xf numFmtId="0" fontId="22" fillId="3" borderId="0" xfId="0" applyFont="1" applyFill="1" applyAlignment="1">
      <alignment wrapText="1"/>
    </xf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 applyAlignment="1">
      <alignment horizontal="left" wrapText="1"/>
    </xf>
    <xf numFmtId="0" fontId="23" fillId="0" borderId="0" xfId="0" applyFont="1" applyFill="1" applyBorder="1" applyAlignment="1">
      <alignment wrapText="1"/>
    </xf>
    <xf numFmtId="0" fontId="22" fillId="3" borderId="0" xfId="0" applyFont="1" applyFill="1" applyAlignment="1">
      <alignment horizontal="left" wrapText="1"/>
    </xf>
    <xf numFmtId="0" fontId="23" fillId="3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4" fillId="3" borderId="0" xfId="0" applyFont="1" applyFill="1" applyBorder="1" applyAlignment="1">
      <alignment wrapText="1"/>
    </xf>
    <xf numFmtId="0" fontId="0" fillId="2" borderId="3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left"/>
    </xf>
    <xf numFmtId="0" fontId="0" fillId="2" borderId="7" xfId="0" applyFill="1" applyBorder="1"/>
    <xf numFmtId="0" fontId="0" fillId="2" borderId="5" xfId="0" applyFill="1" applyBorder="1"/>
    <xf numFmtId="0" fontId="0" fillId="2" borderId="8" xfId="0" applyFill="1" applyBorder="1"/>
    <xf numFmtId="0" fontId="26" fillId="0" borderId="7" xfId="0" applyFont="1" applyBorder="1" applyAlignment="1">
      <alignment horizontal="centerContinuous"/>
    </xf>
    <xf numFmtId="0" fontId="0" fillId="2" borderId="0" xfId="0" applyFill="1" applyBorder="1" applyAlignment="1"/>
    <xf numFmtId="49" fontId="25" fillId="2" borderId="3" xfId="0" applyNumberFormat="1" applyFont="1" applyFill="1" applyBorder="1" applyAlignment="1">
      <alignment horizontal="centerContinuous"/>
    </xf>
    <xf numFmtId="0" fontId="0" fillId="2" borderId="4" xfId="0" applyFill="1" applyBorder="1"/>
    <xf numFmtId="0" fontId="28" fillId="2" borderId="5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right" wrapText="1"/>
    </xf>
    <xf numFmtId="0" fontId="30" fillId="0" borderId="0" xfId="0" applyFont="1"/>
    <xf numFmtId="0" fontId="30" fillId="0" borderId="0" xfId="0" applyFont="1" applyAlignment="1"/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right"/>
    </xf>
    <xf numFmtId="0" fontId="19" fillId="3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9" fillId="3" borderId="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3" fillId="3" borderId="0" xfId="0" applyFont="1" applyFill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23" fillId="0" borderId="0" xfId="0" applyFont="1" applyAlignment="1">
      <alignment horizontal="center" vertical="top"/>
    </xf>
    <xf numFmtId="0" fontId="23" fillId="3" borderId="0" xfId="0" applyFont="1" applyFill="1" applyAlignment="1">
      <alignment horizontal="center" vertical="top"/>
    </xf>
    <xf numFmtId="0" fontId="21" fillId="2" borderId="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right"/>
    </xf>
    <xf numFmtId="14" fontId="1" fillId="2" borderId="1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4" fontId="1" fillId="2" borderId="7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" fillId="2" borderId="7" xfId="0" applyFont="1" applyFill="1" applyBorder="1"/>
    <xf numFmtId="10" fontId="33" fillId="2" borderId="7" xfId="0" applyNumberFormat="1" applyFont="1" applyFill="1" applyBorder="1" applyAlignment="1">
      <alignment horizontal="center"/>
    </xf>
    <xf numFmtId="0" fontId="33" fillId="2" borderId="7" xfId="0" applyFont="1" applyFill="1" applyBorder="1"/>
    <xf numFmtId="9" fontId="33" fillId="2" borderId="7" xfId="0" applyNumberFormat="1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right"/>
    </xf>
    <xf numFmtId="0" fontId="34" fillId="2" borderId="0" xfId="0" applyFont="1" applyFill="1" applyBorder="1"/>
    <xf numFmtId="0" fontId="0" fillId="2" borderId="8" xfId="0" applyFill="1" applyBorder="1" applyAlignment="1">
      <alignment vertical="center"/>
    </xf>
    <xf numFmtId="0" fontId="12" fillId="2" borderId="10" xfId="0" applyFont="1" applyFill="1" applyBorder="1" applyAlignment="1">
      <alignment wrapText="1"/>
    </xf>
    <xf numFmtId="0" fontId="27" fillId="0" borderId="0" xfId="0" applyFont="1" applyAlignment="1"/>
    <xf numFmtId="0" fontId="13" fillId="0" borderId="0" xfId="0" applyFont="1" applyFill="1" applyBorder="1" applyAlignment="1">
      <alignment horizontal="center" wrapText="1"/>
    </xf>
    <xf numFmtId="0" fontId="16" fillId="3" borderId="0" xfId="0" applyFont="1" applyFill="1" applyBorder="1" applyAlignment="1"/>
    <xf numFmtId="0" fontId="5" fillId="0" borderId="3" xfId="0" applyFont="1" applyBorder="1" applyAlignment="1">
      <alignment wrapText="1"/>
    </xf>
    <xf numFmtId="164" fontId="35" fillId="3" borderId="0" xfId="5" applyFont="1" applyFill="1" applyAlignment="1">
      <alignment horizontal="right"/>
    </xf>
    <xf numFmtId="164" fontId="35" fillId="0" borderId="0" xfId="5" applyFont="1" applyAlignment="1">
      <alignment horizontal="right"/>
    </xf>
    <xf numFmtId="164" fontId="35" fillId="0" borderId="0" xfId="5" applyFont="1"/>
    <xf numFmtId="164" fontId="35" fillId="0" borderId="0" xfId="5" applyFont="1" applyFill="1" applyAlignment="1">
      <alignment horizontal="right"/>
    </xf>
    <xf numFmtId="0" fontId="23" fillId="3" borderId="0" xfId="0" quotePrefix="1" applyFont="1" applyFill="1" applyAlignment="1">
      <alignment horizontal="center"/>
    </xf>
    <xf numFmtId="0" fontId="38" fillId="0" borderId="0" xfId="0" applyFont="1" applyAlignment="1"/>
    <xf numFmtId="0" fontId="0" fillId="2" borderId="11" xfId="0" applyFill="1" applyBorder="1"/>
    <xf numFmtId="0" fontId="7" fillId="2" borderId="1" xfId="0" applyFont="1" applyFill="1" applyBorder="1" applyAlignment="1"/>
    <xf numFmtId="0" fontId="17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center" vertical="top" wrapText="1"/>
    </xf>
    <xf numFmtId="0" fontId="0" fillId="2" borderId="1" xfId="0" applyFill="1" applyBorder="1"/>
    <xf numFmtId="0" fontId="4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/>
    </xf>
    <xf numFmtId="0" fontId="38" fillId="2" borderId="1" xfId="0" applyFont="1" applyFill="1" applyBorder="1" applyAlignment="1"/>
    <xf numFmtId="0" fontId="7" fillId="2" borderId="11" xfId="0" applyFont="1" applyFill="1" applyBorder="1"/>
    <xf numFmtId="164" fontId="17" fillId="2" borderId="1" xfId="5" applyFont="1" applyFill="1" applyBorder="1" applyAlignment="1">
      <alignment horizontal="right" vertical="top" wrapText="1"/>
    </xf>
    <xf numFmtId="164" fontId="18" fillId="2" borderId="1" xfId="5" applyFont="1" applyFill="1" applyBorder="1" applyAlignment="1">
      <alignment horizontal="right" vertical="top" wrapText="1"/>
    </xf>
    <xf numFmtId="168" fontId="17" fillId="2" borderId="1" xfId="5" applyNumberFormat="1" applyFont="1" applyFill="1" applyBorder="1" applyAlignment="1">
      <alignment horizontal="right" vertical="top" wrapText="1"/>
    </xf>
    <xf numFmtId="0" fontId="0" fillId="0" borderId="1" xfId="0" applyBorder="1"/>
    <xf numFmtId="0" fontId="2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right"/>
    </xf>
    <xf numFmtId="0" fontId="5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0" fillId="2" borderId="13" xfId="0" applyFill="1" applyBorder="1"/>
    <xf numFmtId="0" fontId="17" fillId="0" borderId="1" xfId="0" applyFont="1" applyFill="1" applyBorder="1" applyAlignment="1">
      <alignment horizontal="left" vertical="center" wrapText="1"/>
    </xf>
    <xf numFmtId="0" fontId="5" fillId="2" borderId="1" xfId="1" applyFont="1" applyFill="1" applyBorder="1" applyAlignment="1" applyProtection="1">
      <alignment horizontal="center" wrapText="1"/>
    </xf>
    <xf numFmtId="0" fontId="4" fillId="2" borderId="1" xfId="0" applyFont="1" applyFill="1" applyBorder="1" applyAlignment="1">
      <alignment horizontal="right" wrapText="1"/>
    </xf>
    <xf numFmtId="0" fontId="5" fillId="2" borderId="13" xfId="1" applyFont="1" applyFill="1" applyBorder="1" applyAlignment="1" applyProtection="1">
      <alignment horizontal="center" wrapText="1"/>
    </xf>
    <xf numFmtId="0" fontId="4" fillId="2" borderId="13" xfId="0" applyFont="1" applyFill="1" applyBorder="1" applyAlignment="1">
      <alignment horizontal="right" wrapText="1"/>
    </xf>
    <xf numFmtId="0" fontId="0" fillId="0" borderId="14" xfId="0" applyBorder="1"/>
    <xf numFmtId="2" fontId="4" fillId="2" borderId="1" xfId="0" applyNumberFormat="1" applyFont="1" applyFill="1" applyBorder="1" applyAlignment="1">
      <alignment horizontal="right" wrapText="1"/>
    </xf>
    <xf numFmtId="0" fontId="4" fillId="2" borderId="13" xfId="0" applyFont="1" applyFill="1" applyBorder="1" applyAlignment="1">
      <alignment wrapText="1"/>
    </xf>
    <xf numFmtId="0" fontId="39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right" wrapText="1"/>
    </xf>
    <xf numFmtId="2" fontId="5" fillId="2" borderId="1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/>
    <xf numFmtId="0" fontId="6" fillId="0" borderId="0" xfId="0" applyFont="1" applyFill="1" applyAlignment="1"/>
    <xf numFmtId="0" fontId="13" fillId="3" borderId="0" xfId="0" applyFont="1" applyFill="1" applyBorder="1" applyAlignment="1"/>
    <xf numFmtId="0" fontId="6" fillId="3" borderId="0" xfId="0" applyFont="1" applyFill="1" applyAlignment="1"/>
    <xf numFmtId="0" fontId="0" fillId="3" borderId="0" xfId="0" applyFill="1"/>
    <xf numFmtId="0" fontId="4" fillId="2" borderId="0" xfId="3" applyFont="1" applyFill="1" applyBorder="1" applyAlignment="1">
      <alignment wrapText="1"/>
    </xf>
    <xf numFmtId="0" fontId="30" fillId="3" borderId="0" xfId="0" applyFont="1" applyFill="1" applyAlignment="1"/>
    <xf numFmtId="0" fontId="32" fillId="3" borderId="0" xfId="0" applyFont="1" applyFill="1" applyAlignment="1">
      <alignment horizontal="center"/>
    </xf>
    <xf numFmtId="0" fontId="7" fillId="3" borderId="0" xfId="0" applyFont="1" applyFill="1" applyAlignment="1"/>
    <xf numFmtId="164" fontId="35" fillId="3" borderId="0" xfId="5" applyFont="1" applyFill="1" applyAlignment="1"/>
    <xf numFmtId="0" fontId="30" fillId="3" borderId="0" xfId="0" applyFont="1" applyFill="1"/>
    <xf numFmtId="0" fontId="31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 vertical="top"/>
    </xf>
    <xf numFmtId="0" fontId="31" fillId="3" borderId="0" xfId="0" applyFont="1" applyFill="1"/>
    <xf numFmtId="164" fontId="35" fillId="3" borderId="0" xfId="5" applyFont="1" applyFill="1"/>
    <xf numFmtId="0" fontId="30" fillId="3" borderId="0" xfId="0" applyFont="1" applyFill="1" applyAlignment="1">
      <alignment wrapText="1"/>
    </xf>
    <xf numFmtId="0" fontId="30" fillId="3" borderId="0" xfId="0" applyFont="1" applyFill="1" applyAlignment="1">
      <alignment horizontal="center"/>
    </xf>
    <xf numFmtId="0" fontId="27" fillId="3" borderId="0" xfId="0" applyFont="1" applyFill="1" applyAlignment="1"/>
    <xf numFmtId="164" fontId="36" fillId="3" borderId="0" xfId="5" applyFont="1" applyFill="1" applyAlignment="1"/>
    <xf numFmtId="164" fontId="37" fillId="3" borderId="0" xfId="5" applyFont="1" applyFill="1" applyAlignment="1"/>
    <xf numFmtId="0" fontId="23" fillId="0" borderId="0" xfId="0" applyFont="1" applyFill="1" applyAlignment="1">
      <alignment horizontal="center" vertical="top"/>
    </xf>
    <xf numFmtId="0" fontId="22" fillId="0" borderId="0" xfId="0" applyFont="1" applyFill="1"/>
    <xf numFmtId="0" fontId="22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22" fillId="0" borderId="0" xfId="0" applyFont="1" applyFill="1" applyAlignment="1">
      <alignment wrapText="1"/>
    </xf>
    <xf numFmtId="164" fontId="17" fillId="4" borderId="1" xfId="5" applyFont="1" applyFill="1" applyBorder="1" applyAlignment="1">
      <alignment horizontal="right" vertical="top" wrapText="1"/>
    </xf>
    <xf numFmtId="0" fontId="17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4" fontId="17" fillId="4" borderId="1" xfId="5" applyFont="1" applyFill="1" applyBorder="1" applyAlignment="1">
      <alignment horizontal="right" vertical="center" wrapText="1"/>
    </xf>
    <xf numFmtId="0" fontId="17" fillId="5" borderId="1" xfId="0" applyFont="1" applyFill="1" applyBorder="1" applyAlignment="1">
      <alignment horizontal="left" vertical="top" wrapText="1"/>
    </xf>
    <xf numFmtId="0" fontId="42" fillId="0" borderId="0" xfId="3" applyFont="1"/>
    <xf numFmtId="0" fontId="41" fillId="0" borderId="5" xfId="0" applyFont="1" applyBorder="1" applyAlignment="1"/>
    <xf numFmtId="0" fontId="41" fillId="0" borderId="8" xfId="0" applyFont="1" applyBorder="1" applyAlignment="1"/>
    <xf numFmtId="0" fontId="10" fillId="6" borderId="0" xfId="3" applyFont="1" applyFill="1" applyBorder="1" applyAlignment="1"/>
    <xf numFmtId="0" fontId="10" fillId="0" borderId="0" xfId="3" applyFont="1" applyFill="1" applyBorder="1" applyAlignment="1"/>
    <xf numFmtId="0" fontId="42" fillId="0" borderId="5" xfId="3" applyFont="1" applyBorder="1"/>
    <xf numFmtId="0" fontId="42" fillId="0" borderId="8" xfId="3" applyFont="1" applyBorder="1"/>
    <xf numFmtId="0" fontId="43" fillId="7" borderId="0" xfId="3" applyFont="1" applyFill="1" applyBorder="1" applyAlignment="1">
      <alignment wrapText="1"/>
    </xf>
    <xf numFmtId="0" fontId="44" fillId="0" borderId="6" xfId="3" applyFont="1" applyFill="1" applyBorder="1" applyAlignment="1">
      <alignment vertical="center"/>
    </xf>
    <xf numFmtId="0" fontId="42" fillId="0" borderId="0" xfId="3" applyFont="1" applyFill="1" applyBorder="1" applyAlignment="1">
      <alignment vertical="center"/>
    </xf>
    <xf numFmtId="0" fontId="45" fillId="0" borderId="0" xfId="3" applyFont="1" applyFill="1" applyBorder="1" applyAlignment="1">
      <alignment horizontal="right" vertical="center"/>
    </xf>
    <xf numFmtId="10" fontId="45" fillId="0" borderId="7" xfId="6" applyNumberFormat="1" applyFont="1" applyFill="1" applyBorder="1" applyAlignment="1">
      <alignment vertical="center"/>
    </xf>
    <xf numFmtId="164" fontId="42" fillId="0" borderId="0" xfId="6" applyFont="1" applyFill="1" applyBorder="1"/>
    <xf numFmtId="0" fontId="42" fillId="0" borderId="0" xfId="3" applyFont="1" applyFill="1" applyBorder="1"/>
    <xf numFmtId="0" fontId="43" fillId="8" borderId="0" xfId="3" applyFont="1" applyFill="1" applyBorder="1" applyAlignment="1">
      <alignment wrapText="1"/>
    </xf>
    <xf numFmtId="0" fontId="45" fillId="0" borderId="6" xfId="3" applyFont="1" applyFill="1" applyBorder="1" applyAlignment="1">
      <alignment vertical="center"/>
    </xf>
    <xf numFmtId="9" fontId="45" fillId="0" borderId="7" xfId="6" applyNumberFormat="1" applyFont="1" applyFill="1" applyBorder="1" applyAlignment="1">
      <alignment vertical="center"/>
    </xf>
    <xf numFmtId="0" fontId="42" fillId="5" borderId="0" xfId="3" applyFont="1" applyFill="1"/>
    <xf numFmtId="164" fontId="45" fillId="0" borderId="7" xfId="6" applyFont="1" applyFill="1" applyBorder="1" applyAlignment="1">
      <alignment vertical="center"/>
    </xf>
    <xf numFmtId="0" fontId="45" fillId="0" borderId="0" xfId="3" applyFont="1" applyFill="1" applyBorder="1" applyAlignment="1">
      <alignment horizontal="right"/>
    </xf>
    <xf numFmtId="167" fontId="42" fillId="0" borderId="0" xfId="3" applyNumberFormat="1" applyFont="1" applyFill="1" applyBorder="1"/>
    <xf numFmtId="0" fontId="45" fillId="0" borderId="4" xfId="3" applyFont="1" applyFill="1" applyBorder="1"/>
    <xf numFmtId="0" fontId="42" fillId="0" borderId="5" xfId="3" applyFont="1" applyFill="1" applyBorder="1"/>
    <xf numFmtId="0" fontId="45" fillId="0" borderId="5" xfId="3" applyFont="1" applyFill="1" applyBorder="1" applyAlignment="1">
      <alignment horizontal="right"/>
    </xf>
    <xf numFmtId="164" fontId="45" fillId="0" borderId="8" xfId="6" applyFont="1" applyFill="1" applyBorder="1" applyAlignment="1">
      <alignment vertical="center"/>
    </xf>
    <xf numFmtId="164" fontId="42" fillId="0" borderId="0" xfId="6" applyFont="1" applyFill="1"/>
    <xf numFmtId="0" fontId="42" fillId="0" borderId="0" xfId="3" applyFont="1" applyAlignment="1">
      <alignment horizontal="left"/>
    </xf>
    <xf numFmtId="0" fontId="42" fillId="0" borderId="0" xfId="3" applyFont="1" applyBorder="1" applyAlignment="1">
      <alignment horizontal="left"/>
    </xf>
    <xf numFmtId="0" fontId="45" fillId="0" borderId="0" xfId="3" applyFont="1" applyAlignment="1">
      <alignment horizontal="left"/>
    </xf>
    <xf numFmtId="0" fontId="45" fillId="0" borderId="0" xfId="3" applyFont="1" applyAlignment="1"/>
    <xf numFmtId="0" fontId="42" fillId="0" borderId="0" xfId="3" applyFont="1" applyBorder="1"/>
    <xf numFmtId="0" fontId="42" fillId="0" borderId="0" xfId="3" applyFont="1" applyAlignment="1"/>
    <xf numFmtId="0" fontId="10" fillId="0" borderId="3" xfId="3" applyFont="1" applyBorder="1" applyAlignment="1">
      <alignment horizontal="right"/>
    </xf>
    <xf numFmtId="0" fontId="10" fillId="0" borderId="10" xfId="3" applyFont="1" applyBorder="1" applyAlignment="1">
      <alignment horizontal="right"/>
    </xf>
    <xf numFmtId="0" fontId="10" fillId="0" borderId="6" xfId="3" applyFont="1" applyFill="1" applyBorder="1" applyAlignment="1">
      <alignment horizontal="right" wrapText="1"/>
    </xf>
    <xf numFmtId="2" fontId="44" fillId="0" borderId="0" xfId="3" applyNumberFormat="1" applyFont="1" applyFill="1" applyBorder="1" applyAlignment="1">
      <alignment horizontal="left" wrapText="1"/>
    </xf>
    <xf numFmtId="0" fontId="10" fillId="0" borderId="0" xfId="3" applyFont="1" applyFill="1" applyBorder="1"/>
    <xf numFmtId="0" fontId="44" fillId="0" borderId="0" xfId="3" applyFont="1" applyFill="1" applyBorder="1" applyAlignment="1">
      <alignment horizontal="center"/>
    </xf>
    <xf numFmtId="0" fontId="10" fillId="0" borderId="7" xfId="3" applyFont="1" applyFill="1" applyBorder="1"/>
    <xf numFmtId="0" fontId="10" fillId="0" borderId="6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wrapText="1"/>
    </xf>
    <xf numFmtId="0" fontId="10" fillId="0" borderId="0" xfId="3" applyFont="1" applyFill="1" applyBorder="1" applyAlignment="1">
      <alignment horizontal="center" wrapText="1"/>
    </xf>
    <xf numFmtId="0" fontId="10" fillId="0" borderId="7" xfId="3" applyFont="1" applyFill="1" applyBorder="1" applyAlignment="1">
      <alignment horizontal="center" wrapText="1"/>
    </xf>
    <xf numFmtId="0" fontId="10" fillId="0" borderId="0" xfId="3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right" wrapText="1"/>
    </xf>
    <xf numFmtId="164" fontId="43" fillId="2" borderId="1" xfId="3" applyNumberFormat="1" applyFont="1" applyFill="1" applyBorder="1" applyAlignment="1">
      <alignment horizontal="right" wrapText="1"/>
    </xf>
    <xf numFmtId="165" fontId="10" fillId="0" borderId="7" xfId="3" applyNumberFormat="1" applyFont="1" applyFill="1" applyBorder="1" applyAlignment="1">
      <alignment horizontal="right" wrapText="1"/>
    </xf>
    <xf numFmtId="0" fontId="10" fillId="0" borderId="6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43" fillId="2" borderId="6" xfId="3" applyFont="1" applyFill="1" applyBorder="1" applyAlignment="1">
      <alignment wrapText="1"/>
    </xf>
    <xf numFmtId="0" fontId="43" fillId="2" borderId="0" xfId="3" applyFont="1" applyFill="1" applyBorder="1" applyAlignment="1">
      <alignment wrapText="1"/>
    </xf>
    <xf numFmtId="0" fontId="43" fillId="2" borderId="0" xfId="3" applyFont="1" applyFill="1" applyBorder="1" applyAlignment="1">
      <alignment horizontal="center" wrapText="1"/>
    </xf>
    <xf numFmtId="0" fontId="43" fillId="2" borderId="0" xfId="3" applyFont="1" applyFill="1" applyBorder="1" applyAlignment="1">
      <alignment horizontal="right" wrapText="1"/>
    </xf>
    <xf numFmtId="164" fontId="43" fillId="2" borderId="0" xfId="3" applyNumberFormat="1" applyFont="1" applyFill="1" applyBorder="1" applyAlignment="1">
      <alignment horizontal="right" wrapText="1"/>
    </xf>
    <xf numFmtId="0" fontId="43" fillId="0" borderId="0" xfId="3" applyFont="1" applyFill="1" applyBorder="1" applyAlignment="1">
      <alignment wrapText="1"/>
    </xf>
    <xf numFmtId="165" fontId="47" fillId="0" borderId="7" xfId="3" applyNumberFormat="1" applyFont="1" applyFill="1" applyBorder="1" applyAlignment="1">
      <alignment wrapText="1"/>
    </xf>
    <xf numFmtId="0" fontId="10" fillId="0" borderId="5" xfId="3" applyFont="1" applyFill="1" applyBorder="1" applyAlignment="1">
      <alignment wrapText="1"/>
    </xf>
    <xf numFmtId="0" fontId="43" fillId="0" borderId="5" xfId="3" applyFont="1" applyFill="1" applyBorder="1" applyAlignment="1">
      <alignment wrapText="1"/>
    </xf>
    <xf numFmtId="165" fontId="10" fillId="0" borderId="8" xfId="3" applyNumberFormat="1" applyFont="1" applyFill="1" applyBorder="1" applyAlignment="1">
      <alignment horizontal="right" wrapText="1"/>
    </xf>
    <xf numFmtId="0" fontId="42" fillId="0" borderId="15" xfId="3" applyFont="1" applyBorder="1"/>
    <xf numFmtId="0" fontId="42" fillId="0" borderId="3" xfId="3" applyFont="1" applyBorder="1"/>
    <xf numFmtId="0" fontId="48" fillId="2" borderId="6" xfId="1" applyFont="1" applyFill="1" applyBorder="1" applyAlignment="1" applyProtection="1">
      <alignment wrapText="1"/>
    </xf>
    <xf numFmtId="165" fontId="10" fillId="0" borderId="0" xfId="3" applyNumberFormat="1" applyFont="1" applyFill="1" applyBorder="1" applyAlignment="1">
      <alignment horizontal="right" wrapText="1"/>
    </xf>
    <xf numFmtId="0" fontId="42" fillId="4" borderId="0" xfId="3" applyFont="1" applyFill="1"/>
    <xf numFmtId="0" fontId="10" fillId="4" borderId="6" xfId="3" applyFont="1" applyFill="1" applyBorder="1" applyAlignment="1">
      <alignment horizontal="right" wrapText="1"/>
    </xf>
    <xf numFmtId="2" fontId="44" fillId="4" borderId="0" xfId="3" applyNumberFormat="1" applyFont="1" applyFill="1" applyBorder="1" applyAlignment="1">
      <alignment horizontal="left" wrapText="1"/>
    </xf>
    <xf numFmtId="0" fontId="10" fillId="4" borderId="0" xfId="3" applyFont="1" applyFill="1" applyBorder="1"/>
    <xf numFmtId="0" fontId="44" fillId="4" borderId="0" xfId="3" applyFont="1" applyFill="1" applyBorder="1" applyAlignment="1">
      <alignment horizontal="center"/>
    </xf>
    <xf numFmtId="0" fontId="10" fillId="4" borderId="7" xfId="3" applyFont="1" applyFill="1" applyBorder="1"/>
    <xf numFmtId="0" fontId="10" fillId="4" borderId="6" xfId="3" applyFont="1" applyFill="1" applyBorder="1" applyAlignment="1">
      <alignment horizontal="center" vertical="center" wrapText="1"/>
    </xf>
    <xf numFmtId="0" fontId="10" fillId="4" borderId="0" xfId="3" applyFont="1" applyFill="1" applyBorder="1" applyAlignment="1">
      <alignment horizontal="center" vertical="center" wrapText="1"/>
    </xf>
    <xf numFmtId="0" fontId="10" fillId="4" borderId="7" xfId="3" applyFont="1" applyFill="1" applyBorder="1" applyAlignment="1">
      <alignment horizontal="center" vertical="center" wrapText="1"/>
    </xf>
    <xf numFmtId="0" fontId="43" fillId="4" borderId="6" xfId="3" applyFont="1" applyFill="1" applyBorder="1" applyAlignment="1">
      <alignment wrapText="1"/>
    </xf>
    <xf numFmtId="0" fontId="43" fillId="4" borderId="0" xfId="3" applyFont="1" applyFill="1" applyBorder="1" applyAlignment="1">
      <alignment wrapText="1"/>
    </xf>
    <xf numFmtId="0" fontId="43" fillId="4" borderId="0" xfId="3" applyFont="1" applyFill="1" applyBorder="1" applyAlignment="1">
      <alignment horizontal="center" wrapText="1"/>
    </xf>
    <xf numFmtId="0" fontId="43" fillId="4" borderId="0" xfId="3" applyFont="1" applyFill="1" applyBorder="1" applyAlignment="1">
      <alignment horizontal="right" wrapText="1"/>
    </xf>
    <xf numFmtId="164" fontId="43" fillId="4" borderId="0" xfId="3" applyNumberFormat="1" applyFont="1" applyFill="1" applyBorder="1" applyAlignment="1">
      <alignment horizontal="right" wrapText="1"/>
    </xf>
    <xf numFmtId="165" fontId="10" fillId="4" borderId="7" xfId="3" applyNumberFormat="1" applyFont="1" applyFill="1" applyBorder="1" applyAlignment="1">
      <alignment horizontal="right" wrapText="1"/>
    </xf>
    <xf numFmtId="0" fontId="10" fillId="4" borderId="0" xfId="3" applyFont="1" applyFill="1" applyBorder="1" applyAlignment="1">
      <alignment wrapText="1"/>
    </xf>
    <xf numFmtId="165" fontId="47" fillId="4" borderId="7" xfId="3" applyNumberFormat="1" applyFont="1" applyFill="1" applyBorder="1" applyAlignment="1">
      <alignment wrapText="1"/>
    </xf>
    <xf numFmtId="0" fontId="43" fillId="4" borderId="5" xfId="3" applyFont="1" applyFill="1" applyBorder="1" applyAlignment="1">
      <alignment wrapText="1"/>
    </xf>
    <xf numFmtId="165" fontId="10" fillId="4" borderId="8" xfId="3" applyNumberFormat="1" applyFont="1" applyFill="1" applyBorder="1" applyAlignment="1">
      <alignment horizontal="right" wrapText="1"/>
    </xf>
    <xf numFmtId="165" fontId="10" fillId="4" borderId="0" xfId="3" applyNumberFormat="1" applyFont="1" applyFill="1" applyBorder="1" applyAlignment="1">
      <alignment horizontal="right" wrapText="1"/>
    </xf>
    <xf numFmtId="0" fontId="10" fillId="7" borderId="10" xfId="3" applyFont="1" applyFill="1" applyBorder="1" applyAlignment="1">
      <alignment horizontal="right"/>
    </xf>
    <xf numFmtId="0" fontId="49" fillId="4" borderId="0" xfId="3" applyFont="1" applyFill="1" applyBorder="1" applyAlignment="1">
      <alignment horizontal="center"/>
    </xf>
    <xf numFmtId="0" fontId="10" fillId="7" borderId="6" xfId="3" applyFont="1" applyFill="1" applyBorder="1" applyAlignment="1">
      <alignment horizontal="right" wrapText="1"/>
    </xf>
    <xf numFmtId="2" fontId="44" fillId="7" borderId="0" xfId="3" applyNumberFormat="1" applyFont="1" applyFill="1" applyBorder="1" applyAlignment="1">
      <alignment horizontal="left" wrapText="1"/>
    </xf>
    <xf numFmtId="0" fontId="10" fillId="7" borderId="0" xfId="3" applyFont="1" applyFill="1" applyBorder="1"/>
    <xf numFmtId="0" fontId="44" fillId="7" borderId="0" xfId="3" applyFont="1" applyFill="1" applyBorder="1" applyAlignment="1">
      <alignment horizontal="center"/>
    </xf>
    <xf numFmtId="0" fontId="10" fillId="7" borderId="7" xfId="3" applyFont="1" applyFill="1" applyBorder="1"/>
    <xf numFmtId="0" fontId="10" fillId="7" borderId="6" xfId="3" applyFont="1" applyFill="1" applyBorder="1" applyAlignment="1">
      <alignment horizontal="center" vertical="center" wrapText="1"/>
    </xf>
    <xf numFmtId="0" fontId="10" fillId="7" borderId="0" xfId="3" applyFont="1" applyFill="1" applyBorder="1" applyAlignment="1">
      <alignment horizontal="center" vertical="center" wrapText="1"/>
    </xf>
    <xf numFmtId="0" fontId="10" fillId="7" borderId="7" xfId="3" applyFont="1" applyFill="1" applyBorder="1" applyAlignment="1">
      <alignment horizontal="center" vertical="center" wrapText="1"/>
    </xf>
    <xf numFmtId="0" fontId="10" fillId="7" borderId="6" xfId="3" applyFont="1" applyFill="1" applyBorder="1" applyAlignment="1">
      <alignment horizontal="center" wrapText="1"/>
    </xf>
    <xf numFmtId="0" fontId="10" fillId="7" borderId="0" xfId="3" applyFont="1" applyFill="1" applyBorder="1" applyAlignment="1">
      <alignment horizontal="center" wrapText="1"/>
    </xf>
    <xf numFmtId="0" fontId="43" fillId="7" borderId="6" xfId="3" applyFont="1" applyFill="1" applyBorder="1" applyAlignment="1">
      <alignment wrapText="1"/>
    </xf>
    <xf numFmtId="0" fontId="43" fillId="7" borderId="0" xfId="3" applyFont="1" applyFill="1" applyBorder="1" applyAlignment="1">
      <alignment horizontal="center" wrapText="1"/>
    </xf>
    <xf numFmtId="0" fontId="43" fillId="7" borderId="0" xfId="3" applyFont="1" applyFill="1" applyBorder="1" applyAlignment="1">
      <alignment horizontal="right" wrapText="1"/>
    </xf>
    <xf numFmtId="164" fontId="43" fillId="7" borderId="0" xfId="3" applyNumberFormat="1" applyFont="1" applyFill="1" applyBorder="1" applyAlignment="1">
      <alignment horizontal="right" wrapText="1"/>
    </xf>
    <xf numFmtId="165" fontId="10" fillId="7" borderId="7" xfId="3" applyNumberFormat="1" applyFont="1" applyFill="1" applyBorder="1" applyAlignment="1">
      <alignment horizontal="right" wrapText="1"/>
    </xf>
    <xf numFmtId="0" fontId="10" fillId="7" borderId="6" xfId="3" applyFont="1" applyFill="1" applyBorder="1" applyAlignment="1">
      <alignment wrapText="1"/>
    </xf>
    <xf numFmtId="0" fontId="10" fillId="7" borderId="0" xfId="3" applyFont="1" applyFill="1" applyBorder="1" applyAlignment="1">
      <alignment wrapText="1"/>
    </xf>
    <xf numFmtId="165" fontId="47" fillId="7" borderId="7" xfId="3" applyNumberFormat="1" applyFont="1" applyFill="1" applyBorder="1" applyAlignment="1">
      <alignment wrapText="1"/>
    </xf>
    <xf numFmtId="0" fontId="10" fillId="7" borderId="5" xfId="3" applyFont="1" applyFill="1" applyBorder="1" applyAlignment="1">
      <alignment wrapText="1"/>
    </xf>
    <xf numFmtId="0" fontId="43" fillId="7" borderId="5" xfId="3" applyFont="1" applyFill="1" applyBorder="1" applyAlignment="1">
      <alignment wrapText="1"/>
    </xf>
    <xf numFmtId="165" fontId="10" fillId="7" borderId="8" xfId="3" applyNumberFormat="1" applyFont="1" applyFill="1" applyBorder="1" applyAlignment="1">
      <alignment horizontal="right" wrapText="1"/>
    </xf>
    <xf numFmtId="0" fontId="10" fillId="0" borderId="3" xfId="3" applyFont="1" applyFill="1" applyBorder="1" applyAlignment="1">
      <alignment wrapText="1"/>
    </xf>
    <xf numFmtId="0" fontId="43" fillId="0" borderId="3" xfId="3" applyFont="1" applyFill="1" applyBorder="1" applyAlignment="1">
      <alignment wrapText="1"/>
    </xf>
    <xf numFmtId="165" fontId="10" fillId="0" borderId="3" xfId="3" applyNumberFormat="1" applyFont="1" applyFill="1" applyBorder="1" applyAlignment="1">
      <alignment horizontal="right" wrapText="1"/>
    </xf>
    <xf numFmtId="164" fontId="43" fillId="0" borderId="0" xfId="3" applyNumberFormat="1" applyFont="1" applyFill="1" applyBorder="1" applyAlignment="1">
      <alignment horizontal="right" wrapText="1"/>
    </xf>
    <xf numFmtId="0" fontId="47" fillId="2" borderId="0" xfId="3" applyFont="1" applyFill="1" applyBorder="1" applyAlignment="1">
      <alignment wrapText="1"/>
    </xf>
    <xf numFmtId="0" fontId="42" fillId="0" borderId="0" xfId="3" applyFont="1" applyBorder="1" applyAlignment="1"/>
    <xf numFmtId="0" fontId="10" fillId="0" borderId="0" xfId="3" applyFont="1" applyBorder="1" applyAlignment="1">
      <alignment horizontal="right"/>
    </xf>
    <xf numFmtId="0" fontId="10" fillId="0" borderId="7" xfId="3" applyFont="1" applyBorder="1" applyAlignment="1">
      <alignment horizontal="right"/>
    </xf>
    <xf numFmtId="2" fontId="43" fillId="2" borderId="0" xfId="3" applyNumberFormat="1" applyFont="1" applyFill="1" applyBorder="1" applyAlignment="1">
      <alignment horizontal="right" wrapText="1"/>
    </xf>
    <xf numFmtId="2" fontId="10" fillId="2" borderId="0" xfId="3" applyNumberFormat="1" applyFont="1" applyFill="1" applyBorder="1" applyAlignment="1">
      <alignment horizontal="right" wrapText="1"/>
    </xf>
    <xf numFmtId="0" fontId="50" fillId="0" borderId="0" xfId="3" applyFont="1" applyBorder="1"/>
    <xf numFmtId="165" fontId="10" fillId="0" borderId="5" xfId="3" applyNumberFormat="1" applyFont="1" applyFill="1" applyBorder="1" applyAlignment="1">
      <alignment horizontal="right" wrapText="1"/>
    </xf>
    <xf numFmtId="0" fontId="10" fillId="6" borderId="10" xfId="3" applyFont="1" applyFill="1" applyBorder="1" applyAlignment="1">
      <alignment horizontal="right"/>
    </xf>
    <xf numFmtId="0" fontId="10" fillId="6" borderId="6" xfId="3" applyFont="1" applyFill="1" applyBorder="1" applyAlignment="1">
      <alignment horizontal="right" wrapText="1"/>
    </xf>
    <xf numFmtId="2" fontId="44" fillId="6" borderId="0" xfId="3" applyNumberFormat="1" applyFont="1" applyFill="1" applyBorder="1" applyAlignment="1">
      <alignment horizontal="left" wrapText="1"/>
    </xf>
    <xf numFmtId="0" fontId="10" fillId="6" borderId="0" xfId="3" applyFont="1" applyFill="1" applyBorder="1"/>
    <xf numFmtId="0" fontId="44" fillId="6" borderId="0" xfId="3" applyFont="1" applyFill="1" applyBorder="1" applyAlignment="1">
      <alignment horizontal="center"/>
    </xf>
    <xf numFmtId="0" fontId="10" fillId="6" borderId="7" xfId="3" applyFont="1" applyFill="1" applyBorder="1"/>
    <xf numFmtId="0" fontId="10" fillId="6" borderId="6" xfId="3" applyFont="1" applyFill="1" applyBorder="1" applyAlignment="1">
      <alignment horizontal="center" vertical="center" wrapText="1"/>
    </xf>
    <xf numFmtId="0" fontId="10" fillId="6" borderId="0" xfId="3" applyFont="1" applyFill="1" applyBorder="1" applyAlignment="1">
      <alignment horizontal="center" vertical="center" wrapText="1"/>
    </xf>
    <xf numFmtId="0" fontId="10" fillId="6" borderId="7" xfId="3" applyFont="1" applyFill="1" applyBorder="1" applyAlignment="1">
      <alignment horizontal="center" vertical="center" wrapText="1"/>
    </xf>
    <xf numFmtId="0" fontId="10" fillId="6" borderId="6" xfId="3" applyFont="1" applyFill="1" applyBorder="1" applyAlignment="1">
      <alignment horizontal="center" wrapText="1"/>
    </xf>
    <xf numFmtId="0" fontId="10" fillId="6" borderId="0" xfId="3" applyFont="1" applyFill="1" applyBorder="1" applyAlignment="1">
      <alignment horizontal="center" wrapText="1"/>
    </xf>
    <xf numFmtId="0" fontId="43" fillId="6" borderId="6" xfId="3" applyFont="1" applyFill="1" applyBorder="1" applyAlignment="1">
      <alignment wrapText="1"/>
    </xf>
    <xf numFmtId="0" fontId="43" fillId="6" borderId="0" xfId="3" applyFont="1" applyFill="1" applyBorder="1" applyAlignment="1">
      <alignment wrapText="1"/>
    </xf>
    <xf numFmtId="0" fontId="43" fillId="6" borderId="0" xfId="3" applyFont="1" applyFill="1" applyBorder="1" applyAlignment="1">
      <alignment horizontal="center" wrapText="1"/>
    </xf>
    <xf numFmtId="0" fontId="43" fillId="6" borderId="0" xfId="3" applyFont="1" applyFill="1" applyBorder="1" applyAlignment="1">
      <alignment horizontal="right" wrapText="1"/>
    </xf>
    <xf numFmtId="164" fontId="43" fillId="6" borderId="0" xfId="3" applyNumberFormat="1" applyFont="1" applyFill="1" applyBorder="1" applyAlignment="1">
      <alignment horizontal="right" wrapText="1"/>
    </xf>
    <xf numFmtId="165" fontId="10" fillId="6" borderId="7" xfId="3" applyNumberFormat="1" applyFont="1" applyFill="1" applyBorder="1" applyAlignment="1">
      <alignment horizontal="right" wrapText="1"/>
    </xf>
    <xf numFmtId="0" fontId="10" fillId="6" borderId="6" xfId="3" applyFont="1" applyFill="1" applyBorder="1" applyAlignment="1">
      <alignment wrapText="1"/>
    </xf>
    <xf numFmtId="0" fontId="10" fillId="6" borderId="0" xfId="3" applyFont="1" applyFill="1" applyBorder="1" applyAlignment="1">
      <alignment wrapText="1"/>
    </xf>
    <xf numFmtId="0" fontId="43" fillId="6" borderId="0" xfId="0" applyFont="1" applyFill="1" applyBorder="1" applyAlignment="1">
      <alignment wrapText="1"/>
    </xf>
    <xf numFmtId="0" fontId="51" fillId="6" borderId="6" xfId="3" applyFont="1" applyFill="1" applyBorder="1" applyAlignment="1">
      <alignment wrapText="1"/>
    </xf>
    <xf numFmtId="0" fontId="51" fillId="6" borderId="0" xfId="3" applyFont="1" applyFill="1" applyBorder="1" applyAlignment="1">
      <alignment wrapText="1"/>
    </xf>
    <xf numFmtId="0" fontId="51" fillId="6" borderId="0" xfId="3" applyFont="1" applyFill="1" applyBorder="1" applyAlignment="1">
      <alignment horizontal="center" wrapText="1"/>
    </xf>
    <xf numFmtId="0" fontId="51" fillId="6" borderId="0" xfId="3" applyFont="1" applyFill="1" applyBorder="1" applyAlignment="1">
      <alignment horizontal="right" wrapText="1"/>
    </xf>
    <xf numFmtId="164" fontId="51" fillId="6" borderId="0" xfId="3" applyNumberFormat="1" applyFont="1" applyFill="1" applyBorder="1" applyAlignment="1">
      <alignment horizontal="right" wrapText="1"/>
    </xf>
    <xf numFmtId="165" fontId="51" fillId="6" borderId="7" xfId="3" applyNumberFormat="1" applyFont="1" applyFill="1" applyBorder="1" applyAlignment="1">
      <alignment horizontal="right" wrapText="1"/>
    </xf>
    <xf numFmtId="0" fontId="52" fillId="0" borderId="0" xfId="3" applyFont="1"/>
    <xf numFmtId="0" fontId="52" fillId="0" borderId="0" xfId="3" applyFont="1" applyBorder="1"/>
    <xf numFmtId="165" fontId="47" fillId="6" borderId="7" xfId="3" applyNumberFormat="1" applyFont="1" applyFill="1" applyBorder="1" applyAlignment="1">
      <alignment wrapText="1"/>
    </xf>
    <xf numFmtId="0" fontId="10" fillId="6" borderId="5" xfId="3" applyFont="1" applyFill="1" applyBorder="1" applyAlignment="1">
      <alignment wrapText="1"/>
    </xf>
    <xf numFmtId="0" fontId="43" fillId="6" borderId="5" xfId="3" applyFont="1" applyFill="1" applyBorder="1" applyAlignment="1">
      <alignment wrapText="1"/>
    </xf>
    <xf numFmtId="165" fontId="10" fillId="6" borderId="8" xfId="3" applyNumberFormat="1" applyFont="1" applyFill="1" applyBorder="1" applyAlignment="1">
      <alignment horizontal="right" wrapText="1"/>
    </xf>
    <xf numFmtId="165" fontId="47" fillId="0" borderId="0" xfId="3" applyNumberFormat="1" applyFont="1" applyFill="1" applyBorder="1" applyAlignment="1">
      <alignment horizontal="right" wrapText="1"/>
    </xf>
    <xf numFmtId="0" fontId="43" fillId="7" borderId="6" xfId="3" applyFont="1" applyFill="1" applyBorder="1" applyAlignment="1">
      <alignment horizontal="right" wrapText="1"/>
    </xf>
    <xf numFmtId="2" fontId="53" fillId="7" borderId="0" xfId="3" applyNumberFormat="1" applyFont="1" applyFill="1" applyBorder="1" applyAlignment="1">
      <alignment horizontal="left" wrapText="1"/>
    </xf>
    <xf numFmtId="0" fontId="54" fillId="7" borderId="0" xfId="3" applyFont="1" applyFill="1" applyBorder="1" applyAlignment="1"/>
    <xf numFmtId="0" fontId="43" fillId="7" borderId="0" xfId="3" applyFont="1" applyFill="1" applyBorder="1" applyAlignment="1">
      <alignment horizontal="right"/>
    </xf>
    <xf numFmtId="0" fontId="43" fillId="7" borderId="7" xfId="3" applyFont="1" applyFill="1" applyBorder="1" applyAlignment="1">
      <alignment horizontal="right"/>
    </xf>
    <xf numFmtId="0" fontId="43" fillId="7" borderId="6" xfId="3" applyFont="1" applyFill="1" applyBorder="1" applyAlignment="1">
      <alignment horizontal="center" vertical="center" wrapText="1"/>
    </xf>
    <xf numFmtId="0" fontId="43" fillId="7" borderId="0" xfId="3" applyFont="1" applyFill="1" applyBorder="1" applyAlignment="1">
      <alignment horizontal="center" vertical="center" wrapText="1"/>
    </xf>
    <xf numFmtId="0" fontId="43" fillId="7" borderId="7" xfId="3" applyFont="1" applyFill="1" applyBorder="1" applyAlignment="1">
      <alignment horizontal="center" vertical="center" wrapText="1"/>
    </xf>
    <xf numFmtId="165" fontId="43" fillId="7" borderId="7" xfId="3" applyNumberFormat="1" applyFont="1" applyFill="1" applyBorder="1" applyAlignment="1">
      <alignment horizontal="right" wrapText="1"/>
    </xf>
    <xf numFmtId="2" fontId="43" fillId="7" borderId="8" xfId="3" applyNumberFormat="1" applyFont="1" applyFill="1" applyBorder="1" applyAlignment="1">
      <alignment horizontal="right" wrapText="1"/>
    </xf>
    <xf numFmtId="2" fontId="10" fillId="0" borderId="0" xfId="3" applyNumberFormat="1" applyFont="1" applyFill="1" applyBorder="1" applyAlignment="1">
      <alignment horizontal="right" wrapText="1"/>
    </xf>
    <xf numFmtId="0" fontId="42" fillId="6" borderId="0" xfId="3" applyFont="1" applyFill="1" applyBorder="1" applyAlignment="1"/>
    <xf numFmtId="0" fontId="10" fillId="6" borderId="0" xfId="3" applyFont="1" applyFill="1" applyBorder="1" applyAlignment="1">
      <alignment horizontal="right"/>
    </xf>
    <xf numFmtId="0" fontId="10" fillId="6" borderId="7" xfId="3" applyFont="1" applyFill="1" applyBorder="1" applyAlignment="1">
      <alignment horizontal="right"/>
    </xf>
    <xf numFmtId="164" fontId="43" fillId="6" borderId="1" xfId="3" applyNumberFormat="1" applyFont="1" applyFill="1" applyBorder="1" applyAlignment="1">
      <alignment horizontal="right" wrapText="1"/>
    </xf>
    <xf numFmtId="0" fontId="55" fillId="2" borderId="6" xfId="1" applyFont="1" applyFill="1" applyBorder="1" applyAlignment="1" applyProtection="1">
      <alignment wrapText="1"/>
    </xf>
    <xf numFmtId="0" fontId="10" fillId="2" borderId="0" xfId="3" applyFont="1" applyFill="1" applyBorder="1" applyAlignment="1">
      <alignment wrapText="1"/>
    </xf>
    <xf numFmtId="0" fontId="10" fillId="2" borderId="0" xfId="3" applyFont="1" applyFill="1" applyBorder="1" applyAlignment="1">
      <alignment horizontal="center" wrapText="1"/>
    </xf>
    <xf numFmtId="0" fontId="10" fillId="2" borderId="0" xfId="3" applyFont="1" applyFill="1" applyBorder="1" applyAlignment="1">
      <alignment horizontal="right" wrapText="1"/>
    </xf>
    <xf numFmtId="164" fontId="10" fillId="2" borderId="1" xfId="3" applyNumberFormat="1" applyFont="1" applyFill="1" applyBorder="1" applyAlignment="1">
      <alignment horizontal="right" wrapText="1"/>
    </xf>
    <xf numFmtId="0" fontId="10" fillId="2" borderId="6" xfId="3" applyFont="1" applyFill="1" applyBorder="1" applyAlignment="1">
      <alignment wrapText="1"/>
    </xf>
    <xf numFmtId="164" fontId="10" fillId="2" borderId="0" xfId="3" applyNumberFormat="1" applyFont="1" applyFill="1" applyBorder="1" applyAlignment="1">
      <alignment horizontal="right" wrapText="1"/>
    </xf>
    <xf numFmtId="165" fontId="10" fillId="0" borderId="7" xfId="3" applyNumberFormat="1" applyFont="1" applyFill="1" applyBorder="1" applyAlignment="1">
      <alignment wrapText="1"/>
    </xf>
    <xf numFmtId="0" fontId="46" fillId="0" borderId="0" xfId="3" applyFont="1" applyBorder="1" applyAlignment="1">
      <alignment wrapText="1"/>
    </xf>
    <xf numFmtId="164" fontId="10" fillId="0" borderId="8" xfId="6" applyFont="1" applyFill="1" applyBorder="1" applyAlignment="1">
      <alignment horizontal="right" wrapText="1"/>
    </xf>
    <xf numFmtId="2" fontId="10" fillId="0" borderId="8" xfId="3" applyNumberFormat="1" applyFont="1" applyFill="1" applyBorder="1" applyAlignment="1">
      <alignment horizontal="right" wrapText="1"/>
    </xf>
    <xf numFmtId="2" fontId="10" fillId="0" borderId="7" xfId="3" applyNumberFormat="1" applyFont="1" applyFill="1" applyBorder="1" applyAlignment="1">
      <alignment horizontal="right" wrapText="1"/>
    </xf>
    <xf numFmtId="0" fontId="43" fillId="2" borderId="0" xfId="3" applyFont="1" applyFill="1" applyAlignment="1">
      <alignment wrapText="1"/>
    </xf>
    <xf numFmtId="0" fontId="43" fillId="2" borderId="0" xfId="3" applyFont="1" applyFill="1" applyAlignment="1">
      <alignment horizontal="center" wrapText="1"/>
    </xf>
    <xf numFmtId="0" fontId="43" fillId="2" borderId="0" xfId="3" applyFont="1" applyFill="1" applyAlignment="1">
      <alignment horizontal="right" wrapText="1"/>
    </xf>
    <xf numFmtId="0" fontId="48" fillId="2" borderId="0" xfId="1" applyFont="1" applyFill="1" applyAlignment="1" applyProtection="1">
      <alignment wrapText="1"/>
    </xf>
    <xf numFmtId="0" fontId="10" fillId="0" borderId="0" xfId="3" applyFont="1"/>
    <xf numFmtId="0" fontId="10" fillId="0" borderId="0" xfId="3" applyFont="1" applyBorder="1"/>
    <xf numFmtId="0" fontId="55" fillId="2" borderId="0" xfId="1" applyFont="1" applyFill="1" applyAlignment="1" applyProtection="1">
      <alignment wrapText="1"/>
    </xf>
    <xf numFmtId="0" fontId="10" fillId="2" borderId="0" xfId="3" applyFont="1" applyFill="1" applyAlignment="1">
      <alignment wrapText="1"/>
    </xf>
    <xf numFmtId="0" fontId="10" fillId="2" borderId="0" xfId="3" applyFont="1" applyFill="1" applyAlignment="1">
      <alignment horizontal="center" wrapText="1"/>
    </xf>
    <xf numFmtId="0" fontId="10" fillId="2" borderId="0" xfId="3" applyFont="1" applyFill="1" applyAlignment="1">
      <alignment horizontal="right" wrapText="1"/>
    </xf>
    <xf numFmtId="2" fontId="43" fillId="2" borderId="0" xfId="3" applyNumberFormat="1" applyFont="1" applyFill="1" applyAlignment="1">
      <alignment horizontal="right" wrapText="1"/>
    </xf>
    <xf numFmtId="164" fontId="10" fillId="0" borderId="8" xfId="6" applyNumberFormat="1" applyFont="1" applyFill="1" applyBorder="1" applyAlignment="1">
      <alignment horizontal="right" wrapText="1"/>
    </xf>
    <xf numFmtId="164" fontId="10" fillId="0" borderId="0" xfId="6" applyNumberFormat="1" applyFont="1" applyFill="1" applyBorder="1" applyAlignment="1">
      <alignment horizontal="right" wrapText="1"/>
    </xf>
    <xf numFmtId="0" fontId="48" fillId="6" borderId="6" xfId="1" applyFont="1" applyFill="1" applyBorder="1" applyAlignment="1" applyProtection="1">
      <alignment wrapText="1"/>
    </xf>
    <xf numFmtId="2" fontId="10" fillId="6" borderId="8" xfId="3" applyNumberFormat="1" applyFont="1" applyFill="1" applyBorder="1" applyAlignment="1">
      <alignment horizontal="right" wrapText="1"/>
    </xf>
    <xf numFmtId="0" fontId="10" fillId="8" borderId="10" xfId="3" applyFont="1" applyFill="1" applyBorder="1" applyAlignment="1">
      <alignment horizontal="right"/>
    </xf>
    <xf numFmtId="0" fontId="10" fillId="8" borderId="6" xfId="3" applyFont="1" applyFill="1" applyBorder="1" applyAlignment="1">
      <alignment horizontal="right" wrapText="1"/>
    </xf>
    <xf numFmtId="2" fontId="44" fillId="8" borderId="0" xfId="3" applyNumberFormat="1" applyFont="1" applyFill="1" applyBorder="1" applyAlignment="1">
      <alignment horizontal="left" wrapText="1"/>
    </xf>
    <xf numFmtId="0" fontId="10" fillId="8" borderId="0" xfId="3" applyFont="1" applyFill="1" applyBorder="1"/>
    <xf numFmtId="0" fontId="44" fillId="8" borderId="0" xfId="3" applyFont="1" applyFill="1" applyBorder="1" applyAlignment="1">
      <alignment horizontal="center"/>
    </xf>
    <xf numFmtId="0" fontId="10" fillId="8" borderId="7" xfId="3" applyFont="1" applyFill="1" applyBorder="1"/>
    <xf numFmtId="0" fontId="10" fillId="8" borderId="6" xfId="3" applyFont="1" applyFill="1" applyBorder="1" applyAlignment="1">
      <alignment horizontal="center" vertical="center" wrapText="1"/>
    </xf>
    <xf numFmtId="0" fontId="10" fillId="8" borderId="0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wrapText="1"/>
    </xf>
    <xf numFmtId="0" fontId="10" fillId="8" borderId="0" xfId="3" applyFont="1" applyFill="1" applyBorder="1" applyAlignment="1">
      <alignment horizontal="center" wrapText="1"/>
    </xf>
    <xf numFmtId="0" fontId="10" fillId="8" borderId="7" xfId="3" applyFont="1" applyFill="1" applyBorder="1" applyAlignment="1">
      <alignment horizontal="center" wrapText="1"/>
    </xf>
    <xf numFmtId="0" fontId="10" fillId="8" borderId="1" xfId="0" applyFont="1" applyFill="1" applyBorder="1" applyAlignment="1">
      <alignment horizontal="center" vertical="top" wrapText="1"/>
    </xf>
    <xf numFmtId="0" fontId="43" fillId="8" borderId="0" xfId="0" applyFont="1" applyFill="1" applyBorder="1" applyAlignment="1">
      <alignment horizontal="left" wrapText="1"/>
    </xf>
    <xf numFmtId="0" fontId="43" fillId="8" borderId="0" xfId="3" applyFont="1" applyFill="1" applyBorder="1" applyAlignment="1">
      <alignment horizontal="center" wrapText="1"/>
    </xf>
    <xf numFmtId="0" fontId="43" fillId="8" borderId="0" xfId="3" applyFont="1" applyFill="1" applyBorder="1" applyAlignment="1">
      <alignment horizontal="right" wrapText="1"/>
    </xf>
    <xf numFmtId="164" fontId="43" fillId="8" borderId="0" xfId="3" applyNumberFormat="1" applyFont="1" applyFill="1" applyBorder="1" applyAlignment="1">
      <alignment horizontal="right" wrapText="1"/>
    </xf>
    <xf numFmtId="165" fontId="10" fillId="8" borderId="7" xfId="3" applyNumberFormat="1" applyFont="1" applyFill="1" applyBorder="1" applyAlignment="1">
      <alignment horizontal="right" wrapText="1"/>
    </xf>
    <xf numFmtId="0" fontId="10" fillId="8" borderId="0" xfId="3" applyFont="1" applyFill="1" applyBorder="1" applyAlignment="1">
      <alignment wrapText="1"/>
    </xf>
    <xf numFmtId="0" fontId="43" fillId="8" borderId="6" xfId="3" applyFont="1" applyFill="1" applyBorder="1" applyAlignment="1">
      <alignment wrapText="1"/>
    </xf>
    <xf numFmtId="165" fontId="47" fillId="8" borderId="7" xfId="3" applyNumberFormat="1" applyFont="1" applyFill="1" applyBorder="1" applyAlignment="1">
      <alignment wrapText="1"/>
    </xf>
    <xf numFmtId="0" fontId="10" fillId="8" borderId="5" xfId="3" applyFont="1" applyFill="1" applyBorder="1" applyAlignment="1">
      <alignment wrapText="1"/>
    </xf>
    <xf numFmtId="0" fontId="43" fillId="8" borderId="5" xfId="3" applyFont="1" applyFill="1" applyBorder="1" applyAlignment="1">
      <alignment wrapText="1"/>
    </xf>
    <xf numFmtId="2" fontId="10" fillId="8" borderId="8" xfId="3" applyNumberFormat="1" applyFont="1" applyFill="1" applyBorder="1" applyAlignment="1">
      <alignment horizontal="right" wrapText="1"/>
    </xf>
    <xf numFmtId="165" fontId="10" fillId="0" borderId="15" xfId="3" applyNumberFormat="1" applyFont="1" applyFill="1" applyBorder="1" applyAlignment="1">
      <alignment horizontal="right" wrapText="1"/>
    </xf>
    <xf numFmtId="0" fontId="47" fillId="2" borderId="0" xfId="3" applyFont="1" applyFill="1" applyBorder="1" applyAlignment="1">
      <alignment horizontal="right" wrapText="1"/>
    </xf>
    <xf numFmtId="0" fontId="10" fillId="0" borderId="15" xfId="3" applyFont="1" applyFill="1" applyBorder="1" applyAlignment="1">
      <alignment wrapText="1"/>
    </xf>
    <xf numFmtId="0" fontId="43" fillId="0" borderId="15" xfId="3" applyFont="1" applyFill="1" applyBorder="1" applyAlignment="1">
      <alignment wrapText="1"/>
    </xf>
    <xf numFmtId="2" fontId="10" fillId="0" borderId="15" xfId="3" applyNumberFormat="1" applyFont="1" applyFill="1" applyBorder="1" applyAlignment="1">
      <alignment horizontal="right" wrapText="1"/>
    </xf>
    <xf numFmtId="165" fontId="43" fillId="2" borderId="0" xfId="3" applyNumberFormat="1" applyFont="1" applyFill="1" applyBorder="1" applyAlignment="1">
      <alignment horizontal="right" wrapText="1"/>
    </xf>
    <xf numFmtId="0" fontId="42" fillId="9" borderId="0" xfId="3" applyFont="1" applyFill="1"/>
    <xf numFmtId="0" fontId="42" fillId="9" borderId="0" xfId="3" applyFont="1" applyFill="1" applyBorder="1"/>
    <xf numFmtId="0" fontId="45" fillId="0" borderId="0" xfId="3" applyFont="1"/>
    <xf numFmtId="0" fontId="43" fillId="7" borderId="6" xfId="0" applyFont="1" applyFill="1" applyBorder="1" applyAlignment="1">
      <alignment wrapText="1"/>
    </xf>
    <xf numFmtId="0" fontId="43" fillId="7" borderId="0" xfId="0" applyFont="1" applyFill="1" applyBorder="1" applyAlignment="1">
      <alignment wrapText="1"/>
    </xf>
    <xf numFmtId="0" fontId="43" fillId="7" borderId="0" xfId="0" applyFont="1" applyFill="1" applyBorder="1" applyAlignment="1">
      <alignment horizontal="center" wrapText="1"/>
    </xf>
    <xf numFmtId="0" fontId="43" fillId="7" borderId="0" xfId="0" applyFont="1" applyFill="1" applyBorder="1" applyAlignment="1">
      <alignment horizontal="right" wrapText="1"/>
    </xf>
    <xf numFmtId="164" fontId="43" fillId="7" borderId="0" xfId="0" applyNumberFormat="1" applyFont="1" applyFill="1" applyBorder="1" applyAlignment="1">
      <alignment horizontal="right" wrapText="1"/>
    </xf>
    <xf numFmtId="165" fontId="10" fillId="7" borderId="7" xfId="0" applyNumberFormat="1" applyFont="1" applyFill="1" applyBorder="1" applyAlignment="1">
      <alignment horizontal="right" wrapText="1"/>
    </xf>
    <xf numFmtId="0" fontId="42" fillId="0" borderId="0" xfId="0" applyFont="1"/>
    <xf numFmtId="0" fontId="42" fillId="0" borderId="0" xfId="0" applyFont="1" applyBorder="1"/>
    <xf numFmtId="0" fontId="42" fillId="7" borderId="0" xfId="3" applyFont="1" applyFill="1" applyBorder="1" applyAlignment="1"/>
    <xf numFmtId="0" fontId="10" fillId="7" borderId="0" xfId="3" applyFont="1" applyFill="1" applyBorder="1" applyAlignment="1">
      <alignment horizontal="right"/>
    </xf>
    <xf numFmtId="0" fontId="10" fillId="7" borderId="7" xfId="3" applyFont="1" applyFill="1" applyBorder="1" applyAlignment="1">
      <alignment horizontal="right"/>
    </xf>
    <xf numFmtId="2" fontId="10" fillId="7" borderId="8" xfId="3" applyNumberFormat="1" applyFont="1" applyFill="1" applyBorder="1" applyAlignment="1">
      <alignment horizontal="right" wrapText="1"/>
    </xf>
    <xf numFmtId="0" fontId="50" fillId="0" borderId="0" xfId="3" applyFont="1"/>
    <xf numFmtId="0" fontId="48" fillId="7" borderId="6" xfId="1" applyFont="1" applyFill="1" applyBorder="1" applyAlignment="1" applyProtection="1">
      <alignment wrapText="1"/>
    </xf>
    <xf numFmtId="2" fontId="43" fillId="7" borderId="0" xfId="3" applyNumberFormat="1" applyFont="1" applyFill="1" applyBorder="1" applyAlignment="1">
      <alignment horizontal="right" wrapText="1"/>
    </xf>
    <xf numFmtId="2" fontId="10" fillId="7" borderId="0" xfId="3" applyNumberFormat="1" applyFont="1" applyFill="1" applyBorder="1" applyAlignment="1">
      <alignment horizontal="right" wrapText="1"/>
    </xf>
    <xf numFmtId="0" fontId="42" fillId="0" borderId="0" xfId="3" applyFont="1" applyFill="1" applyBorder="1" applyAlignment="1"/>
    <xf numFmtId="0" fontId="10" fillId="0" borderId="0" xfId="3" applyFont="1" applyFill="1" applyBorder="1" applyAlignment="1">
      <alignment horizontal="right"/>
    </xf>
    <xf numFmtId="0" fontId="10" fillId="0" borderId="7" xfId="3" applyFont="1" applyFill="1" applyBorder="1" applyAlignment="1">
      <alignment horizontal="right"/>
    </xf>
    <xf numFmtId="0" fontId="48" fillId="0" borderId="6" xfId="1" applyFont="1" applyFill="1" applyBorder="1" applyAlignment="1" applyProtection="1">
      <alignment wrapText="1"/>
    </xf>
    <xf numFmtId="0" fontId="43" fillId="0" borderId="0" xfId="3" applyFont="1" applyFill="1" applyBorder="1" applyAlignment="1">
      <alignment horizontal="center" wrapText="1"/>
    </xf>
    <xf numFmtId="2" fontId="43" fillId="0" borderId="0" xfId="3" applyNumberFormat="1" applyFont="1" applyFill="1" applyBorder="1" applyAlignment="1">
      <alignment horizontal="right" wrapText="1"/>
    </xf>
    <xf numFmtId="0" fontId="10" fillId="5" borderId="6" xfId="3" applyFont="1" applyFill="1" applyBorder="1" applyAlignment="1">
      <alignment horizontal="right" wrapText="1"/>
    </xf>
    <xf numFmtId="2" fontId="44" fillId="5" borderId="0" xfId="3" applyNumberFormat="1" applyFont="1" applyFill="1" applyBorder="1" applyAlignment="1">
      <alignment horizontal="left" wrapText="1"/>
    </xf>
    <xf numFmtId="0" fontId="42" fillId="5" borderId="0" xfId="3" applyFont="1" applyFill="1" applyBorder="1" applyAlignment="1"/>
    <xf numFmtId="0" fontId="10" fillId="5" borderId="0" xfId="3" applyFont="1" applyFill="1" applyBorder="1" applyAlignment="1">
      <alignment horizontal="right"/>
    </xf>
    <xf numFmtId="0" fontId="10" fillId="5" borderId="7" xfId="3" applyFont="1" applyFill="1" applyBorder="1" applyAlignment="1">
      <alignment horizontal="right"/>
    </xf>
    <xf numFmtId="0" fontId="10" fillId="5" borderId="6" xfId="3" applyFont="1" applyFill="1" applyBorder="1" applyAlignment="1">
      <alignment horizontal="center" vertical="center" wrapText="1"/>
    </xf>
    <xf numFmtId="0" fontId="10" fillId="5" borderId="0" xfId="3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0" fontId="48" fillId="5" borderId="0" xfId="1" applyFont="1" applyFill="1" applyAlignment="1" applyProtection="1">
      <alignment wrapText="1"/>
    </xf>
    <xf numFmtId="0" fontId="43" fillId="5" borderId="0" xfId="3" applyFont="1" applyFill="1" applyAlignment="1">
      <alignment wrapText="1"/>
    </xf>
    <xf numFmtId="0" fontId="43" fillId="5" borderId="0" xfId="3" applyFont="1" applyFill="1" applyAlignment="1">
      <alignment horizontal="center" wrapText="1"/>
    </xf>
    <xf numFmtId="0" fontId="43" fillId="5" borderId="0" xfId="3" applyFont="1" applyFill="1" applyAlignment="1">
      <alignment horizontal="right" wrapText="1"/>
    </xf>
    <xf numFmtId="164" fontId="43" fillId="5" borderId="0" xfId="3" applyNumberFormat="1" applyFont="1" applyFill="1" applyBorder="1" applyAlignment="1">
      <alignment horizontal="right" wrapText="1"/>
    </xf>
    <xf numFmtId="165" fontId="10" fillId="5" borderId="7" xfId="3" applyNumberFormat="1" applyFont="1" applyFill="1" applyBorder="1" applyAlignment="1">
      <alignment horizontal="right" wrapText="1"/>
    </xf>
    <xf numFmtId="0" fontId="10" fillId="5" borderId="0" xfId="3" applyFont="1" applyFill="1" applyBorder="1" applyAlignment="1">
      <alignment wrapText="1"/>
    </xf>
    <xf numFmtId="2" fontId="43" fillId="5" borderId="0" xfId="3" applyNumberFormat="1" applyFont="1" applyFill="1" applyAlignment="1">
      <alignment horizontal="right" wrapText="1"/>
    </xf>
    <xf numFmtId="0" fontId="43" fillId="5" borderId="0" xfId="3" applyFont="1" applyFill="1" applyBorder="1" applyAlignment="1">
      <alignment wrapText="1"/>
    </xf>
    <xf numFmtId="165" fontId="47" fillId="5" borderId="7" xfId="3" applyNumberFormat="1" applyFont="1" applyFill="1" applyBorder="1" applyAlignment="1">
      <alignment wrapText="1"/>
    </xf>
    <xf numFmtId="0" fontId="10" fillId="5" borderId="5" xfId="3" applyFont="1" applyFill="1" applyBorder="1" applyAlignment="1">
      <alignment wrapText="1"/>
    </xf>
    <xf numFmtId="0" fontId="43" fillId="5" borderId="5" xfId="3" applyFont="1" applyFill="1" applyBorder="1" applyAlignment="1">
      <alignment wrapText="1"/>
    </xf>
    <xf numFmtId="165" fontId="10" fillId="5" borderId="8" xfId="3" applyNumberFormat="1" applyFont="1" applyFill="1" applyBorder="1" applyAlignment="1">
      <alignment horizontal="right" wrapText="1"/>
    </xf>
    <xf numFmtId="0" fontId="57" fillId="0" borderId="0" xfId="3" applyFont="1"/>
    <xf numFmtId="0" fontId="57" fillId="0" borderId="0" xfId="3" applyFont="1" applyBorder="1"/>
    <xf numFmtId="0" fontId="10" fillId="7" borderId="0" xfId="3" applyFont="1" applyFill="1" applyBorder="1" applyAlignment="1">
      <alignment horizontal="right" wrapText="1"/>
    </xf>
    <xf numFmtId="164" fontId="10" fillId="7" borderId="0" xfId="3" applyNumberFormat="1" applyFont="1" applyFill="1" applyBorder="1" applyAlignment="1">
      <alignment horizontal="right" wrapText="1"/>
    </xf>
    <xf numFmtId="165" fontId="10" fillId="7" borderId="7" xfId="3" applyNumberFormat="1" applyFont="1" applyFill="1" applyBorder="1" applyAlignment="1">
      <alignment wrapText="1"/>
    </xf>
    <xf numFmtId="0" fontId="58" fillId="0" borderId="0" xfId="3" applyFont="1" applyBorder="1" applyAlignment="1"/>
    <xf numFmtId="0" fontId="58" fillId="7" borderId="0" xfId="3" applyFont="1" applyFill="1" applyBorder="1" applyAlignment="1"/>
    <xf numFmtId="164" fontId="43" fillId="2" borderId="0" xfId="3" applyNumberFormat="1" applyFont="1" applyFill="1" applyBorder="1" applyAlignment="1">
      <alignment horizontal="left" wrapText="1"/>
    </xf>
    <xf numFmtId="0" fontId="59" fillId="0" borderId="0" xfId="3" applyFont="1" applyBorder="1" applyAlignment="1">
      <alignment wrapText="1"/>
    </xf>
    <xf numFmtId="0" fontId="59" fillId="7" borderId="0" xfId="3" applyFont="1" applyFill="1" applyBorder="1" applyAlignment="1">
      <alignment wrapText="1"/>
    </xf>
    <xf numFmtId="0" fontId="10" fillId="7" borderId="0" xfId="3" applyFont="1" applyFill="1" applyBorder="1" applyAlignment="1">
      <alignment horizontal="left" wrapText="1"/>
    </xf>
    <xf numFmtId="0" fontId="59" fillId="8" borderId="0" xfId="3" applyFont="1" applyFill="1" applyBorder="1" applyAlignment="1">
      <alignment wrapText="1"/>
    </xf>
    <xf numFmtId="0" fontId="10" fillId="8" borderId="0" xfId="3" applyFont="1" applyFill="1" applyBorder="1" applyAlignment="1">
      <alignment horizontal="right"/>
    </xf>
    <xf numFmtId="0" fontId="10" fillId="8" borderId="7" xfId="3" applyFont="1" applyFill="1" applyBorder="1" applyAlignment="1">
      <alignment horizontal="right"/>
    </xf>
    <xf numFmtId="165" fontId="10" fillId="8" borderId="8" xfId="3" applyNumberFormat="1" applyFont="1" applyFill="1" applyBorder="1" applyAlignment="1">
      <alignment horizontal="right" wrapText="1"/>
    </xf>
    <xf numFmtId="0" fontId="58" fillId="8" borderId="0" xfId="3" applyFont="1" applyFill="1" applyBorder="1" applyAlignment="1"/>
    <xf numFmtId="0" fontId="10" fillId="8" borderId="0" xfId="3" applyFont="1" applyFill="1" applyBorder="1" applyAlignment="1">
      <alignment horizontal="left" wrapText="1"/>
    </xf>
    <xf numFmtId="0" fontId="56" fillId="0" borderId="0" xfId="3" applyFont="1" applyBorder="1" applyAlignment="1"/>
    <xf numFmtId="0" fontId="42" fillId="6" borderId="0" xfId="3" applyFont="1" applyFill="1"/>
    <xf numFmtId="2" fontId="43" fillId="6" borderId="0" xfId="3" applyNumberFormat="1" applyFont="1" applyFill="1" applyBorder="1" applyAlignment="1">
      <alignment horizontal="right" wrapText="1"/>
    </xf>
    <xf numFmtId="0" fontId="53" fillId="8" borderId="10" xfId="3" applyFont="1" applyFill="1" applyBorder="1" applyAlignment="1">
      <alignment horizontal="right" wrapText="1"/>
    </xf>
    <xf numFmtId="0" fontId="42" fillId="8" borderId="0" xfId="3" applyFont="1" applyFill="1" applyBorder="1" applyAlignment="1">
      <alignment wrapText="1"/>
    </xf>
    <xf numFmtId="0" fontId="53" fillId="8" borderId="7" xfId="3" applyFont="1" applyFill="1" applyBorder="1" applyAlignment="1">
      <alignment horizontal="right" wrapText="1"/>
    </xf>
    <xf numFmtId="0" fontId="10" fillId="8" borderId="0" xfId="3" applyFont="1" applyFill="1" applyBorder="1" applyAlignment="1">
      <alignment horizontal="right" wrapText="1"/>
    </xf>
    <xf numFmtId="0" fontId="43" fillId="8" borderId="6" xfId="3" applyFont="1" applyFill="1" applyBorder="1" applyAlignment="1">
      <alignment horizontal="center" wrapText="1"/>
    </xf>
    <xf numFmtId="0" fontId="43" fillId="8" borderId="0" xfId="3" applyFont="1" applyFill="1" applyBorder="1" applyAlignment="1">
      <alignment horizontal="left" wrapText="1"/>
    </xf>
    <xf numFmtId="0" fontId="43" fillId="8" borderId="0" xfId="3" applyFont="1" applyFill="1" applyBorder="1" applyAlignment="1">
      <alignment horizontal="center" vertical="center" wrapText="1"/>
    </xf>
    <xf numFmtId="2" fontId="43" fillId="8" borderId="0" xfId="3" applyNumberFormat="1" applyFont="1" applyFill="1" applyBorder="1" applyAlignment="1">
      <alignment horizontal="right" wrapText="1"/>
    </xf>
    <xf numFmtId="0" fontId="10" fillId="8" borderId="6" xfId="3" applyFont="1" applyFill="1" applyBorder="1" applyAlignment="1">
      <alignment horizontal="center" vertical="top" wrapText="1"/>
    </xf>
    <xf numFmtId="164" fontId="10" fillId="8" borderId="0" xfId="3" applyNumberFormat="1" applyFont="1" applyFill="1" applyBorder="1" applyAlignment="1">
      <alignment horizontal="center" wrapText="1"/>
    </xf>
    <xf numFmtId="0" fontId="47" fillId="0" borderId="0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left" wrapText="1"/>
    </xf>
    <xf numFmtId="0" fontId="10" fillId="0" borderId="0" xfId="3" applyFont="1" applyFill="1" applyBorder="1" applyAlignment="1">
      <alignment horizontal="left" wrapText="1"/>
    </xf>
    <xf numFmtId="0" fontId="10" fillId="2" borderId="6" xfId="3" applyFont="1" applyFill="1" applyBorder="1" applyAlignment="1">
      <alignment horizontal="left" vertical="top" wrapText="1"/>
    </xf>
    <xf numFmtId="0" fontId="10" fillId="2" borderId="0" xfId="3" applyFont="1" applyFill="1" applyBorder="1" applyAlignment="1">
      <alignment horizontal="left" vertical="top" wrapText="1"/>
    </xf>
    <xf numFmtId="0" fontId="10" fillId="2" borderId="0" xfId="3" applyFont="1" applyFill="1" applyBorder="1" applyAlignment="1">
      <alignment horizontal="center" vertical="top" wrapText="1"/>
    </xf>
    <xf numFmtId="166" fontId="10" fillId="0" borderId="0" xfId="3" applyNumberFormat="1" applyFont="1" applyFill="1" applyBorder="1" applyAlignment="1">
      <alignment horizontal="right" wrapText="1"/>
    </xf>
    <xf numFmtId="166" fontId="43" fillId="2" borderId="0" xfId="3" applyNumberFormat="1" applyFont="1" applyFill="1" applyBorder="1" applyAlignment="1">
      <alignment horizontal="right" wrapText="1"/>
    </xf>
    <xf numFmtId="0" fontId="10" fillId="2" borderId="16" xfId="3" applyFont="1" applyFill="1" applyBorder="1" applyAlignment="1">
      <alignment horizontal="center" vertical="top" wrapText="1"/>
    </xf>
    <xf numFmtId="0" fontId="10" fillId="2" borderId="1" xfId="3" applyFont="1" applyFill="1" applyBorder="1" applyAlignment="1">
      <alignment horizontal="left" vertical="top" wrapText="1"/>
    </xf>
    <xf numFmtId="0" fontId="10" fillId="2" borderId="6" xfId="1" applyFont="1" applyFill="1" applyBorder="1" applyAlignment="1" applyProtection="1">
      <alignment horizontal="center" wrapText="1"/>
    </xf>
    <xf numFmtId="0" fontId="53" fillId="0" borderId="10" xfId="3" applyFont="1" applyBorder="1" applyAlignment="1">
      <alignment horizontal="right" wrapText="1"/>
    </xf>
    <xf numFmtId="0" fontId="53" fillId="0" borderId="7" xfId="3" applyFont="1" applyBorder="1" applyAlignment="1">
      <alignment horizontal="right" wrapText="1"/>
    </xf>
    <xf numFmtId="165" fontId="43" fillId="0" borderId="7" xfId="3" applyNumberFormat="1" applyFont="1" applyFill="1" applyBorder="1" applyAlignment="1">
      <alignment wrapText="1"/>
    </xf>
    <xf numFmtId="0" fontId="53" fillId="6" borderId="7" xfId="3" applyFont="1" applyFill="1" applyBorder="1" applyAlignment="1">
      <alignment horizontal="right" wrapText="1"/>
    </xf>
    <xf numFmtId="0" fontId="10" fillId="6" borderId="7" xfId="3" applyFont="1" applyFill="1" applyBorder="1" applyAlignment="1">
      <alignment wrapText="1"/>
    </xf>
    <xf numFmtId="0" fontId="43" fillId="6" borderId="0" xfId="0" applyFont="1" applyFill="1" applyAlignment="1">
      <alignment horizontal="center" wrapText="1"/>
    </xf>
    <xf numFmtId="0" fontId="43" fillId="6" borderId="0" xfId="0" applyFont="1" applyFill="1" applyAlignment="1">
      <alignment wrapText="1"/>
    </xf>
    <xf numFmtId="0" fontId="10" fillId="6" borderId="0" xfId="3" applyFont="1" applyFill="1" applyBorder="1" applyAlignment="1">
      <alignment horizontal="right" wrapText="1"/>
    </xf>
    <xf numFmtId="164" fontId="42" fillId="0" borderId="0" xfId="3" applyNumberFormat="1" applyFont="1"/>
    <xf numFmtId="0" fontId="10" fillId="2" borderId="1" xfId="3" applyFont="1" applyFill="1" applyBorder="1" applyAlignment="1">
      <alignment horizontal="center" vertical="top" wrapText="1"/>
    </xf>
    <xf numFmtId="2" fontId="47" fillId="2" borderId="0" xfId="3" applyNumberFormat="1" applyFont="1" applyFill="1" applyBorder="1" applyAlignment="1">
      <alignment horizontal="right" wrapText="1"/>
    </xf>
    <xf numFmtId="0" fontId="10" fillId="0" borderId="6" xfId="3" applyFont="1" applyFill="1" applyBorder="1" applyAlignment="1">
      <alignment horizontal="left" vertical="top" wrapText="1"/>
    </xf>
    <xf numFmtId="0" fontId="10" fillId="2" borderId="0" xfId="3" applyFont="1" applyFill="1" applyAlignment="1">
      <alignment horizontal="left" vertical="top" wrapText="1"/>
    </xf>
    <xf numFmtId="0" fontId="42" fillId="0" borderId="7" xfId="3" applyFont="1" applyBorder="1"/>
    <xf numFmtId="0" fontId="10" fillId="2" borderId="6" xfId="3" applyFont="1" applyFill="1" applyBorder="1" applyAlignment="1">
      <alignment horizontal="center" wrapText="1"/>
    </xf>
    <xf numFmtId="0" fontId="47" fillId="0" borderId="0" xfId="3" applyFont="1" applyFill="1" applyBorder="1" applyAlignment="1">
      <alignment wrapText="1"/>
    </xf>
    <xf numFmtId="2" fontId="10" fillId="0" borderId="0" xfId="3" applyNumberFormat="1" applyFont="1" applyBorder="1" applyAlignment="1"/>
    <xf numFmtId="0" fontId="10" fillId="0" borderId="0" xfId="3" applyFont="1" applyBorder="1" applyAlignment="1">
      <alignment wrapText="1"/>
    </xf>
    <xf numFmtId="0" fontId="10" fillId="0" borderId="0" xfId="3" applyFont="1" applyBorder="1" applyAlignment="1">
      <alignment horizontal="left" wrapText="1"/>
    </xf>
    <xf numFmtId="2" fontId="10" fillId="0" borderId="0" xfId="3" applyNumberFormat="1" applyFont="1" applyBorder="1" applyAlignment="1">
      <alignment wrapText="1"/>
    </xf>
    <xf numFmtId="0" fontId="42" fillId="0" borderId="0" xfId="3" applyFont="1" applyBorder="1" applyAlignment="1">
      <alignment wrapText="1"/>
    </xf>
    <xf numFmtId="0" fontId="48" fillId="2" borderId="6" xfId="1" applyFont="1" applyFill="1" applyBorder="1" applyAlignment="1" applyProtection="1">
      <alignment horizontal="center" wrapText="1"/>
    </xf>
    <xf numFmtId="0" fontId="44" fillId="7" borderId="7" xfId="3" applyFont="1" applyFill="1" applyBorder="1" applyAlignment="1">
      <alignment horizontal="right" wrapText="1"/>
    </xf>
    <xf numFmtId="0" fontId="10" fillId="7" borderId="0" xfId="3" applyFont="1" applyFill="1" applyAlignment="1">
      <alignment wrapText="1"/>
    </xf>
    <xf numFmtId="0" fontId="10" fillId="7" borderId="0" xfId="3" applyFont="1" applyFill="1" applyAlignment="1">
      <alignment horizontal="center" wrapText="1"/>
    </xf>
    <xf numFmtId="0" fontId="10" fillId="7" borderId="0" xfId="3" applyFont="1" applyFill="1" applyAlignment="1">
      <alignment horizontal="right" wrapText="1"/>
    </xf>
    <xf numFmtId="0" fontId="44" fillId="0" borderId="7" xfId="3" applyFont="1" applyBorder="1" applyAlignment="1">
      <alignment horizontal="right" wrapText="1"/>
    </xf>
    <xf numFmtId="0" fontId="10" fillId="0" borderId="10" xfId="3" applyFont="1" applyBorder="1" applyAlignment="1">
      <alignment horizontal="right" wrapText="1"/>
    </xf>
    <xf numFmtId="0" fontId="10" fillId="0" borderId="10" xfId="3" applyFont="1" applyFill="1" applyBorder="1" applyAlignment="1">
      <alignment horizontal="right" wrapText="1"/>
    </xf>
    <xf numFmtId="0" fontId="49" fillId="0" borderId="0" xfId="3" applyFont="1" applyFill="1" applyBorder="1" applyAlignment="1">
      <alignment horizontal="center"/>
    </xf>
    <xf numFmtId="0" fontId="44" fillId="0" borderId="7" xfId="3" applyFont="1" applyFill="1" applyBorder="1" applyAlignment="1">
      <alignment horizontal="right" wrapText="1"/>
    </xf>
    <xf numFmtId="164" fontId="10" fillId="0" borderId="0" xfId="3" applyNumberFormat="1" applyFont="1" applyFill="1" applyBorder="1" applyAlignment="1">
      <alignment horizontal="right" wrapText="1"/>
    </xf>
    <xf numFmtId="0" fontId="10" fillId="7" borderId="10" xfId="3" applyFont="1" applyFill="1" applyBorder="1" applyAlignment="1">
      <alignment horizontal="right" wrapText="1"/>
    </xf>
    <xf numFmtId="0" fontId="10" fillId="6" borderId="10" xfId="3" applyFont="1" applyFill="1" applyBorder="1" applyAlignment="1">
      <alignment horizontal="right" wrapText="1"/>
    </xf>
    <xf numFmtId="0" fontId="44" fillId="6" borderId="7" xfId="3" applyFont="1" applyFill="1" applyBorder="1" applyAlignment="1">
      <alignment horizontal="right" wrapText="1"/>
    </xf>
    <xf numFmtId="0" fontId="10" fillId="6" borderId="0" xfId="3" applyFont="1" applyFill="1" applyAlignment="1">
      <alignment wrapText="1"/>
    </xf>
    <xf numFmtId="164" fontId="10" fillId="6" borderId="0" xfId="3" applyNumberFormat="1" applyFont="1" applyFill="1" applyBorder="1" applyAlignment="1">
      <alignment horizontal="right" wrapText="1"/>
    </xf>
    <xf numFmtId="0" fontId="10" fillId="0" borderId="7" xfId="3" applyFont="1" applyBorder="1" applyAlignment="1">
      <alignment horizontal="right" wrapText="1"/>
    </xf>
    <xf numFmtId="0" fontId="44" fillId="0" borderId="0" xfId="3" applyFont="1" applyFill="1" applyBorder="1" applyAlignment="1">
      <alignment wrapText="1"/>
    </xf>
    <xf numFmtId="0" fontId="44" fillId="0" borderId="6" xfId="3" applyFont="1" applyFill="1" applyBorder="1" applyAlignment="1">
      <alignment horizontal="center" wrapText="1"/>
    </xf>
    <xf numFmtId="0" fontId="44" fillId="0" borderId="0" xfId="3" applyFont="1" applyFill="1" applyBorder="1" applyAlignment="1">
      <alignment horizontal="center" wrapText="1"/>
    </xf>
    <xf numFmtId="0" fontId="44" fillId="0" borderId="7" xfId="3" applyFont="1" applyFill="1" applyBorder="1" applyAlignment="1">
      <alignment horizontal="center" wrapText="1"/>
    </xf>
    <xf numFmtId="0" fontId="55" fillId="0" borderId="6" xfId="1" applyFont="1" applyFill="1" applyBorder="1" applyAlignment="1" applyProtection="1">
      <alignment horizontal="center" wrapText="1"/>
    </xf>
    <xf numFmtId="169" fontId="10" fillId="0" borderId="7" xfId="3" applyNumberFormat="1" applyFont="1" applyFill="1" applyBorder="1" applyAlignment="1">
      <alignment horizontal="right" wrapText="1"/>
    </xf>
    <xf numFmtId="0" fontId="44" fillId="0" borderId="0" xfId="3" applyFont="1" applyBorder="1" applyAlignment="1">
      <alignment wrapText="1"/>
    </xf>
    <xf numFmtId="0" fontId="44" fillId="5" borderId="0" xfId="3" applyFont="1" applyFill="1" applyBorder="1" applyAlignment="1">
      <alignment wrapText="1"/>
    </xf>
    <xf numFmtId="0" fontId="10" fillId="5" borderId="0" xfId="3" applyFont="1" applyFill="1" applyAlignment="1">
      <alignment wrapText="1"/>
    </xf>
    <xf numFmtId="0" fontId="10" fillId="5" borderId="0" xfId="3" applyFont="1" applyFill="1" applyAlignment="1">
      <alignment horizontal="center" wrapText="1"/>
    </xf>
    <xf numFmtId="0" fontId="10" fillId="5" borderId="0" xfId="3" applyFont="1" applyFill="1" applyAlignment="1">
      <alignment horizontal="right" wrapText="1"/>
    </xf>
    <xf numFmtId="164" fontId="10" fillId="5" borderId="0" xfId="3" applyNumberFormat="1" applyFont="1" applyFill="1" applyBorder="1" applyAlignment="1">
      <alignment horizontal="right" wrapText="1"/>
    </xf>
    <xf numFmtId="0" fontId="10" fillId="5" borderId="0" xfId="3" applyFont="1" applyFill="1" applyBorder="1" applyAlignment="1">
      <alignment horizontal="left" vertical="center" wrapText="1"/>
    </xf>
    <xf numFmtId="0" fontId="10" fillId="5" borderId="0" xfId="3" applyFont="1" applyFill="1" applyBorder="1" applyAlignment="1">
      <alignment horizontal="left" wrapText="1"/>
    </xf>
    <xf numFmtId="0" fontId="10" fillId="5" borderId="0" xfId="3" applyFont="1" applyFill="1" applyBorder="1" applyAlignment="1">
      <alignment horizontal="right" wrapText="1"/>
    </xf>
    <xf numFmtId="0" fontId="42" fillId="0" borderId="9" xfId="0" applyFont="1" applyBorder="1"/>
    <xf numFmtId="2" fontId="10" fillId="2" borderId="0" xfId="3" applyNumberFormat="1" applyFont="1" applyFill="1" applyAlignment="1">
      <alignment horizontal="right" wrapText="1"/>
    </xf>
    <xf numFmtId="0" fontId="40" fillId="0" borderId="0" xfId="3" applyFont="1" applyFill="1" applyBorder="1"/>
    <xf numFmtId="2" fontId="10" fillId="0" borderId="0" xfId="3" applyNumberFormat="1" applyFont="1" applyFill="1" applyBorder="1" applyAlignment="1">
      <alignment wrapText="1"/>
    </xf>
    <xf numFmtId="164" fontId="7" fillId="10" borderId="9" xfId="7" applyFont="1" applyFill="1" applyBorder="1"/>
    <xf numFmtId="0" fontId="0" fillId="10" borderId="17" xfId="0" applyFill="1" applyBorder="1"/>
    <xf numFmtId="0" fontId="0" fillId="10" borderId="15" xfId="0" applyFill="1" applyBorder="1"/>
    <xf numFmtId="0" fontId="7" fillId="10" borderId="18" xfId="0" applyFont="1" applyFill="1" applyBorder="1" applyAlignment="1">
      <alignment horizontal="left"/>
    </xf>
    <xf numFmtId="2" fontId="0" fillId="0" borderId="9" xfId="0" applyNumberFormat="1" applyBorder="1"/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wrapText="1"/>
    </xf>
    <xf numFmtId="2" fontId="7" fillId="0" borderId="9" xfId="0" applyNumberFormat="1" applyFont="1" applyBorder="1"/>
    <xf numFmtId="0" fontId="7" fillId="0" borderId="9" xfId="0" applyFont="1" applyBorder="1"/>
    <xf numFmtId="0" fontId="13" fillId="0" borderId="9" xfId="0" applyFont="1" applyBorder="1" applyAlignment="1">
      <alignment horizontal="justify"/>
    </xf>
    <xf numFmtId="0" fontId="0" fillId="0" borderId="9" xfId="0" applyBorder="1" applyAlignment="1">
      <alignment horizontal="justify"/>
    </xf>
    <xf numFmtId="2" fontId="63" fillId="0" borderId="9" xfId="0" applyNumberFormat="1" applyFont="1" applyFill="1" applyBorder="1"/>
    <xf numFmtId="0" fontId="13" fillId="0" borderId="9" xfId="0" applyFont="1" applyBorder="1"/>
    <xf numFmtId="0" fontId="7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63" fillId="0" borderId="0" xfId="0" applyFont="1"/>
    <xf numFmtId="0" fontId="0" fillId="0" borderId="0" xfId="0" applyAlignment="1">
      <alignment horizontal="center"/>
    </xf>
    <xf numFmtId="0" fontId="65" fillId="0" borderId="0" xfId="0" applyFont="1"/>
    <xf numFmtId="4" fontId="0" fillId="0" borderId="0" xfId="0" applyNumberFormat="1"/>
    <xf numFmtId="0" fontId="66" fillId="0" borderId="0" xfId="4">
      <alignment vertical="top" wrapText="1"/>
    </xf>
    <xf numFmtId="0" fontId="67" fillId="0" borderId="0" xfId="4" applyFont="1">
      <alignment vertical="top" wrapText="1"/>
    </xf>
    <xf numFmtId="0" fontId="10" fillId="7" borderId="7" xfId="3" applyFont="1" applyFill="1" applyBorder="1" applyAlignment="1">
      <alignment horizontal="center" wrapText="1"/>
    </xf>
    <xf numFmtId="0" fontId="10" fillId="0" borderId="4" xfId="3" applyFont="1" applyFill="1" applyBorder="1" applyAlignment="1">
      <alignment wrapText="1"/>
    </xf>
    <xf numFmtId="0" fontId="46" fillId="0" borderId="2" xfId="3" applyFont="1" applyBorder="1" applyAlignment="1">
      <alignment wrapText="1"/>
    </xf>
    <xf numFmtId="0" fontId="59" fillId="0" borderId="2" xfId="3" applyFont="1" applyBorder="1" applyAlignment="1">
      <alignment wrapText="1"/>
    </xf>
    <xf numFmtId="0" fontId="59" fillId="7" borderId="2" xfId="3" applyFont="1" applyFill="1" applyBorder="1" applyAlignment="1">
      <alignment wrapText="1"/>
    </xf>
    <xf numFmtId="0" fontId="59" fillId="0" borderId="2" xfId="3" applyFont="1" applyFill="1" applyBorder="1" applyAlignment="1">
      <alignment wrapText="1"/>
    </xf>
    <xf numFmtId="0" fontId="44" fillId="0" borderId="3" xfId="3" applyFont="1" applyBorder="1" applyAlignment="1">
      <alignment horizontal="right" wrapText="1"/>
    </xf>
    <xf numFmtId="0" fontId="44" fillId="0" borderId="2" xfId="3" applyFont="1" applyBorder="1" applyAlignment="1">
      <alignment wrapText="1"/>
    </xf>
    <xf numFmtId="0" fontId="59" fillId="0" borderId="3" xfId="3" applyFont="1" applyBorder="1" applyAlignment="1">
      <alignment wrapText="1"/>
    </xf>
    <xf numFmtId="0" fontId="59" fillId="7" borderId="3" xfId="3" applyFont="1" applyFill="1" applyBorder="1" applyAlignment="1">
      <alignment wrapText="1"/>
    </xf>
    <xf numFmtId="0" fontId="46" fillId="0" borderId="2" xfId="3" applyFont="1" applyBorder="1" applyAlignment="1"/>
    <xf numFmtId="0" fontId="46" fillId="0" borderId="3" xfId="3" applyFont="1" applyBorder="1" applyAlignment="1">
      <alignment wrapText="1"/>
    </xf>
    <xf numFmtId="171" fontId="43" fillId="7" borderId="0" xfId="3" applyNumberFormat="1" applyFont="1" applyFill="1" applyBorder="1" applyAlignment="1">
      <alignment horizontal="right" wrapText="1"/>
    </xf>
    <xf numFmtId="0" fontId="42" fillId="2" borderId="0" xfId="3" applyFont="1" applyFill="1"/>
    <xf numFmtId="0" fontId="41" fillId="2" borderId="5" xfId="0" applyFont="1" applyFill="1" applyBorder="1" applyAlignment="1"/>
    <xf numFmtId="0" fontId="41" fillId="2" borderId="8" xfId="0" applyFont="1" applyFill="1" applyBorder="1" applyAlignment="1"/>
    <xf numFmtId="0" fontId="42" fillId="2" borderId="5" xfId="3" applyFont="1" applyFill="1" applyBorder="1"/>
    <xf numFmtId="0" fontId="44" fillId="2" borderId="6" xfId="3" applyFont="1" applyFill="1" applyBorder="1" applyAlignment="1">
      <alignment vertical="center"/>
    </xf>
    <xf numFmtId="0" fontId="42" fillId="2" borderId="0" xfId="3" applyFont="1" applyFill="1" applyBorder="1" applyAlignment="1">
      <alignment vertical="center"/>
    </xf>
    <xf numFmtId="0" fontId="45" fillId="2" borderId="0" xfId="3" applyFont="1" applyFill="1" applyBorder="1" applyAlignment="1">
      <alignment horizontal="right" vertical="center"/>
    </xf>
    <xf numFmtId="10" fontId="45" fillId="2" borderId="7" xfId="6" applyNumberFormat="1" applyFont="1" applyFill="1" applyBorder="1" applyAlignment="1">
      <alignment vertical="center"/>
    </xf>
    <xf numFmtId="164" fontId="42" fillId="2" borderId="0" xfId="6" applyFont="1" applyFill="1" applyBorder="1"/>
    <xf numFmtId="0" fontId="42" fillId="2" borderId="0" xfId="3" applyFont="1" applyFill="1" applyBorder="1"/>
    <xf numFmtId="0" fontId="45" fillId="2" borderId="6" xfId="3" applyFont="1" applyFill="1" applyBorder="1" applyAlignment="1">
      <alignment vertical="center"/>
    </xf>
    <xf numFmtId="9" fontId="45" fillId="2" borderId="7" xfId="6" applyNumberFormat="1" applyFont="1" applyFill="1" applyBorder="1" applyAlignment="1">
      <alignment vertical="center"/>
    </xf>
    <xf numFmtId="164" fontId="45" fillId="2" borderId="7" xfId="6" applyFont="1" applyFill="1" applyBorder="1" applyAlignment="1">
      <alignment vertical="center"/>
    </xf>
    <xf numFmtId="0" fontId="45" fillId="2" borderId="0" xfId="3" applyFont="1" applyFill="1" applyBorder="1" applyAlignment="1">
      <alignment horizontal="right"/>
    </xf>
    <xf numFmtId="167" fontId="42" fillId="2" borderId="0" xfId="3" applyNumberFormat="1" applyFont="1" applyFill="1" applyBorder="1"/>
    <xf numFmtId="0" fontId="45" fillId="2" borderId="4" xfId="3" applyFont="1" applyFill="1" applyBorder="1"/>
    <xf numFmtId="0" fontId="45" fillId="2" borderId="5" xfId="3" applyFont="1" applyFill="1" applyBorder="1" applyAlignment="1">
      <alignment horizontal="right"/>
    </xf>
    <xf numFmtId="164" fontId="45" fillId="2" borderId="8" xfId="6" applyFont="1" applyFill="1" applyBorder="1" applyAlignment="1">
      <alignment vertical="center"/>
    </xf>
    <xf numFmtId="164" fontId="42" fillId="2" borderId="0" xfId="6" applyFont="1" applyFill="1"/>
    <xf numFmtId="0" fontId="49" fillId="2" borderId="0" xfId="3" applyFont="1" applyFill="1" applyBorder="1" applyAlignment="1">
      <alignment horizontal="center"/>
    </xf>
    <xf numFmtId="165" fontId="10" fillId="2" borderId="7" xfId="3" applyNumberFormat="1" applyFont="1" applyFill="1" applyBorder="1" applyAlignment="1">
      <alignment horizontal="right" wrapText="1"/>
    </xf>
    <xf numFmtId="0" fontId="54" fillId="2" borderId="0" xfId="3" applyFont="1" applyFill="1" applyBorder="1" applyAlignment="1"/>
    <xf numFmtId="0" fontId="42" fillId="2" borderId="0" xfId="0" applyFont="1" applyFill="1"/>
    <xf numFmtId="0" fontId="42" fillId="2" borderId="0" xfId="0" applyFont="1" applyFill="1" applyBorder="1"/>
    <xf numFmtId="0" fontId="42" fillId="2" borderId="0" xfId="3" applyFont="1" applyFill="1" applyBorder="1" applyAlignment="1"/>
    <xf numFmtId="0" fontId="50" fillId="2" borderId="0" xfId="3" applyFont="1" applyFill="1" applyBorder="1"/>
    <xf numFmtId="0" fontId="57" fillId="2" borderId="0" xfId="3" applyFont="1" applyFill="1"/>
    <xf numFmtId="0" fontId="57" fillId="2" borderId="0" xfId="3" applyFont="1" applyFill="1" applyBorder="1"/>
    <xf numFmtId="0" fontId="58" fillId="2" borderId="0" xfId="3" applyFont="1" applyFill="1" applyBorder="1" applyAlignment="1"/>
    <xf numFmtId="0" fontId="50" fillId="2" borderId="0" xfId="3" applyFont="1" applyFill="1"/>
    <xf numFmtId="0" fontId="45" fillId="2" borderId="0" xfId="3" applyFont="1" applyFill="1" applyBorder="1" applyAlignment="1"/>
    <xf numFmtId="0" fontId="45" fillId="2" borderId="0" xfId="3" applyFont="1" applyFill="1" applyBorder="1"/>
    <xf numFmtId="164" fontId="45" fillId="2" borderId="0" xfId="6" applyFont="1" applyFill="1" applyBorder="1" applyAlignment="1">
      <alignment vertical="center"/>
    </xf>
    <xf numFmtId="0" fontId="42" fillId="2" borderId="7" xfId="3" applyFont="1" applyFill="1" applyBorder="1"/>
    <xf numFmtId="0" fontId="42" fillId="2" borderId="6" xfId="3" applyFont="1" applyFill="1" applyBorder="1" applyAlignment="1">
      <alignment horizontal="right" wrapText="1"/>
    </xf>
    <xf numFmtId="2" fontId="45" fillId="2" borderId="0" xfId="3" applyNumberFormat="1" applyFont="1" applyFill="1" applyBorder="1" applyAlignment="1">
      <alignment horizontal="left" wrapText="1"/>
    </xf>
    <xf numFmtId="0" fontId="45" fillId="2" borderId="0" xfId="3" applyFont="1" applyFill="1" applyBorder="1" applyAlignment="1">
      <alignment horizontal="center"/>
    </xf>
    <xf numFmtId="0" fontId="42" fillId="2" borderId="6" xfId="3" applyFont="1" applyFill="1" applyBorder="1" applyAlignment="1">
      <alignment horizontal="center" vertical="center" wrapText="1"/>
    </xf>
    <xf numFmtId="0" fontId="42" fillId="2" borderId="0" xfId="3" applyFont="1" applyFill="1" applyBorder="1" applyAlignment="1">
      <alignment horizontal="center" vertical="center" wrapText="1"/>
    </xf>
    <xf numFmtId="0" fontId="42" fillId="2" borderId="7" xfId="3" applyFont="1" applyFill="1" applyBorder="1" applyAlignment="1">
      <alignment horizontal="center" vertical="center" wrapText="1"/>
    </xf>
    <xf numFmtId="0" fontId="54" fillId="2" borderId="6" xfId="3" applyFont="1" applyFill="1" applyBorder="1" applyAlignment="1">
      <alignment wrapText="1"/>
    </xf>
    <xf numFmtId="0" fontId="54" fillId="2" borderId="0" xfId="3" applyFont="1" applyFill="1" applyBorder="1" applyAlignment="1">
      <alignment wrapText="1"/>
    </xf>
    <xf numFmtId="0" fontId="54" fillId="2" borderId="0" xfId="3" applyFont="1" applyFill="1" applyBorder="1" applyAlignment="1">
      <alignment horizontal="center" wrapText="1"/>
    </xf>
    <xf numFmtId="0" fontId="54" fillId="2" borderId="0" xfId="3" applyFont="1" applyFill="1" applyBorder="1" applyAlignment="1">
      <alignment horizontal="right" wrapText="1"/>
    </xf>
    <xf numFmtId="164" fontId="54" fillId="2" borderId="0" xfId="3" applyNumberFormat="1" applyFont="1" applyFill="1" applyBorder="1" applyAlignment="1">
      <alignment horizontal="right" wrapText="1"/>
    </xf>
    <xf numFmtId="165" fontId="42" fillId="2" borderId="7" xfId="3" applyNumberFormat="1" applyFont="1" applyFill="1" applyBorder="1" applyAlignment="1">
      <alignment horizontal="right" wrapText="1"/>
    </xf>
    <xf numFmtId="0" fontId="42" fillId="2" borderId="0" xfId="3" applyFont="1" applyFill="1" applyBorder="1" applyAlignment="1">
      <alignment wrapText="1"/>
    </xf>
    <xf numFmtId="165" fontId="50" fillId="2" borderId="7" xfId="3" applyNumberFormat="1" applyFont="1" applyFill="1" applyBorder="1" applyAlignment="1">
      <alignment wrapText="1"/>
    </xf>
    <xf numFmtId="0" fontId="54" fillId="2" borderId="5" xfId="3" applyFont="1" applyFill="1" applyBorder="1" applyAlignment="1">
      <alignment wrapText="1"/>
    </xf>
    <xf numFmtId="165" fontId="42" fillId="2" borderId="8" xfId="3" applyNumberFormat="1" applyFont="1" applyFill="1" applyBorder="1" applyAlignment="1">
      <alignment horizontal="right" wrapText="1"/>
    </xf>
    <xf numFmtId="165" fontId="42" fillId="2" borderId="0" xfId="3" applyNumberFormat="1" applyFont="1" applyFill="1" applyBorder="1" applyAlignment="1">
      <alignment horizontal="right" wrapText="1"/>
    </xf>
    <xf numFmtId="0" fontId="54" fillId="2" borderId="6" xfId="3" applyFont="1" applyFill="1" applyBorder="1" applyAlignment="1">
      <alignment horizontal="right" wrapText="1"/>
    </xf>
    <xf numFmtId="2" fontId="49" fillId="2" borderId="0" xfId="3" applyNumberFormat="1" applyFont="1" applyFill="1" applyBorder="1" applyAlignment="1">
      <alignment horizontal="left" wrapText="1"/>
    </xf>
    <xf numFmtId="0" fontId="54" fillId="2" borderId="0" xfId="3" applyFont="1" applyFill="1" applyBorder="1" applyAlignment="1">
      <alignment horizontal="right"/>
    </xf>
    <xf numFmtId="0" fontId="54" fillId="2" borderId="7" xfId="3" applyFont="1" applyFill="1" applyBorder="1" applyAlignment="1">
      <alignment horizontal="right"/>
    </xf>
    <xf numFmtId="0" fontId="54" fillId="2" borderId="6" xfId="3" applyFont="1" applyFill="1" applyBorder="1" applyAlignment="1">
      <alignment horizontal="center" vertical="center" wrapText="1"/>
    </xf>
    <xf numFmtId="0" fontId="54" fillId="2" borderId="0" xfId="3" applyFont="1" applyFill="1" applyBorder="1" applyAlignment="1">
      <alignment horizontal="center" vertical="center" wrapText="1"/>
    </xf>
    <xf numFmtId="0" fontId="54" fillId="2" borderId="7" xfId="3" applyFont="1" applyFill="1" applyBorder="1" applyAlignment="1">
      <alignment horizontal="center" vertical="center" wrapText="1"/>
    </xf>
    <xf numFmtId="165" fontId="54" fillId="2" borderId="7" xfId="3" applyNumberFormat="1" applyFont="1" applyFill="1" applyBorder="1" applyAlignment="1">
      <alignment horizontal="right" wrapText="1"/>
    </xf>
    <xf numFmtId="2" fontId="54" fillId="2" borderId="8" xfId="3" applyNumberFormat="1" applyFont="1" applyFill="1" applyBorder="1" applyAlignment="1">
      <alignment horizontal="right" wrapText="1"/>
    </xf>
    <xf numFmtId="2" fontId="42" fillId="2" borderId="0" xfId="3" applyNumberFormat="1" applyFont="1" applyFill="1" applyBorder="1" applyAlignment="1">
      <alignment horizontal="right" wrapText="1"/>
    </xf>
    <xf numFmtId="2" fontId="42" fillId="2" borderId="8" xfId="3" applyNumberFormat="1" applyFont="1" applyFill="1" applyBorder="1" applyAlignment="1">
      <alignment horizontal="right" wrapText="1"/>
    </xf>
    <xf numFmtId="0" fontId="54" fillId="2" borderId="6" xfId="0" applyFont="1" applyFill="1" applyBorder="1" applyAlignment="1">
      <alignment wrapText="1"/>
    </xf>
    <xf numFmtId="0" fontId="54" fillId="2" borderId="0" xfId="0" applyFont="1" applyFill="1" applyBorder="1" applyAlignment="1">
      <alignment wrapText="1"/>
    </xf>
    <xf numFmtId="0" fontId="54" fillId="2" borderId="0" xfId="0" applyFont="1" applyFill="1" applyBorder="1" applyAlignment="1">
      <alignment horizontal="center" wrapText="1"/>
    </xf>
    <xf numFmtId="0" fontId="54" fillId="2" borderId="0" xfId="0" applyFont="1" applyFill="1" applyBorder="1" applyAlignment="1">
      <alignment horizontal="right" wrapText="1"/>
    </xf>
    <xf numFmtId="164" fontId="54" fillId="2" borderId="0" xfId="0" applyNumberFormat="1" applyFont="1" applyFill="1" applyBorder="1" applyAlignment="1">
      <alignment horizontal="right" wrapText="1"/>
    </xf>
    <xf numFmtId="165" fontId="42" fillId="2" borderId="7" xfId="0" applyNumberFormat="1" applyFont="1" applyFill="1" applyBorder="1" applyAlignment="1">
      <alignment horizontal="right" wrapText="1"/>
    </xf>
    <xf numFmtId="0" fontId="42" fillId="2" borderId="0" xfId="3" applyFont="1" applyFill="1" applyBorder="1" applyAlignment="1">
      <alignment horizontal="right"/>
    </xf>
    <xf numFmtId="0" fontId="42" fillId="2" borderId="7" xfId="3" applyFont="1" applyFill="1" applyBorder="1" applyAlignment="1">
      <alignment horizontal="right"/>
    </xf>
    <xf numFmtId="0" fontId="70" fillId="2" borderId="6" xfId="1" applyFont="1" applyFill="1" applyBorder="1" applyAlignment="1" applyProtection="1">
      <alignment wrapText="1"/>
    </xf>
    <xf numFmtId="2" fontId="54" fillId="2" borderId="0" xfId="3" applyNumberFormat="1" applyFont="1" applyFill="1" applyBorder="1" applyAlignment="1">
      <alignment horizontal="right" wrapText="1"/>
    </xf>
    <xf numFmtId="0" fontId="42" fillId="2" borderId="6" xfId="3" applyFont="1" applyFill="1" applyBorder="1" applyAlignment="1">
      <alignment wrapText="1"/>
    </xf>
    <xf numFmtId="0" fontId="42" fillId="2" borderId="0" xfId="3" applyFont="1" applyFill="1" applyBorder="1" applyAlignment="1">
      <alignment horizontal="center" wrapText="1"/>
    </xf>
    <xf numFmtId="0" fontId="42" fillId="2" borderId="0" xfId="3" applyFont="1" applyFill="1" applyBorder="1" applyAlignment="1">
      <alignment horizontal="right" wrapText="1"/>
    </xf>
    <xf numFmtId="164" fontId="42" fillId="2" borderId="0" xfId="3" applyNumberFormat="1" applyFont="1" applyFill="1" applyBorder="1" applyAlignment="1">
      <alignment horizontal="right" wrapText="1"/>
    </xf>
    <xf numFmtId="165" fontId="42" fillId="2" borderId="7" xfId="3" applyNumberFormat="1" applyFont="1" applyFill="1" applyBorder="1" applyAlignment="1">
      <alignment wrapText="1"/>
    </xf>
    <xf numFmtId="0" fontId="42" fillId="2" borderId="5" xfId="3" applyFont="1" applyFill="1" applyBorder="1" applyAlignment="1">
      <alignment wrapText="1"/>
    </xf>
    <xf numFmtId="0" fontId="71" fillId="2" borderId="0" xfId="3" applyFont="1" applyFill="1" applyBorder="1" applyAlignment="1">
      <alignment wrapText="1"/>
    </xf>
    <xf numFmtId="0" fontId="42" fillId="2" borderId="6" xfId="3" applyFont="1" applyFill="1" applyBorder="1" applyAlignment="1">
      <alignment horizontal="center" wrapText="1"/>
    </xf>
    <xf numFmtId="0" fontId="42" fillId="2" borderId="0" xfId="3" applyFont="1" applyFill="1" applyBorder="1" applyAlignment="1">
      <alignment horizontal="left" wrapText="1"/>
    </xf>
    <xf numFmtId="0" fontId="45" fillId="2" borderId="7" xfId="3" applyFont="1" applyFill="1" applyBorder="1" applyAlignment="1">
      <alignment horizontal="right" wrapText="1"/>
    </xf>
    <xf numFmtId="0" fontId="42" fillId="2" borderId="17" xfId="3" applyFont="1" applyFill="1" applyBorder="1" applyAlignment="1">
      <alignment horizontal="right"/>
    </xf>
    <xf numFmtId="0" fontId="42" fillId="2" borderId="17" xfId="3" applyFont="1" applyFill="1" applyBorder="1" applyAlignment="1">
      <alignment horizontal="right" wrapText="1"/>
    </xf>
    <xf numFmtId="0" fontId="69" fillId="2" borderId="18" xfId="3" applyFont="1" applyFill="1" applyBorder="1" applyAlignment="1">
      <alignment wrapText="1"/>
    </xf>
    <xf numFmtId="0" fontId="59" fillId="0" borderId="3" xfId="3" applyFont="1" applyFill="1" applyBorder="1" applyAlignment="1">
      <alignment wrapText="1"/>
    </xf>
    <xf numFmtId="0" fontId="44" fillId="0" borderId="10" xfId="3" applyFont="1" applyBorder="1" applyAlignment="1">
      <alignment horizontal="right" wrapText="1"/>
    </xf>
    <xf numFmtId="0" fontId="44" fillId="0" borderId="3" xfId="3" applyFont="1" applyBorder="1" applyAlignment="1">
      <alignment wrapText="1"/>
    </xf>
    <xf numFmtId="0" fontId="46" fillId="0" borderId="3" xfId="3" applyFont="1" applyBorder="1" applyAlignment="1"/>
    <xf numFmtId="0" fontId="38" fillId="0" borderId="0" xfId="0" applyFont="1" applyAlignment="1">
      <alignment horizontal="center"/>
    </xf>
    <xf numFmtId="0" fontId="76" fillId="0" borderId="15" xfId="0" applyFont="1" applyBorder="1" applyAlignment="1">
      <alignment horizontal="center"/>
    </xf>
    <xf numFmtId="0" fontId="76" fillId="0" borderId="15" xfId="0" applyFont="1" applyBorder="1"/>
    <xf numFmtId="4" fontId="76" fillId="0" borderId="15" xfId="0" applyNumberFormat="1" applyFont="1" applyBorder="1"/>
    <xf numFmtId="0" fontId="76" fillId="0" borderId="7" xfId="0" applyFont="1" applyBorder="1" applyAlignment="1">
      <alignment horizontal="center"/>
    </xf>
    <xf numFmtId="2" fontId="76" fillId="0" borderId="15" xfId="0" applyNumberFormat="1" applyFont="1" applyBorder="1" applyAlignment="1">
      <alignment horizontal="right"/>
    </xf>
    <xf numFmtId="4" fontId="76" fillId="0" borderId="15" xfId="0" applyNumberFormat="1" applyFont="1" applyBorder="1" applyAlignment="1">
      <alignment horizontal="right"/>
    </xf>
    <xf numFmtId="4" fontId="76" fillId="0" borderId="19" xfId="0" applyNumberFormat="1" applyFont="1" applyBorder="1" applyAlignment="1">
      <alignment horizontal="right"/>
    </xf>
    <xf numFmtId="0" fontId="75" fillId="0" borderId="15" xfId="0" applyFont="1" applyBorder="1" applyAlignment="1">
      <alignment horizontal="center"/>
    </xf>
    <xf numFmtId="2" fontId="75" fillId="0" borderId="15" xfId="0" applyNumberFormat="1" applyFont="1" applyBorder="1" applyAlignment="1">
      <alignment horizontal="right"/>
    </xf>
    <xf numFmtId="4" fontId="75" fillId="0" borderId="15" xfId="0" applyNumberFormat="1" applyFont="1" applyBorder="1" applyAlignment="1">
      <alignment horizontal="right"/>
    </xf>
    <xf numFmtId="0" fontId="75" fillId="0" borderId="19" xfId="0" applyFont="1" applyBorder="1" applyAlignment="1">
      <alignment horizontal="center"/>
    </xf>
    <xf numFmtId="0" fontId="75" fillId="0" borderId="0" xfId="0" applyFont="1"/>
    <xf numFmtId="0" fontId="76" fillId="0" borderId="0" xfId="0" applyFont="1"/>
    <xf numFmtId="0" fontId="75" fillId="0" borderId="0" xfId="0" applyFont="1" applyBorder="1"/>
    <xf numFmtId="0" fontId="75" fillId="0" borderId="9" xfId="0" applyFont="1" applyBorder="1"/>
    <xf numFmtId="0" fontId="75" fillId="0" borderId="0" xfId="4" applyFont="1" applyBorder="1">
      <alignment vertical="top" wrapText="1"/>
    </xf>
    <xf numFmtId="170" fontId="83" fillId="0" borderId="20" xfId="4" applyNumberFormat="1" applyFont="1" applyBorder="1" applyAlignment="1">
      <alignment horizontal="center" vertical="top" wrapText="1"/>
    </xf>
    <xf numFmtId="0" fontId="78" fillId="0" borderId="22" xfId="4" applyFont="1" applyBorder="1" applyAlignment="1">
      <alignment horizontal="left" vertical="top" wrapText="1"/>
    </xf>
    <xf numFmtId="0" fontId="83" fillId="0" borderId="22" xfId="4" applyFont="1" applyBorder="1" applyAlignment="1">
      <alignment horizontal="left" vertical="top" wrapText="1"/>
    </xf>
    <xf numFmtId="0" fontId="82" fillId="0" borderId="20" xfId="4" applyFont="1" applyBorder="1" applyAlignment="1">
      <alignment horizontal="left" vertical="top" wrapText="1"/>
    </xf>
    <xf numFmtId="4" fontId="82" fillId="0" borderId="9" xfId="0" applyNumberFormat="1" applyFont="1" applyBorder="1" applyAlignment="1">
      <alignment horizontal="right" vertical="center"/>
    </xf>
    <xf numFmtId="0" fontId="83" fillId="0" borderId="21" xfId="4" applyFont="1" applyBorder="1" applyAlignment="1">
      <alignment horizontal="left" vertical="top" wrapText="1"/>
    </xf>
    <xf numFmtId="0" fontId="83" fillId="0" borderId="20" xfId="4" applyFont="1" applyBorder="1" applyAlignment="1">
      <alignment horizontal="left" vertical="top" wrapText="1"/>
    </xf>
    <xf numFmtId="0" fontId="75" fillId="0" borderId="0" xfId="4" applyFont="1">
      <alignment vertical="top" wrapText="1"/>
    </xf>
    <xf numFmtId="0" fontId="83" fillId="0" borderId="23" xfId="4" applyFont="1" applyBorder="1" applyAlignment="1">
      <alignment horizontal="center" vertical="top" wrapText="1"/>
    </xf>
    <xf numFmtId="170" fontId="83" fillId="0" borderId="21" xfId="4" applyNumberFormat="1" applyFont="1" applyBorder="1" applyAlignment="1">
      <alignment horizontal="center" vertical="top" wrapText="1"/>
    </xf>
    <xf numFmtId="4" fontId="75" fillId="0" borderId="19" xfId="0" applyNumberFormat="1" applyFont="1" applyBorder="1" applyAlignment="1">
      <alignment horizontal="right"/>
    </xf>
    <xf numFmtId="0" fontId="75" fillId="0" borderId="0" xfId="0" applyFont="1" applyBorder="1" applyAlignment="1">
      <alignment horizontal="center"/>
    </xf>
    <xf numFmtId="4" fontId="76" fillId="0" borderId="3" xfId="0" applyNumberFormat="1" applyFont="1" applyBorder="1" applyAlignment="1">
      <alignment horizontal="right"/>
    </xf>
    <xf numFmtId="4" fontId="76" fillId="0" borderId="5" xfId="0" applyNumberFormat="1" applyFont="1" applyBorder="1"/>
    <xf numFmtId="4" fontId="75" fillId="0" borderId="31" xfId="0" applyNumberFormat="1" applyFont="1" applyBorder="1" applyAlignment="1">
      <alignment horizontal="right" vertical="center"/>
    </xf>
    <xf numFmtId="4" fontId="76" fillId="0" borderId="31" xfId="0" applyNumberFormat="1" applyFont="1" applyBorder="1" applyAlignment="1">
      <alignment horizontal="right" vertical="center"/>
    </xf>
    <xf numFmtId="4" fontId="75" fillId="0" borderId="30" xfId="0" applyNumberFormat="1" applyFont="1" applyBorder="1" applyAlignment="1">
      <alignment horizontal="right"/>
    </xf>
    <xf numFmtId="4" fontId="76" fillId="0" borderId="30" xfId="0" applyNumberFormat="1" applyFont="1" applyBorder="1" applyAlignment="1">
      <alignment horizontal="right"/>
    </xf>
    <xf numFmtId="4" fontId="75" fillId="0" borderId="19" xfId="0" applyNumberFormat="1" applyFont="1" applyBorder="1" applyAlignment="1">
      <alignment horizontal="center"/>
    </xf>
    <xf numFmtId="164" fontId="76" fillId="0" borderId="19" xfId="6" applyFont="1" applyBorder="1" applyAlignment="1">
      <alignment wrapText="1"/>
    </xf>
    <xf numFmtId="0" fontId="82" fillId="0" borderId="36" xfId="4" applyFont="1" applyBorder="1" applyAlignment="1">
      <alignment horizontal="center" vertical="top" wrapText="1"/>
    </xf>
    <xf numFmtId="0" fontId="82" fillId="0" borderId="37" xfId="4" applyFont="1" applyBorder="1" applyAlignment="1">
      <alignment vertical="top" wrapText="1"/>
    </xf>
    <xf numFmtId="0" fontId="82" fillId="0" borderId="38" xfId="4" applyFont="1" applyBorder="1" applyAlignment="1">
      <alignment horizontal="left" vertical="top" wrapText="1"/>
    </xf>
    <xf numFmtId="4" fontId="82" fillId="0" borderId="30" xfId="0" applyNumberFormat="1" applyFont="1" applyBorder="1" applyAlignment="1">
      <alignment horizontal="right" vertical="center"/>
    </xf>
    <xf numFmtId="0" fontId="82" fillId="0" borderId="39" xfId="4" applyFont="1" applyBorder="1" applyAlignment="1">
      <alignment horizontal="left" vertical="top" wrapText="1"/>
    </xf>
    <xf numFmtId="0" fontId="83" fillId="0" borderId="15" xfId="4" applyFont="1" applyBorder="1">
      <alignment vertical="top" wrapText="1"/>
    </xf>
    <xf numFmtId="4" fontId="82" fillId="0" borderId="15" xfId="0" applyNumberFormat="1" applyFont="1" applyBorder="1" applyAlignment="1">
      <alignment horizontal="right" vertical="center"/>
    </xf>
    <xf numFmtId="0" fontId="78" fillId="0" borderId="39" xfId="4" applyFont="1" applyBorder="1" applyAlignment="1">
      <alignment horizontal="center" vertical="top" wrapText="1"/>
    </xf>
    <xf numFmtId="4" fontId="78" fillId="11" borderId="9" xfId="0" applyNumberFormat="1" applyFont="1" applyFill="1" applyBorder="1" applyAlignment="1">
      <alignment horizontal="right" vertical="center"/>
    </xf>
    <xf numFmtId="4" fontId="78" fillId="0" borderId="9" xfId="0" applyNumberFormat="1" applyFont="1" applyBorder="1" applyAlignment="1">
      <alignment horizontal="right" vertical="center"/>
    </xf>
    <xf numFmtId="4" fontId="76" fillId="0" borderId="0" xfId="0" applyNumberFormat="1" applyFont="1" applyBorder="1"/>
    <xf numFmtId="0" fontId="75" fillId="0" borderId="15" xfId="0" applyFont="1" applyBorder="1"/>
    <xf numFmtId="4" fontId="63" fillId="0" borderId="0" xfId="0" applyNumberFormat="1" applyFont="1"/>
    <xf numFmtId="2" fontId="76" fillId="0" borderId="19" xfId="0" applyNumberFormat="1" applyFont="1" applyBorder="1" applyAlignment="1">
      <alignment horizontal="center"/>
    </xf>
    <xf numFmtId="2" fontId="76" fillId="0" borderId="0" xfId="0" applyNumberFormat="1" applyFont="1" applyBorder="1" applyAlignment="1">
      <alignment horizontal="center"/>
    </xf>
    <xf numFmtId="2" fontId="76" fillId="0" borderId="7" xfId="0" applyNumberFormat="1" applyFont="1" applyBorder="1" applyAlignment="1">
      <alignment horizontal="center"/>
    </xf>
    <xf numFmtId="4" fontId="76" fillId="0" borderId="7" xfId="0" applyNumberFormat="1" applyFont="1" applyBorder="1" applyAlignment="1">
      <alignment horizontal="center"/>
    </xf>
    <xf numFmtId="2" fontId="76" fillId="0" borderId="3" xfId="0" applyNumberFormat="1" applyFont="1" applyBorder="1" applyAlignment="1">
      <alignment horizontal="center"/>
    </xf>
    <xf numFmtId="2" fontId="76" fillId="0" borderId="30" xfId="0" applyNumberFormat="1" applyFont="1" applyBorder="1" applyAlignment="1">
      <alignment horizontal="center"/>
    </xf>
    <xf numFmtId="2" fontId="76" fillId="0" borderId="31" xfId="0" applyNumberFormat="1" applyFont="1" applyBorder="1" applyAlignment="1">
      <alignment horizontal="center" vertical="center"/>
    </xf>
    <xf numFmtId="164" fontId="76" fillId="0" borderId="5" xfId="5" applyFont="1" applyBorder="1" applyAlignment="1">
      <alignment horizontal="center"/>
    </xf>
    <xf numFmtId="170" fontId="83" fillId="0" borderId="53" xfId="4" applyNumberFormat="1" applyFont="1" applyBorder="1" applyAlignment="1">
      <alignment horizontal="center" vertical="top" wrapText="1"/>
    </xf>
    <xf numFmtId="0" fontId="82" fillId="0" borderId="55" xfId="4" applyFont="1" applyBorder="1" applyAlignment="1">
      <alignment horizontal="center" vertical="top" wrapText="1"/>
    </xf>
    <xf numFmtId="0" fontId="83" fillId="0" borderId="56" xfId="4" applyFont="1" applyBorder="1" applyAlignment="1">
      <alignment horizontal="left" vertical="top" wrapText="1"/>
    </xf>
    <xf numFmtId="4" fontId="82" fillId="0" borderId="57" xfId="0" applyNumberFormat="1" applyFont="1" applyBorder="1" applyAlignment="1">
      <alignment horizontal="right" vertical="center"/>
    </xf>
    <xf numFmtId="4" fontId="82" fillId="0" borderId="58" xfId="0" applyNumberFormat="1" applyFont="1" applyBorder="1" applyAlignment="1">
      <alignment horizontal="right" vertical="center"/>
    </xf>
    <xf numFmtId="0" fontId="83" fillId="0" borderId="59" xfId="4" applyFont="1" applyBorder="1" applyAlignment="1">
      <alignment horizontal="left" vertical="top" wrapText="1"/>
    </xf>
    <xf numFmtId="0" fontId="83" fillId="0" borderId="60" xfId="4" applyFont="1" applyBorder="1">
      <alignment vertical="top" wrapText="1"/>
    </xf>
    <xf numFmtId="4" fontId="82" fillId="0" borderId="61" xfId="0" applyNumberFormat="1" applyFont="1" applyBorder="1" applyAlignment="1">
      <alignment horizontal="right" vertical="center"/>
    </xf>
    <xf numFmtId="0" fontId="79" fillId="11" borderId="59" xfId="4" applyFont="1" applyFill="1" applyBorder="1" applyAlignment="1">
      <alignment horizontal="left" vertical="top" wrapText="1"/>
    </xf>
    <xf numFmtId="4" fontId="78" fillId="0" borderId="57" xfId="0" applyNumberFormat="1" applyFont="1" applyBorder="1" applyAlignment="1">
      <alignment horizontal="right" vertical="center"/>
    </xf>
    <xf numFmtId="0" fontId="75" fillId="0" borderId="24" xfId="4" applyFont="1" applyBorder="1">
      <alignment vertical="top" wrapText="1"/>
    </xf>
    <xf numFmtId="0" fontId="75" fillId="0" borderId="25" xfId="4" applyFont="1" applyBorder="1">
      <alignment vertical="top" wrapText="1"/>
    </xf>
    <xf numFmtId="0" fontId="75" fillId="0" borderId="43" xfId="4" applyFont="1" applyBorder="1">
      <alignment vertical="top" wrapText="1"/>
    </xf>
    <xf numFmtId="0" fontId="75" fillId="0" borderId="44" xfId="4" applyFont="1" applyBorder="1">
      <alignment vertical="top" wrapText="1"/>
    </xf>
    <xf numFmtId="0" fontId="75" fillId="0" borderId="45" xfId="4" applyFont="1" applyBorder="1">
      <alignment vertical="top" wrapText="1"/>
    </xf>
    <xf numFmtId="0" fontId="77" fillId="0" borderId="60" xfId="0" applyFont="1" applyBorder="1" applyAlignment="1">
      <alignment horizontal="center" vertical="top"/>
    </xf>
    <xf numFmtId="4" fontId="77" fillId="0" borderId="61" xfId="0" applyNumberFormat="1" applyFont="1" applyBorder="1" applyAlignment="1">
      <alignment horizontal="right"/>
    </xf>
    <xf numFmtId="0" fontId="76" fillId="0" borderId="24" xfId="0" applyFont="1" applyBorder="1" applyAlignment="1">
      <alignment horizontal="center"/>
    </xf>
    <xf numFmtId="4" fontId="77" fillId="0" borderId="63" xfId="0" applyNumberFormat="1" applyFont="1" applyBorder="1" applyAlignment="1">
      <alignment horizontal="right"/>
    </xf>
    <xf numFmtId="4" fontId="74" fillId="0" borderId="61" xfId="0" applyNumberFormat="1" applyFont="1" applyBorder="1" applyAlignment="1">
      <alignment horizontal="right" vertical="center"/>
    </xf>
    <xf numFmtId="0" fontId="76" fillId="0" borderId="63" xfId="0" applyFont="1" applyBorder="1" applyAlignment="1"/>
    <xf numFmtId="0" fontId="77" fillId="0" borderId="63" xfId="0" applyFont="1" applyFill="1" applyBorder="1" applyAlignment="1">
      <alignment horizontal="center"/>
    </xf>
    <xf numFmtId="0" fontId="74" fillId="0" borderId="60" xfId="0" applyFont="1" applyBorder="1" applyAlignment="1">
      <alignment horizontal="center" vertical="top"/>
    </xf>
    <xf numFmtId="4" fontId="74" fillId="0" borderId="61" xfId="0" applyNumberFormat="1" applyFont="1" applyBorder="1" applyAlignment="1">
      <alignment horizontal="right"/>
    </xf>
    <xf numFmtId="0" fontId="76" fillId="0" borderId="63" xfId="0" applyFont="1" applyBorder="1"/>
    <xf numFmtId="4" fontId="77" fillId="0" borderId="61" xfId="0" applyNumberFormat="1" applyFont="1" applyBorder="1" applyAlignment="1">
      <alignment horizontal="right" vertical="center"/>
    </xf>
    <xf numFmtId="0" fontId="75" fillId="0" borderId="24" xfId="0" applyFont="1" applyBorder="1" applyAlignment="1">
      <alignment horizontal="center"/>
    </xf>
    <xf numFmtId="0" fontId="77" fillId="0" borderId="25" xfId="0" applyFont="1" applyBorder="1" applyAlignment="1">
      <alignment horizontal="center"/>
    </xf>
    <xf numFmtId="0" fontId="75" fillId="0" borderId="24" xfId="0" applyFont="1" applyBorder="1" applyAlignment="1">
      <alignment horizontal="center" vertical="top"/>
    </xf>
    <xf numFmtId="0" fontId="77" fillId="0" borderId="63" xfId="0" applyFont="1" applyBorder="1" applyAlignment="1">
      <alignment horizontal="right"/>
    </xf>
    <xf numFmtId="0" fontId="74" fillId="0" borderId="60" xfId="0" applyFont="1" applyBorder="1"/>
    <xf numFmtId="4" fontId="74" fillId="0" borderId="57" xfId="0" applyNumberFormat="1" applyFont="1" applyBorder="1" applyAlignment="1">
      <alignment horizontal="right" vertical="center"/>
    </xf>
    <xf numFmtId="0" fontId="0" fillId="0" borderId="60" xfId="0" applyBorder="1"/>
    <xf numFmtId="0" fontId="75" fillId="0" borderId="64" xfId="0" applyFont="1" applyBorder="1"/>
    <xf numFmtId="0" fontId="75" fillId="0" borderId="65" xfId="0" applyFont="1" applyBorder="1"/>
    <xf numFmtId="0" fontId="75" fillId="0" borderId="66" xfId="0" applyFont="1" applyBorder="1"/>
    <xf numFmtId="0" fontId="86" fillId="0" borderId="9" xfId="4" applyFont="1" applyBorder="1" applyAlignment="1">
      <alignment horizontal="center" vertical="top" wrapText="1"/>
    </xf>
    <xf numFmtId="0" fontId="76" fillId="0" borderId="24" xfId="0" applyFont="1" applyBorder="1" applyAlignment="1">
      <alignment horizontal="center" vertical="top"/>
    </xf>
    <xf numFmtId="0" fontId="66" fillId="0" borderId="43" xfId="4" applyBorder="1">
      <alignment vertical="top" wrapText="1"/>
    </xf>
    <xf numFmtId="0" fontId="66" fillId="0" borderId="44" xfId="4" applyBorder="1">
      <alignment vertical="top" wrapText="1"/>
    </xf>
    <xf numFmtId="0" fontId="66" fillId="0" borderId="45" xfId="4" applyBorder="1">
      <alignment vertical="top" wrapText="1"/>
    </xf>
    <xf numFmtId="164" fontId="76" fillId="0" borderId="19" xfId="5" applyNumberFormat="1" applyFont="1" applyFill="1" applyBorder="1" applyAlignment="1">
      <alignment vertical="center"/>
    </xf>
    <xf numFmtId="2" fontId="76" fillId="0" borderId="6" xfId="0" applyNumberFormat="1" applyFont="1" applyBorder="1" applyAlignment="1">
      <alignment horizontal="center" vertical="center"/>
    </xf>
    <xf numFmtId="4" fontId="75" fillId="0" borderId="6" xfId="0" applyNumberFormat="1" applyFont="1" applyBorder="1" applyAlignment="1">
      <alignment horizontal="right" vertical="center"/>
    </xf>
    <xf numFmtId="4" fontId="76" fillId="0" borderId="6" xfId="0" applyNumberFormat="1" applyFont="1" applyBorder="1" applyAlignment="1">
      <alignment horizontal="right" vertical="center"/>
    </xf>
    <xf numFmtId="0" fontId="77" fillId="0" borderId="63" xfId="0" applyFont="1" applyBorder="1" applyAlignment="1">
      <alignment horizontal="center"/>
    </xf>
    <xf numFmtId="0" fontId="11" fillId="2" borderId="6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horizontal="left" wrapText="1"/>
    </xf>
    <xf numFmtId="0" fontId="11" fillId="2" borderId="7" xfId="0" applyFont="1" applyFill="1" applyBorder="1" applyAlignment="1">
      <alignment horizontal="left" wrapText="1"/>
    </xf>
    <xf numFmtId="0" fontId="9" fillId="2" borderId="6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0" fontId="10" fillId="2" borderId="7" xfId="0" applyFont="1" applyFill="1" applyBorder="1" applyAlignment="1">
      <alignment horizontal="left" wrapText="1"/>
    </xf>
    <xf numFmtId="0" fontId="10" fillId="6" borderId="6" xfId="3" applyFont="1" applyFill="1" applyBorder="1" applyAlignment="1">
      <alignment wrapText="1"/>
    </xf>
    <xf numFmtId="0" fontId="10" fillId="6" borderId="0" xfId="3" applyFont="1" applyFill="1" applyBorder="1" applyAlignment="1">
      <alignment wrapText="1"/>
    </xf>
    <xf numFmtId="0" fontId="10" fillId="6" borderId="4" xfId="3" applyFont="1" applyFill="1" applyBorder="1" applyAlignment="1">
      <alignment wrapText="1"/>
    </xf>
    <xf numFmtId="0" fontId="10" fillId="6" borderId="5" xfId="3" applyFont="1" applyFill="1" applyBorder="1" applyAlignment="1">
      <alignment wrapText="1"/>
    </xf>
    <xf numFmtId="0" fontId="46" fillId="6" borderId="2" xfId="3" applyFont="1" applyFill="1" applyBorder="1" applyAlignment="1">
      <alignment wrapText="1"/>
    </xf>
    <xf numFmtId="0" fontId="42" fillId="6" borderId="3" xfId="3" applyFont="1" applyFill="1" applyBorder="1" applyAlignment="1"/>
    <xf numFmtId="0" fontId="10" fillId="6" borderId="3" xfId="3" applyFont="1" applyFill="1" applyBorder="1" applyAlignment="1">
      <alignment horizontal="right"/>
    </xf>
    <xf numFmtId="0" fontId="10" fillId="6" borderId="10" xfId="3" applyFont="1" applyFill="1" applyBorder="1" applyAlignment="1">
      <alignment horizontal="right"/>
    </xf>
    <xf numFmtId="0" fontId="10" fillId="6" borderId="6" xfId="3" applyFont="1" applyFill="1" applyBorder="1" applyAlignment="1">
      <alignment horizontal="center" wrapText="1"/>
    </xf>
    <xf numFmtId="0" fontId="10" fillId="6" borderId="0" xfId="3" applyFont="1" applyFill="1" applyBorder="1" applyAlignment="1">
      <alignment horizontal="center" wrapText="1"/>
    </xf>
    <xf numFmtId="0" fontId="10" fillId="6" borderId="7" xfId="3" applyFont="1" applyFill="1" applyBorder="1" applyAlignment="1">
      <alignment horizontal="center" wrapText="1"/>
    </xf>
    <xf numFmtId="0" fontId="10" fillId="7" borderId="6" xfId="3" applyFont="1" applyFill="1" applyBorder="1" applyAlignment="1">
      <alignment wrapText="1"/>
    </xf>
    <xf numFmtId="0" fontId="10" fillId="7" borderId="0" xfId="3" applyFont="1" applyFill="1" applyBorder="1" applyAlignment="1">
      <alignment wrapText="1"/>
    </xf>
    <xf numFmtId="0" fontId="10" fillId="7" borderId="4" xfId="3" applyFont="1" applyFill="1" applyBorder="1" applyAlignment="1">
      <alignment wrapText="1"/>
    </xf>
    <xf numFmtId="0" fontId="10" fillId="7" borderId="5" xfId="3" applyFont="1" applyFill="1" applyBorder="1" applyAlignment="1">
      <alignment wrapText="1"/>
    </xf>
    <xf numFmtId="0" fontId="10" fillId="0" borderId="6" xfId="3" applyFont="1" applyFill="1" applyBorder="1" applyAlignment="1">
      <alignment horizontal="center" wrapText="1"/>
    </xf>
    <xf numFmtId="0" fontId="10" fillId="0" borderId="0" xfId="3" applyFont="1" applyFill="1" applyBorder="1" applyAlignment="1">
      <alignment horizontal="center" wrapText="1"/>
    </xf>
    <xf numFmtId="0" fontId="10" fillId="0" borderId="7" xfId="3" applyFont="1" applyFill="1" applyBorder="1" applyAlignment="1">
      <alignment horizontal="center" wrapText="1"/>
    </xf>
    <xf numFmtId="0" fontId="10" fillId="0" borderId="3" xfId="3" applyFont="1" applyBorder="1" applyAlignment="1">
      <alignment horizontal="right"/>
    </xf>
    <xf numFmtId="0" fontId="10" fillId="0" borderId="10" xfId="3" applyFont="1" applyBorder="1" applyAlignment="1">
      <alignment horizontal="right"/>
    </xf>
    <xf numFmtId="0" fontId="10" fillId="0" borderId="6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0" fillId="0" borderId="3" xfId="3" applyFont="1" applyBorder="1" applyAlignment="1">
      <alignment horizontal="right" wrapText="1"/>
    </xf>
    <xf numFmtId="0" fontId="10" fillId="0" borderId="10" xfId="3" applyFont="1" applyBorder="1" applyAlignment="1">
      <alignment horizontal="right" wrapText="1"/>
    </xf>
    <xf numFmtId="0" fontId="59" fillId="0" borderId="2" xfId="3" applyFont="1" applyBorder="1" applyAlignment="1">
      <alignment wrapText="1"/>
    </xf>
    <xf numFmtId="0" fontId="59" fillId="0" borderId="3" xfId="3" applyFont="1" applyBorder="1" applyAlignment="1">
      <alignment wrapText="1"/>
    </xf>
    <xf numFmtId="0" fontId="10" fillId="0" borderId="4" xfId="3" applyFont="1" applyFill="1" applyBorder="1" applyAlignment="1">
      <alignment wrapText="1"/>
    </xf>
    <xf numFmtId="0" fontId="10" fillId="0" borderId="5" xfId="3" applyFont="1" applyFill="1" applyBorder="1" applyAlignment="1">
      <alignment wrapText="1"/>
    </xf>
    <xf numFmtId="0" fontId="46" fillId="0" borderId="2" xfId="3" applyFont="1" applyBorder="1" applyAlignment="1">
      <alignment wrapText="1"/>
    </xf>
    <xf numFmtId="0" fontId="46" fillId="0" borderId="3" xfId="3" applyFont="1" applyBorder="1" applyAlignment="1">
      <alignment wrapText="1"/>
    </xf>
    <xf numFmtId="0" fontId="44" fillId="0" borderId="3" xfId="3" applyFont="1" applyBorder="1" applyAlignment="1">
      <alignment horizontal="right" wrapText="1"/>
    </xf>
    <xf numFmtId="0" fontId="44" fillId="0" borderId="10" xfId="3" applyFont="1" applyBorder="1" applyAlignment="1">
      <alignment horizontal="right" wrapText="1"/>
    </xf>
    <xf numFmtId="0" fontId="59" fillId="0" borderId="5" xfId="3" applyFont="1" applyFill="1" applyBorder="1" applyAlignment="1">
      <alignment horizontal="left" wrapText="1"/>
    </xf>
    <xf numFmtId="0" fontId="45" fillId="0" borderId="0" xfId="3" applyFont="1" applyAlignment="1"/>
    <xf numFmtId="0" fontId="59" fillId="6" borderId="2" xfId="3" applyFont="1" applyFill="1" applyBorder="1" applyAlignment="1">
      <alignment wrapText="1"/>
    </xf>
    <xf numFmtId="0" fontId="58" fillId="6" borderId="3" xfId="3" applyFont="1" applyFill="1" applyBorder="1" applyAlignment="1"/>
    <xf numFmtId="0" fontId="44" fillId="7" borderId="3" xfId="3" applyFont="1" applyFill="1" applyBorder="1" applyAlignment="1">
      <alignment horizontal="right" wrapText="1"/>
    </xf>
    <xf numFmtId="0" fontId="44" fillId="7" borderId="10" xfId="3" applyFont="1" applyFill="1" applyBorder="1" applyAlignment="1">
      <alignment horizontal="right" wrapText="1"/>
    </xf>
    <xf numFmtId="0" fontId="10" fillId="7" borderId="6" xfId="3" applyFont="1" applyFill="1" applyBorder="1" applyAlignment="1">
      <alignment horizontal="center" wrapText="1"/>
    </xf>
    <xf numFmtId="0" fontId="10" fillId="7" borderId="0" xfId="3" applyFont="1" applyFill="1" applyBorder="1" applyAlignment="1">
      <alignment horizontal="center" wrapText="1"/>
    </xf>
    <xf numFmtId="0" fontId="10" fillId="7" borderId="7" xfId="3" applyFont="1" applyFill="1" applyBorder="1" applyAlignment="1">
      <alignment horizontal="center" wrapText="1"/>
    </xf>
    <xf numFmtId="0" fontId="46" fillId="0" borderId="2" xfId="3" applyFont="1" applyFill="1" applyBorder="1" applyAlignment="1">
      <alignment wrapText="1"/>
    </xf>
    <xf numFmtId="0" fontId="46" fillId="0" borderId="3" xfId="3" applyFont="1" applyFill="1" applyBorder="1" applyAlignment="1">
      <alignment wrapText="1"/>
    </xf>
    <xf numFmtId="0" fontId="10" fillId="8" borderId="6" xfId="3" applyFont="1" applyFill="1" applyBorder="1" applyAlignment="1">
      <alignment wrapText="1"/>
    </xf>
    <xf numFmtId="0" fontId="10" fillId="8" borderId="0" xfId="3" applyFont="1" applyFill="1" applyBorder="1" applyAlignment="1">
      <alignment wrapText="1"/>
    </xf>
    <xf numFmtId="0" fontId="59" fillId="8" borderId="2" xfId="3" applyFont="1" applyFill="1" applyBorder="1" applyAlignment="1">
      <alignment wrapText="1"/>
    </xf>
    <xf numFmtId="0" fontId="59" fillId="8" borderId="3" xfId="3" applyFont="1" applyFill="1" applyBorder="1" applyAlignment="1">
      <alignment wrapText="1"/>
    </xf>
    <xf numFmtId="0" fontId="10" fillId="0" borderId="6" xfId="3" applyFont="1" applyFill="1" applyBorder="1" applyAlignment="1">
      <alignment horizontal="left" wrapText="1"/>
    </xf>
    <xf numFmtId="0" fontId="10" fillId="0" borderId="0" xfId="3" applyFont="1" applyFill="1" applyBorder="1" applyAlignment="1">
      <alignment horizontal="left" wrapText="1"/>
    </xf>
    <xf numFmtId="0" fontId="10" fillId="8" borderId="4" xfId="3" applyFont="1" applyFill="1" applyBorder="1" applyAlignment="1">
      <alignment wrapText="1"/>
    </xf>
    <xf numFmtId="0" fontId="10" fillId="8" borderId="5" xfId="3" applyFont="1" applyFill="1" applyBorder="1" applyAlignment="1">
      <alignment wrapText="1"/>
    </xf>
    <xf numFmtId="0" fontId="46" fillId="8" borderId="2" xfId="3" applyFont="1" applyFill="1" applyBorder="1" applyAlignment="1">
      <alignment wrapText="1"/>
    </xf>
    <xf numFmtId="0" fontId="46" fillId="8" borderId="3" xfId="3" applyFont="1" applyFill="1" applyBorder="1" applyAlignment="1">
      <alignment wrapText="1"/>
    </xf>
    <xf numFmtId="0" fontId="10" fillId="8" borderId="6" xfId="3" applyFont="1" applyFill="1" applyBorder="1" applyAlignment="1">
      <alignment horizontal="center" wrapText="1"/>
    </xf>
    <xf numFmtId="0" fontId="10" fillId="8" borderId="0" xfId="3" applyFont="1" applyFill="1" applyBorder="1" applyAlignment="1">
      <alignment horizontal="center" wrapText="1"/>
    </xf>
    <xf numFmtId="0" fontId="10" fillId="8" borderId="7" xfId="3" applyFont="1" applyFill="1" applyBorder="1" applyAlignment="1">
      <alignment horizontal="center" wrapText="1"/>
    </xf>
    <xf numFmtId="0" fontId="45" fillId="0" borderId="3" xfId="3" applyFont="1" applyBorder="1" applyAlignment="1"/>
    <xf numFmtId="0" fontId="10" fillId="8" borderId="3" xfId="3" applyFont="1" applyFill="1" applyBorder="1" applyAlignment="1">
      <alignment horizontal="right"/>
    </xf>
    <xf numFmtId="0" fontId="10" fillId="8" borderId="10" xfId="3" applyFont="1" applyFill="1" applyBorder="1" applyAlignment="1">
      <alignment horizontal="right"/>
    </xf>
    <xf numFmtId="0" fontId="59" fillId="7" borderId="2" xfId="3" applyFont="1" applyFill="1" applyBorder="1" applyAlignment="1">
      <alignment wrapText="1"/>
    </xf>
    <xf numFmtId="0" fontId="59" fillId="7" borderId="3" xfId="3" applyFont="1" applyFill="1" applyBorder="1" applyAlignment="1">
      <alignment wrapText="1"/>
    </xf>
    <xf numFmtId="0" fontId="10" fillId="7" borderId="3" xfId="3" applyFont="1" applyFill="1" applyBorder="1" applyAlignment="1">
      <alignment horizontal="right"/>
    </xf>
    <xf numFmtId="0" fontId="10" fillId="7" borderId="10" xfId="3" applyFont="1" applyFill="1" applyBorder="1" applyAlignment="1">
      <alignment horizontal="right"/>
    </xf>
    <xf numFmtId="0" fontId="45" fillId="0" borderId="5" xfId="3" applyFont="1" applyBorder="1" applyAlignment="1"/>
    <xf numFmtId="0" fontId="45" fillId="9" borderId="0" xfId="3" applyFont="1" applyFill="1" applyAlignment="1"/>
    <xf numFmtId="0" fontId="44" fillId="7" borderId="2" xfId="3" applyFont="1" applyFill="1" applyBorder="1" applyAlignment="1">
      <alignment wrapText="1"/>
    </xf>
    <xf numFmtId="0" fontId="44" fillId="7" borderId="3" xfId="3" applyFont="1" applyFill="1" applyBorder="1" applyAlignment="1">
      <alignment wrapText="1"/>
    </xf>
    <xf numFmtId="0" fontId="40" fillId="2" borderId="3" xfId="0" applyFont="1" applyFill="1" applyBorder="1" applyAlignment="1">
      <alignment horizontal="right" wrapText="1"/>
    </xf>
    <xf numFmtId="0" fontId="40" fillId="2" borderId="10" xfId="0" applyFont="1" applyFill="1" applyBorder="1" applyAlignment="1">
      <alignment horizontal="right" wrapText="1"/>
    </xf>
    <xf numFmtId="0" fontId="41" fillId="2" borderId="4" xfId="0" applyFont="1" applyFill="1" applyBorder="1" applyAlignment="1">
      <alignment horizontal="left" vertical="center"/>
    </xf>
    <xf numFmtId="0" fontId="41" fillId="2" borderId="5" xfId="0" applyFont="1" applyFill="1" applyBorder="1" applyAlignment="1">
      <alignment horizontal="left" vertical="center"/>
    </xf>
    <xf numFmtId="0" fontId="41" fillId="0" borderId="2" xfId="0" applyFont="1" applyBorder="1" applyAlignment="1">
      <alignment horizontal="left"/>
    </xf>
    <xf numFmtId="0" fontId="41" fillId="0" borderId="3" xfId="0" applyFont="1" applyBorder="1" applyAlignment="1">
      <alignment horizontal="left"/>
    </xf>
    <xf numFmtId="0" fontId="41" fillId="0" borderId="4" xfId="0" applyFont="1" applyBorder="1" applyAlignment="1">
      <alignment horizontal="left"/>
    </xf>
    <xf numFmtId="0" fontId="41" fillId="0" borderId="5" xfId="0" applyFont="1" applyBorder="1" applyAlignment="1">
      <alignment horizontal="left"/>
    </xf>
    <xf numFmtId="0" fontId="46" fillId="7" borderId="2" xfId="3" applyFont="1" applyFill="1" applyBorder="1" applyAlignment="1">
      <alignment wrapText="1"/>
    </xf>
    <xf numFmtId="0" fontId="46" fillId="7" borderId="3" xfId="3" applyFont="1" applyFill="1" applyBorder="1" applyAlignment="1">
      <alignment wrapText="1"/>
    </xf>
    <xf numFmtId="0" fontId="44" fillId="0" borderId="2" xfId="3" applyFont="1" applyBorder="1" applyAlignment="1">
      <alignment wrapText="1"/>
    </xf>
    <xf numFmtId="0" fontId="44" fillId="0" borderId="3" xfId="3" applyFont="1" applyBorder="1" applyAlignment="1">
      <alignment wrapText="1"/>
    </xf>
    <xf numFmtId="0" fontId="46" fillId="0" borderId="2" xfId="3" applyFont="1" applyBorder="1" applyAlignment="1"/>
    <xf numFmtId="0" fontId="46" fillId="0" borderId="3" xfId="3" applyFont="1" applyBorder="1" applyAlignment="1"/>
    <xf numFmtId="0" fontId="46" fillId="6" borderId="2" xfId="3" applyFont="1" applyFill="1" applyBorder="1" applyAlignment="1">
      <alignment horizontal="left" wrapText="1"/>
    </xf>
    <xf numFmtId="0" fontId="46" fillId="6" borderId="3" xfId="3" applyFont="1" applyFill="1" applyBorder="1" applyAlignment="1">
      <alignment horizontal="left" wrapText="1"/>
    </xf>
    <xf numFmtId="0" fontId="46" fillId="0" borderId="2" xfId="3" applyFont="1" applyBorder="1" applyAlignment="1">
      <alignment horizontal="left" wrapText="1"/>
    </xf>
    <xf numFmtId="0" fontId="46" fillId="0" borderId="3" xfId="3" applyFont="1" applyBorder="1" applyAlignment="1">
      <alignment horizontal="left" wrapText="1"/>
    </xf>
    <xf numFmtId="0" fontId="46" fillId="6" borderId="3" xfId="3" applyFont="1" applyFill="1" applyBorder="1" applyAlignment="1">
      <alignment wrapText="1"/>
    </xf>
    <xf numFmtId="0" fontId="10" fillId="0" borderId="3" xfId="3" applyFont="1" applyFill="1" applyBorder="1" applyAlignment="1">
      <alignment horizontal="right"/>
    </xf>
    <xf numFmtId="0" fontId="10" fillId="0" borderId="10" xfId="3" applyFont="1" applyFill="1" applyBorder="1" applyAlignment="1">
      <alignment horizontal="right"/>
    </xf>
    <xf numFmtId="0" fontId="46" fillId="5" borderId="2" xfId="3" applyFont="1" applyFill="1" applyBorder="1" applyAlignment="1">
      <alignment wrapText="1"/>
    </xf>
    <xf numFmtId="0" fontId="46" fillId="5" borderId="3" xfId="3" applyFont="1" applyFill="1" applyBorder="1" applyAlignment="1">
      <alignment wrapText="1"/>
    </xf>
    <xf numFmtId="0" fontId="10" fillId="5" borderId="3" xfId="3" applyFont="1" applyFill="1" applyBorder="1" applyAlignment="1">
      <alignment horizontal="right"/>
    </xf>
    <xf numFmtId="0" fontId="10" fillId="5" borderId="10" xfId="3" applyFont="1" applyFill="1" applyBorder="1" applyAlignment="1">
      <alignment horizontal="right"/>
    </xf>
    <xf numFmtId="0" fontId="10" fillId="5" borderId="6" xfId="3" applyFont="1" applyFill="1" applyBorder="1" applyAlignment="1">
      <alignment horizontal="center" wrapText="1"/>
    </xf>
    <xf numFmtId="0" fontId="10" fillId="5" borderId="0" xfId="3" applyFont="1" applyFill="1" applyBorder="1" applyAlignment="1">
      <alignment horizontal="center" wrapText="1"/>
    </xf>
    <xf numFmtId="0" fontId="10" fillId="5" borderId="7" xfId="3" applyFont="1" applyFill="1" applyBorder="1" applyAlignment="1">
      <alignment horizontal="center" wrapText="1"/>
    </xf>
    <xf numFmtId="0" fontId="10" fillId="5" borderId="6" xfId="3" applyFont="1" applyFill="1" applyBorder="1" applyAlignment="1">
      <alignment wrapText="1"/>
    </xf>
    <xf numFmtId="0" fontId="10" fillId="5" borderId="0" xfId="3" applyFont="1" applyFill="1" applyBorder="1" applyAlignment="1">
      <alignment wrapText="1"/>
    </xf>
    <xf numFmtId="0" fontId="10" fillId="5" borderId="4" xfId="3" applyFont="1" applyFill="1" applyBorder="1" applyAlignment="1">
      <alignment wrapText="1"/>
    </xf>
    <xf numFmtId="0" fontId="10" fillId="5" borderId="5" xfId="3" applyFont="1" applyFill="1" applyBorder="1" applyAlignment="1">
      <alignment wrapText="1"/>
    </xf>
    <xf numFmtId="0" fontId="44" fillId="0" borderId="6" xfId="3" applyFont="1" applyFill="1" applyBorder="1" applyAlignment="1">
      <alignment horizontal="right" wrapText="1"/>
    </xf>
    <xf numFmtId="0" fontId="44" fillId="0" borderId="0" xfId="3" applyFont="1" applyFill="1" applyBorder="1" applyAlignment="1">
      <alignment horizontal="right" wrapText="1"/>
    </xf>
    <xf numFmtId="0" fontId="10" fillId="0" borderId="7" xfId="3" applyFont="1" applyFill="1" applyBorder="1" applyAlignment="1">
      <alignment wrapText="1"/>
    </xf>
    <xf numFmtId="0" fontId="10" fillId="0" borderId="6" xfId="3" applyFont="1" applyFill="1" applyBorder="1" applyAlignment="1">
      <alignment horizontal="right" wrapText="1"/>
    </xf>
    <xf numFmtId="0" fontId="10" fillId="0" borderId="0" xfId="3" applyFont="1" applyFill="1" applyBorder="1" applyAlignment="1">
      <alignment horizontal="right" wrapText="1"/>
    </xf>
    <xf numFmtId="0" fontId="44" fillId="0" borderId="4" xfId="3" applyFont="1" applyFill="1" applyBorder="1" applyAlignment="1">
      <alignment horizontal="right" wrapText="1"/>
    </xf>
    <xf numFmtId="0" fontId="44" fillId="0" borderId="5" xfId="3" applyFont="1" applyFill="1" applyBorder="1" applyAlignment="1">
      <alignment horizontal="right" wrapText="1"/>
    </xf>
    <xf numFmtId="0" fontId="58" fillId="0" borderId="3" xfId="3" applyFont="1" applyBorder="1" applyAlignment="1"/>
    <xf numFmtId="0" fontId="59" fillId="5" borderId="2" xfId="3" applyFont="1" applyFill="1" applyBorder="1" applyAlignment="1">
      <alignment wrapText="1"/>
    </xf>
    <xf numFmtId="0" fontId="59" fillId="5" borderId="3" xfId="3" applyFont="1" applyFill="1" applyBorder="1" applyAlignment="1">
      <alignment wrapText="1"/>
    </xf>
    <xf numFmtId="0" fontId="42" fillId="0" borderId="3" xfId="3" applyFont="1" applyBorder="1" applyAlignment="1"/>
    <xf numFmtId="0" fontId="59" fillId="0" borderId="2" xfId="3" applyFont="1" applyFill="1" applyBorder="1" applyAlignment="1">
      <alignment wrapText="1"/>
    </xf>
    <xf numFmtId="0" fontId="58" fillId="0" borderId="3" xfId="3" applyFont="1" applyFill="1" applyBorder="1" applyAlignment="1"/>
    <xf numFmtId="0" fontId="46" fillId="8" borderId="2" xfId="3" applyFont="1" applyFill="1" applyBorder="1" applyAlignment="1">
      <alignment horizontal="left" wrapText="1"/>
    </xf>
    <xf numFmtId="0" fontId="46" fillId="8" borderId="3" xfId="3" applyFont="1" applyFill="1" applyBorder="1" applyAlignment="1">
      <alignment horizontal="left" wrapText="1"/>
    </xf>
    <xf numFmtId="0" fontId="43" fillId="7" borderId="3" xfId="3" applyFont="1" applyFill="1" applyBorder="1" applyAlignment="1">
      <alignment horizontal="right"/>
    </xf>
    <xf numFmtId="0" fontId="43" fillId="7" borderId="10" xfId="3" applyFont="1" applyFill="1" applyBorder="1" applyAlignment="1">
      <alignment horizontal="right"/>
    </xf>
    <xf numFmtId="0" fontId="43" fillId="7" borderId="6" xfId="3" applyFont="1" applyFill="1" applyBorder="1" applyAlignment="1">
      <alignment wrapText="1"/>
    </xf>
    <xf numFmtId="0" fontId="43" fillId="7" borderId="0" xfId="3" applyFont="1" applyFill="1" applyBorder="1" applyAlignment="1">
      <alignment wrapText="1"/>
    </xf>
    <xf numFmtId="0" fontId="43" fillId="7" borderId="4" xfId="3" applyFont="1" applyFill="1" applyBorder="1" applyAlignment="1">
      <alignment wrapText="1"/>
    </xf>
    <xf numFmtId="0" fontId="43" fillId="7" borderId="5" xfId="3" applyFont="1" applyFill="1" applyBorder="1" applyAlignment="1">
      <alignment wrapText="1"/>
    </xf>
    <xf numFmtId="0" fontId="53" fillId="7" borderId="2" xfId="3" applyFont="1" applyFill="1" applyBorder="1" applyAlignment="1">
      <alignment wrapText="1"/>
    </xf>
    <xf numFmtId="0" fontId="53" fillId="7" borderId="3" xfId="3" applyFont="1" applyFill="1" applyBorder="1" applyAlignment="1">
      <alignment wrapText="1"/>
    </xf>
    <xf numFmtId="0" fontId="43" fillId="7" borderId="6" xfId="3" applyFont="1" applyFill="1" applyBorder="1" applyAlignment="1">
      <alignment horizontal="center" wrapText="1"/>
    </xf>
    <xf numFmtId="0" fontId="43" fillId="7" borderId="0" xfId="3" applyFont="1" applyFill="1" applyBorder="1" applyAlignment="1">
      <alignment horizontal="center" wrapText="1"/>
    </xf>
    <xf numFmtId="0" fontId="43" fillId="7" borderId="7" xfId="3" applyFont="1" applyFill="1" applyBorder="1" applyAlignment="1">
      <alignment horizontal="center" wrapText="1"/>
    </xf>
    <xf numFmtId="0" fontId="45" fillId="9" borderId="0" xfId="3" applyFont="1" applyFill="1" applyBorder="1" applyAlignment="1"/>
    <xf numFmtId="0" fontId="10" fillId="4" borderId="3" xfId="3" applyFont="1" applyFill="1" applyBorder="1" applyAlignment="1">
      <alignment horizontal="right"/>
    </xf>
    <xf numFmtId="0" fontId="10" fillId="4" borderId="10" xfId="3" applyFont="1" applyFill="1" applyBorder="1" applyAlignment="1">
      <alignment horizontal="right"/>
    </xf>
    <xf numFmtId="0" fontId="46" fillId="4" borderId="2" xfId="3" applyFont="1" applyFill="1" applyBorder="1" applyAlignment="1">
      <alignment wrapText="1"/>
    </xf>
    <xf numFmtId="0" fontId="46" fillId="4" borderId="3" xfId="3" applyFont="1" applyFill="1" applyBorder="1" applyAlignment="1">
      <alignment wrapText="1"/>
    </xf>
    <xf numFmtId="0" fontId="10" fillId="4" borderId="6" xfId="3" applyFont="1" applyFill="1" applyBorder="1" applyAlignment="1">
      <alignment wrapText="1"/>
    </xf>
    <xf numFmtId="0" fontId="10" fillId="4" borderId="0" xfId="3" applyFont="1" applyFill="1" applyBorder="1" applyAlignment="1">
      <alignment wrapText="1"/>
    </xf>
    <xf numFmtId="0" fontId="10" fillId="4" borderId="4" xfId="3" applyFont="1" applyFill="1" applyBorder="1" applyAlignment="1">
      <alignment wrapText="1"/>
    </xf>
    <xf numFmtId="0" fontId="10" fillId="4" borderId="5" xfId="3" applyFont="1" applyFill="1" applyBorder="1" applyAlignment="1">
      <alignment wrapText="1"/>
    </xf>
    <xf numFmtId="0" fontId="10" fillId="4" borderId="6" xfId="3" applyFont="1" applyFill="1" applyBorder="1" applyAlignment="1">
      <alignment horizontal="center" wrapText="1"/>
    </xf>
    <xf numFmtId="0" fontId="10" fillId="4" borderId="0" xfId="3" applyFont="1" applyFill="1" applyBorder="1" applyAlignment="1">
      <alignment horizontal="center" wrapText="1"/>
    </xf>
    <xf numFmtId="0" fontId="10" fillId="4" borderId="7" xfId="3" applyFont="1" applyFill="1" applyBorder="1" applyAlignment="1">
      <alignment horizontal="center" wrapText="1"/>
    </xf>
    <xf numFmtId="0" fontId="45" fillId="0" borderId="3" xfId="3" applyFont="1" applyFill="1" applyBorder="1" applyAlignment="1">
      <alignment horizontal="left"/>
    </xf>
    <xf numFmtId="0" fontId="75" fillId="0" borderId="4" xfId="0" applyFont="1" applyBorder="1" applyAlignment="1">
      <alignment horizontal="left" wrapText="1"/>
    </xf>
    <xf numFmtId="0" fontId="75" fillId="0" borderId="8" xfId="0" applyFont="1" applyBorder="1" applyAlignment="1">
      <alignment horizontal="left" wrapText="1"/>
    </xf>
    <xf numFmtId="0" fontId="74" fillId="0" borderId="18" xfId="0" applyFont="1" applyBorder="1" applyAlignment="1">
      <alignment horizontal="left"/>
    </xf>
    <xf numFmtId="0" fontId="74" fillId="0" borderId="17" xfId="0" applyFont="1" applyBorder="1" applyAlignment="1">
      <alignment horizontal="left"/>
    </xf>
    <xf numFmtId="0" fontId="76" fillId="0" borderId="6" xfId="0" applyFont="1" applyBorder="1" applyAlignment="1">
      <alignment horizontal="left" wrapText="1"/>
    </xf>
    <xf numFmtId="0" fontId="76" fillId="0" borderId="7" xfId="0" applyFont="1" applyBorder="1" applyAlignment="1">
      <alignment horizontal="left" wrapText="1"/>
    </xf>
    <xf numFmtId="0" fontId="76" fillId="0" borderId="4" xfId="0" applyFont="1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76" fillId="0" borderId="6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75" fillId="0" borderId="6" xfId="0" applyFont="1" applyBorder="1" applyAlignment="1">
      <alignment horizontal="left" wrapText="1"/>
    </xf>
    <xf numFmtId="0" fontId="75" fillId="0" borderId="7" xfId="0" applyFont="1" applyBorder="1" applyAlignment="1">
      <alignment horizontal="left" wrapText="1"/>
    </xf>
    <xf numFmtId="0" fontId="85" fillId="0" borderId="60" xfId="0" applyFont="1" applyBorder="1" applyAlignment="1">
      <alignment horizontal="center" vertical="center"/>
    </xf>
    <xf numFmtId="0" fontId="85" fillId="0" borderId="15" xfId="0" applyFont="1" applyBorder="1" applyAlignment="1">
      <alignment horizontal="center" vertical="center"/>
    </xf>
    <xf numFmtId="0" fontId="85" fillId="0" borderId="61" xfId="0" applyFont="1" applyBorder="1" applyAlignment="1">
      <alignment horizontal="center" vertical="center"/>
    </xf>
    <xf numFmtId="0" fontId="79" fillId="0" borderId="46" xfId="0" applyFont="1" applyBorder="1" applyAlignment="1">
      <alignment horizontal="left" vertical="center"/>
    </xf>
    <xf numFmtId="0" fontId="79" fillId="0" borderId="3" xfId="0" applyFont="1" applyBorder="1" applyAlignment="1">
      <alignment horizontal="left" vertical="center"/>
    </xf>
    <xf numFmtId="0" fontId="79" fillId="0" borderId="10" xfId="0" applyFont="1" applyBorder="1" applyAlignment="1">
      <alignment horizontal="left" vertical="center"/>
    </xf>
    <xf numFmtId="0" fontId="79" fillId="0" borderId="48" xfId="0" applyFont="1" applyBorder="1" applyAlignment="1">
      <alignment horizontal="left" vertical="center"/>
    </xf>
    <xf numFmtId="0" fontId="79" fillId="0" borderId="5" xfId="0" applyFont="1" applyBorder="1" applyAlignment="1">
      <alignment horizontal="left" vertical="center"/>
    </xf>
    <xf numFmtId="0" fontId="79" fillId="0" borderId="8" xfId="0" applyFont="1" applyBorder="1" applyAlignment="1">
      <alignment horizontal="left" vertical="center"/>
    </xf>
    <xf numFmtId="0" fontId="79" fillId="0" borderId="2" xfId="0" applyFont="1" applyBorder="1" applyAlignment="1">
      <alignment horizontal="left" vertical="center" wrapText="1"/>
    </xf>
    <xf numFmtId="0" fontId="79" fillId="0" borderId="3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left" vertical="center" wrapText="1"/>
    </xf>
    <xf numFmtId="0" fontId="79" fillId="0" borderId="4" xfId="0" applyFont="1" applyBorder="1" applyAlignment="1">
      <alignment horizontal="left" vertical="center" wrapText="1"/>
    </xf>
    <xf numFmtId="0" fontId="79" fillId="0" borderId="5" xfId="0" applyFont="1" applyBorder="1" applyAlignment="1">
      <alignment horizontal="left" vertical="center" wrapText="1"/>
    </xf>
    <xf numFmtId="0" fontId="79" fillId="0" borderId="49" xfId="0" applyFont="1" applyBorder="1" applyAlignment="1">
      <alignment horizontal="left" vertical="center" wrapText="1"/>
    </xf>
    <xf numFmtId="0" fontId="77" fillId="0" borderId="30" xfId="0" applyFont="1" applyBorder="1" applyAlignment="1">
      <alignment horizontal="center" vertical="top" wrapText="1"/>
    </xf>
    <xf numFmtId="0" fontId="77" fillId="0" borderId="31" xfId="0" applyFont="1" applyBorder="1" applyAlignment="1">
      <alignment horizontal="center" vertical="top" wrapText="1"/>
    </xf>
    <xf numFmtId="0" fontId="79" fillId="0" borderId="60" xfId="0" applyFont="1" applyBorder="1" applyAlignment="1">
      <alignment horizontal="center"/>
    </xf>
    <xf numFmtId="0" fontId="79" fillId="0" borderId="15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87" fillId="0" borderId="60" xfId="0" applyFont="1" applyBorder="1" applyAlignment="1">
      <alignment horizontal="left"/>
    </xf>
    <xf numFmtId="0" fontId="87" fillId="0" borderId="15" xfId="0" applyFont="1" applyBorder="1" applyAlignment="1">
      <alignment horizontal="left"/>
    </xf>
    <xf numFmtId="0" fontId="87" fillId="0" borderId="61" xfId="0" applyFont="1" applyBorder="1" applyAlignment="1">
      <alignment horizontal="left"/>
    </xf>
    <xf numFmtId="0" fontId="81" fillId="0" borderId="24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25" xfId="0" applyFont="1" applyBorder="1" applyAlignment="1">
      <alignment horizontal="center"/>
    </xf>
    <xf numFmtId="0" fontId="77" fillId="0" borderId="58" xfId="0" applyFont="1" applyBorder="1" applyAlignment="1">
      <alignment horizontal="center" vertical="top" wrapText="1"/>
    </xf>
    <xf numFmtId="0" fontId="77" fillId="0" borderId="62" xfId="0" applyFont="1" applyBorder="1" applyAlignment="1">
      <alignment horizontal="center" vertical="top" wrapText="1"/>
    </xf>
    <xf numFmtId="0" fontId="76" fillId="0" borderId="2" xfId="0" applyFont="1" applyBorder="1" applyAlignment="1">
      <alignment horizontal="left" wrapText="1"/>
    </xf>
    <xf numFmtId="0" fontId="76" fillId="0" borderId="10" xfId="0" applyFont="1" applyBorder="1" applyAlignment="1">
      <alignment horizontal="left" wrapText="1"/>
    </xf>
    <xf numFmtId="0" fontId="77" fillId="0" borderId="46" xfId="0" applyFont="1" applyBorder="1" applyAlignment="1">
      <alignment horizontal="center" vertical="center" wrapText="1"/>
    </xf>
    <xf numFmtId="0" fontId="77" fillId="0" borderId="48" xfId="0" applyFont="1" applyBorder="1" applyAlignment="1">
      <alignment horizontal="center" vertical="center" wrapText="1"/>
    </xf>
    <xf numFmtId="0" fontId="77" fillId="0" borderId="2" xfId="0" applyFont="1" applyBorder="1" applyAlignment="1">
      <alignment horizontal="center" vertical="center" wrapText="1"/>
    </xf>
    <xf numFmtId="0" fontId="77" fillId="0" borderId="10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8" xfId="0" applyFont="1" applyBorder="1" applyAlignment="1">
      <alignment horizontal="center" vertical="center" wrapText="1"/>
    </xf>
    <xf numFmtId="0" fontId="77" fillId="0" borderId="18" xfId="0" applyFont="1" applyBorder="1" applyAlignment="1">
      <alignment horizontal="left"/>
    </xf>
    <xf numFmtId="0" fontId="77" fillId="0" borderId="17" xfId="0" applyFont="1" applyBorder="1" applyAlignment="1">
      <alignment horizontal="left"/>
    </xf>
    <xf numFmtId="0" fontId="77" fillId="0" borderId="10" xfId="0" applyFont="1" applyBorder="1" applyAlignment="1">
      <alignment horizontal="center" vertical="top" wrapText="1"/>
    </xf>
    <xf numFmtId="0" fontId="77" fillId="0" borderId="8" xfId="0" applyFont="1" applyBorder="1" applyAlignment="1">
      <alignment horizontal="center" vertical="top" wrapText="1"/>
    </xf>
    <xf numFmtId="0" fontId="0" fillId="0" borderId="7" xfId="0" applyBorder="1" applyAlignment="1">
      <alignment horizontal="left" wrapText="1"/>
    </xf>
    <xf numFmtId="0" fontId="75" fillId="0" borderId="2" xfId="0" applyFont="1" applyBorder="1" applyAlignment="1">
      <alignment horizontal="justify" vertical="top" wrapText="1"/>
    </xf>
    <xf numFmtId="0" fontId="75" fillId="0" borderId="10" xfId="0" applyFont="1" applyBorder="1" applyAlignment="1">
      <alignment horizontal="justify" vertical="top" wrapText="1"/>
    </xf>
    <xf numFmtId="0" fontId="84" fillId="0" borderId="43" xfId="0" applyFont="1" applyBorder="1" applyAlignment="1">
      <alignment horizontal="center"/>
    </xf>
    <xf numFmtId="0" fontId="84" fillId="0" borderId="44" xfId="0" applyFont="1" applyBorder="1" applyAlignment="1">
      <alignment horizontal="center"/>
    </xf>
    <xf numFmtId="0" fontId="84" fillId="0" borderId="45" xfId="0" applyFont="1" applyBorder="1" applyAlignment="1">
      <alignment horizontal="center"/>
    </xf>
    <xf numFmtId="0" fontId="75" fillId="0" borderId="18" xfId="0" applyFont="1" applyBorder="1" applyAlignment="1">
      <alignment horizontal="left" vertical="top" wrapText="1"/>
    </xf>
    <xf numFmtId="0" fontId="75" fillId="0" borderId="17" xfId="0" applyFont="1" applyBorder="1" applyAlignment="1">
      <alignment horizontal="left" vertical="top" wrapText="1"/>
    </xf>
    <xf numFmtId="0" fontId="74" fillId="0" borderId="60" xfId="0" applyFont="1" applyBorder="1" applyAlignment="1">
      <alignment horizontal="left"/>
    </xf>
    <xf numFmtId="0" fontId="74" fillId="0" borderId="15" xfId="0" applyFont="1" applyBorder="1" applyAlignment="1">
      <alignment horizontal="left"/>
    </xf>
    <xf numFmtId="0" fontId="74" fillId="0" borderId="18" xfId="0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4" fillId="0" borderId="61" xfId="0" applyFont="1" applyBorder="1" applyAlignment="1">
      <alignment horizontal="center"/>
    </xf>
    <xf numFmtId="0" fontId="74" fillId="0" borderId="18" xfId="0" applyFont="1" applyBorder="1" applyAlignment="1">
      <alignment horizontal="left" vertical="top" wrapText="1"/>
    </xf>
    <xf numFmtId="0" fontId="74" fillId="0" borderId="15" xfId="0" applyFont="1" applyBorder="1" applyAlignment="1">
      <alignment horizontal="left" vertical="top" wrapText="1"/>
    </xf>
    <xf numFmtId="0" fontId="74" fillId="0" borderId="17" xfId="0" applyFont="1" applyBorder="1" applyAlignment="1">
      <alignment horizontal="left" vertical="top" wrapText="1"/>
    </xf>
    <xf numFmtId="0" fontId="74" fillId="0" borderId="15" xfId="0" applyFont="1" applyBorder="1" applyAlignment="1">
      <alignment horizontal="right"/>
    </xf>
    <xf numFmtId="0" fontId="74" fillId="0" borderId="61" xfId="0" applyFont="1" applyBorder="1" applyAlignment="1">
      <alignment horizontal="right"/>
    </xf>
    <xf numFmtId="0" fontId="79" fillId="0" borderId="18" xfId="0" applyFont="1" applyBorder="1" applyAlignment="1">
      <alignment horizontal="center"/>
    </xf>
    <xf numFmtId="0" fontId="83" fillId="0" borderId="17" xfId="0" applyFont="1" applyBorder="1" applyAlignment="1">
      <alignment horizontal="center"/>
    </xf>
    <xf numFmtId="0" fontId="75" fillId="0" borderId="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0" borderId="8" xfId="0" applyFont="1" applyBorder="1" applyAlignment="1">
      <alignment horizontal="center"/>
    </xf>
    <xf numFmtId="0" fontId="75" fillId="0" borderId="3" xfId="0" applyFont="1" applyBorder="1" applyAlignment="1">
      <alignment horizontal="center"/>
    </xf>
    <xf numFmtId="0" fontId="75" fillId="0" borderId="4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0" fontId="74" fillId="0" borderId="15" xfId="0" applyFont="1" applyBorder="1" applyAlignment="1">
      <alignment horizontal="justify" vertical="center" wrapText="1"/>
    </xf>
    <xf numFmtId="0" fontId="74" fillId="0" borderId="61" xfId="0" applyFont="1" applyBorder="1" applyAlignment="1">
      <alignment horizontal="justify" vertical="center" wrapText="1"/>
    </xf>
    <xf numFmtId="0" fontId="64" fillId="0" borderId="26" xfId="0" applyFont="1" applyBorder="1" applyAlignment="1">
      <alignment horizontal="left" vertical="center" wrapText="1"/>
    </xf>
    <xf numFmtId="0" fontId="64" fillId="0" borderId="27" xfId="0" applyFont="1" applyBorder="1" applyAlignment="1">
      <alignment horizontal="left" vertical="center" wrapText="1"/>
    </xf>
    <xf numFmtId="0" fontId="64" fillId="0" borderId="28" xfId="0" applyFont="1" applyBorder="1" applyAlignment="1">
      <alignment horizontal="left" vertical="center" wrapText="1"/>
    </xf>
    <xf numFmtId="0" fontId="64" fillId="0" borderId="24" xfId="0" applyFont="1" applyBorder="1" applyAlignment="1">
      <alignment horizontal="left" vertical="center" wrapText="1"/>
    </xf>
    <xf numFmtId="0" fontId="64" fillId="0" borderId="0" xfId="0" applyFont="1" applyBorder="1" applyAlignment="1">
      <alignment horizontal="left" vertical="center" wrapText="1"/>
    </xf>
    <xf numFmtId="0" fontId="64" fillId="0" borderId="25" xfId="0" applyFont="1" applyBorder="1" applyAlignment="1">
      <alignment horizontal="left" vertical="center" wrapText="1"/>
    </xf>
    <xf numFmtId="0" fontId="64" fillId="0" borderId="24" xfId="0" applyFont="1" applyBorder="1" applyAlignment="1">
      <alignment horizontal="left" vertical="center"/>
    </xf>
    <xf numFmtId="0" fontId="64" fillId="0" borderId="0" xfId="0" applyFont="1" applyBorder="1" applyAlignment="1">
      <alignment horizontal="left" vertical="center"/>
    </xf>
    <xf numFmtId="0" fontId="64" fillId="0" borderId="25" xfId="0" applyFont="1" applyBorder="1" applyAlignment="1">
      <alignment horizontal="left" vertical="center"/>
    </xf>
    <xf numFmtId="0" fontId="64" fillId="0" borderId="43" xfId="0" applyFont="1" applyBorder="1" applyAlignment="1">
      <alignment horizontal="left" vertical="center"/>
    </xf>
    <xf numFmtId="0" fontId="64" fillId="0" borderId="44" xfId="0" applyFont="1" applyBorder="1" applyAlignment="1">
      <alignment horizontal="left" vertical="center"/>
    </xf>
    <xf numFmtId="0" fontId="64" fillId="0" borderId="45" xfId="0" applyFont="1" applyBorder="1" applyAlignment="1">
      <alignment horizontal="left" vertical="center"/>
    </xf>
    <xf numFmtId="0" fontId="89" fillId="0" borderId="46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 wrapText="1"/>
    </xf>
    <xf numFmtId="0" fontId="89" fillId="0" borderId="47" xfId="0" applyFont="1" applyBorder="1" applyAlignment="1">
      <alignment horizontal="center" vertical="center" wrapText="1"/>
    </xf>
    <xf numFmtId="0" fontId="89" fillId="0" borderId="48" xfId="0" applyFont="1" applyBorder="1" applyAlignment="1">
      <alignment horizontal="center" vertical="center" wrapText="1"/>
    </xf>
    <xf numFmtId="0" fontId="89" fillId="0" borderId="5" xfId="0" applyFont="1" applyBorder="1" applyAlignment="1">
      <alignment horizontal="center" vertical="center" wrapText="1"/>
    </xf>
    <xf numFmtId="0" fontId="89" fillId="0" borderId="49" xfId="0" applyFont="1" applyBorder="1" applyAlignment="1">
      <alignment horizontal="center" vertical="center" wrapText="1"/>
    </xf>
    <xf numFmtId="0" fontId="81" fillId="0" borderId="48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49" xfId="0" applyFont="1" applyBorder="1" applyAlignment="1">
      <alignment horizontal="center"/>
    </xf>
    <xf numFmtId="0" fontId="66" fillId="0" borderId="30" xfId="4" applyBorder="1" applyAlignment="1">
      <alignment horizontal="center" vertical="top" wrapText="1"/>
    </xf>
    <xf numFmtId="0" fontId="66" fillId="0" borderId="19" xfId="4" applyBorder="1" applyAlignment="1">
      <alignment horizontal="center" vertical="top" wrapText="1"/>
    </xf>
    <xf numFmtId="0" fontId="66" fillId="0" borderId="31" xfId="4" applyBorder="1" applyAlignment="1">
      <alignment horizontal="center" vertical="top" wrapText="1"/>
    </xf>
    <xf numFmtId="0" fontId="86" fillId="0" borderId="18" xfId="4" applyFont="1" applyBorder="1" applyAlignment="1">
      <alignment horizontal="center" vertical="top" wrapText="1"/>
    </xf>
    <xf numFmtId="0" fontId="86" fillId="0" borderId="15" xfId="4" applyFont="1" applyBorder="1" applyAlignment="1">
      <alignment horizontal="center" vertical="top" wrapText="1"/>
    </xf>
    <xf numFmtId="0" fontId="86" fillId="0" borderId="17" xfId="4" applyFont="1" applyBorder="1" applyAlignment="1">
      <alignment horizontal="center" vertical="top" wrapText="1"/>
    </xf>
    <xf numFmtId="0" fontId="66" fillId="0" borderId="2" xfId="4" applyBorder="1" applyAlignment="1">
      <alignment horizontal="center" vertical="top" wrapText="1"/>
    </xf>
    <xf numFmtId="0" fontId="66" fillId="0" borderId="3" xfId="4" applyBorder="1" applyAlignment="1">
      <alignment horizontal="center" vertical="top" wrapText="1"/>
    </xf>
    <xf numFmtId="0" fontId="66" fillId="0" borderId="10" xfId="4" applyBorder="1" applyAlignment="1">
      <alignment horizontal="center" vertical="top" wrapText="1"/>
    </xf>
    <xf numFmtId="0" fontId="66" fillId="0" borderId="6" xfId="4" applyBorder="1" applyAlignment="1">
      <alignment horizontal="center" vertical="top" wrapText="1"/>
    </xf>
    <xf numFmtId="0" fontId="66" fillId="0" borderId="0" xfId="4" applyBorder="1" applyAlignment="1">
      <alignment horizontal="center" vertical="top" wrapText="1"/>
    </xf>
    <xf numFmtId="0" fontId="66" fillId="0" borderId="7" xfId="4" applyBorder="1" applyAlignment="1">
      <alignment horizontal="center" vertical="top" wrapText="1"/>
    </xf>
    <xf numFmtId="0" fontId="66" fillId="0" borderId="4" xfId="4" applyBorder="1" applyAlignment="1">
      <alignment horizontal="center" vertical="top" wrapText="1"/>
    </xf>
    <xf numFmtId="0" fontId="66" fillId="0" borderId="5" xfId="4" applyBorder="1" applyAlignment="1">
      <alignment horizontal="center" vertical="top" wrapText="1"/>
    </xf>
    <xf numFmtId="0" fontId="66" fillId="0" borderId="8" xfId="4" applyBorder="1" applyAlignment="1">
      <alignment horizontal="center" vertical="top" wrapText="1"/>
    </xf>
    <xf numFmtId="0" fontId="81" fillId="0" borderId="24" xfId="4" applyFont="1" applyFill="1" applyBorder="1" applyAlignment="1">
      <alignment horizontal="left" vertical="top" wrapText="1"/>
    </xf>
    <xf numFmtId="0" fontId="81" fillId="0" borderId="0" xfId="4" applyFont="1" applyFill="1" applyBorder="1" applyAlignment="1">
      <alignment horizontal="left" vertical="top" wrapText="1"/>
    </xf>
    <xf numFmtId="0" fontId="81" fillId="0" borderId="25" xfId="4" applyFont="1" applyFill="1" applyBorder="1" applyAlignment="1">
      <alignment horizontal="left" vertical="top" wrapText="1"/>
    </xf>
    <xf numFmtId="0" fontId="81" fillId="0" borderId="46" xfId="4" applyFont="1" applyFill="1" applyBorder="1" applyAlignment="1">
      <alignment horizontal="left" vertical="top" wrapText="1"/>
    </xf>
    <xf numFmtId="0" fontId="81" fillId="0" borderId="3" xfId="4" applyFont="1" applyFill="1" applyBorder="1" applyAlignment="1">
      <alignment horizontal="left" vertical="top" wrapText="1"/>
    </xf>
    <xf numFmtId="0" fontId="81" fillId="0" borderId="47" xfId="4" applyFont="1" applyFill="1" applyBorder="1" applyAlignment="1">
      <alignment horizontal="left" vertical="top" wrapText="1"/>
    </xf>
    <xf numFmtId="0" fontId="81" fillId="0" borderId="48" xfId="4" applyFont="1" applyFill="1" applyBorder="1" applyAlignment="1">
      <alignment horizontal="left" vertical="top" wrapText="1"/>
    </xf>
    <xf numFmtId="0" fontId="81" fillId="0" borderId="5" xfId="4" applyFont="1" applyFill="1" applyBorder="1" applyAlignment="1">
      <alignment horizontal="left" vertical="top" wrapText="1"/>
    </xf>
    <xf numFmtId="0" fontId="81" fillId="0" borderId="49" xfId="4" applyFont="1" applyFill="1" applyBorder="1" applyAlignment="1">
      <alignment horizontal="left" vertical="top" wrapText="1"/>
    </xf>
    <xf numFmtId="0" fontId="74" fillId="0" borderId="60" xfId="4" applyFont="1" applyBorder="1" applyAlignment="1">
      <alignment horizontal="right" vertical="top" wrapText="1"/>
    </xf>
    <xf numFmtId="0" fontId="75" fillId="0" borderId="15" xfId="4" applyFont="1" applyBorder="1" applyAlignment="1">
      <alignment horizontal="right" vertical="top" wrapText="1"/>
    </xf>
    <xf numFmtId="0" fontId="75" fillId="0" borderId="61" xfId="4" applyFont="1" applyBorder="1" applyAlignment="1">
      <alignment horizontal="right" vertical="top" wrapText="1"/>
    </xf>
    <xf numFmtId="0" fontId="78" fillId="11" borderId="33" xfId="4" applyFont="1" applyFill="1" applyBorder="1" applyAlignment="1">
      <alignment horizontal="center" vertical="top" wrapText="1"/>
    </xf>
    <xf numFmtId="0" fontId="78" fillId="11" borderId="34" xfId="4" applyFont="1" applyFill="1" applyBorder="1" applyAlignment="1">
      <alignment horizontal="center" vertical="top" wrapText="1"/>
    </xf>
    <xf numFmtId="0" fontId="78" fillId="11" borderId="51" xfId="4" applyFont="1" applyFill="1" applyBorder="1" applyAlignment="1">
      <alignment horizontal="center" vertical="top" wrapText="1"/>
    </xf>
    <xf numFmtId="0" fontId="82" fillId="0" borderId="50" xfId="4" applyFont="1" applyBorder="1" applyAlignment="1">
      <alignment horizontal="center" vertical="center" wrapText="1"/>
    </xf>
    <xf numFmtId="0" fontId="82" fillId="0" borderId="52" xfId="4" applyFont="1" applyBorder="1" applyAlignment="1">
      <alignment horizontal="center" vertical="center" wrapText="1"/>
    </xf>
    <xf numFmtId="0" fontId="82" fillId="0" borderId="54" xfId="4" applyFont="1" applyBorder="1" applyAlignment="1">
      <alignment horizontal="center" vertical="center" wrapText="1"/>
    </xf>
    <xf numFmtId="0" fontId="82" fillId="0" borderId="32" xfId="4" applyFont="1" applyBorder="1" applyAlignment="1">
      <alignment horizontal="center" vertical="center" wrapText="1"/>
    </xf>
    <xf numFmtId="0" fontId="82" fillId="0" borderId="29" xfId="4" applyFont="1" applyBorder="1" applyAlignment="1">
      <alignment horizontal="center" vertical="center" wrapText="1"/>
    </xf>
    <xf numFmtId="0" fontId="82" fillId="0" borderId="35" xfId="4" applyFont="1" applyBorder="1" applyAlignment="1">
      <alignment horizontal="center" vertical="center" wrapText="1"/>
    </xf>
    <xf numFmtId="0" fontId="82" fillId="0" borderId="32" xfId="4" applyFont="1" applyBorder="1" applyAlignment="1">
      <alignment vertical="top" wrapText="1"/>
    </xf>
    <xf numFmtId="0" fontId="82" fillId="0" borderId="29" xfId="4" applyFont="1" applyBorder="1" applyAlignment="1">
      <alignment vertical="top" wrapText="1"/>
    </xf>
    <xf numFmtId="0" fontId="82" fillId="0" borderId="35" xfId="4" applyFont="1" applyBorder="1" applyAlignment="1">
      <alignment vertical="top" wrapText="1"/>
    </xf>
    <xf numFmtId="0" fontId="68" fillId="0" borderId="26" xfId="4" applyFont="1" applyBorder="1" applyAlignment="1">
      <alignment horizontal="left" vertical="center" wrapText="1"/>
    </xf>
    <xf numFmtId="0" fontId="68" fillId="0" borderId="27" xfId="4" applyFont="1" applyBorder="1" applyAlignment="1">
      <alignment horizontal="left" vertical="center" wrapText="1"/>
    </xf>
    <xf numFmtId="0" fontId="68" fillId="0" borderId="28" xfId="4" applyFont="1" applyBorder="1" applyAlignment="1">
      <alignment horizontal="left" vertical="center" wrapText="1"/>
    </xf>
    <xf numFmtId="0" fontId="68" fillId="0" borderId="48" xfId="4" applyFont="1" applyBorder="1" applyAlignment="1">
      <alignment horizontal="left" vertical="center" wrapText="1"/>
    </xf>
    <xf numFmtId="0" fontId="68" fillId="0" borderId="5" xfId="4" applyFont="1" applyBorder="1" applyAlignment="1">
      <alignment horizontal="left" vertical="center" wrapText="1"/>
    </xf>
    <xf numFmtId="0" fontId="68" fillId="0" borderId="49" xfId="4" applyFont="1" applyBorder="1" applyAlignment="1">
      <alignment horizontal="left" vertical="center" wrapText="1"/>
    </xf>
    <xf numFmtId="0" fontId="64" fillId="0" borderId="46" xfId="4" applyFont="1" applyBorder="1" applyAlignment="1">
      <alignment horizontal="left" vertical="center" wrapText="1"/>
    </xf>
    <xf numFmtId="0" fontId="64" fillId="0" borderId="3" xfId="4" applyFont="1" applyBorder="1" applyAlignment="1">
      <alignment horizontal="left" vertical="center" wrapText="1"/>
    </xf>
    <xf numFmtId="0" fontId="64" fillId="0" borderId="47" xfId="4" applyFont="1" applyBorder="1" applyAlignment="1">
      <alignment horizontal="left" vertical="center" wrapText="1"/>
    </xf>
    <xf numFmtId="0" fontId="64" fillId="0" borderId="60" xfId="4" applyFont="1" applyBorder="1" applyAlignment="1">
      <alignment horizontal="left" vertical="center" wrapText="1"/>
    </xf>
    <xf numFmtId="0" fontId="64" fillId="0" borderId="15" xfId="4" applyFont="1" applyBorder="1" applyAlignment="1">
      <alignment horizontal="left" vertical="center" wrapText="1"/>
    </xf>
    <xf numFmtId="0" fontId="64" fillId="0" borderId="61" xfId="4" applyFont="1" applyBorder="1" applyAlignment="1">
      <alignment horizontal="left" vertical="center" wrapText="1"/>
    </xf>
    <xf numFmtId="0" fontId="80" fillId="0" borderId="40" xfId="0" applyFont="1" applyBorder="1" applyAlignment="1">
      <alignment horizontal="center"/>
    </xf>
    <xf numFmtId="0" fontId="80" fillId="0" borderId="41" xfId="0" applyFont="1" applyBorder="1" applyAlignment="1">
      <alignment horizontal="center"/>
    </xf>
    <xf numFmtId="0" fontId="80" fillId="0" borderId="42" xfId="0" applyFont="1" applyBorder="1" applyAlignment="1">
      <alignment horizontal="center"/>
    </xf>
    <xf numFmtId="0" fontId="41" fillId="2" borderId="2" xfId="0" applyFont="1" applyFill="1" applyBorder="1" applyAlignment="1">
      <alignment horizontal="left"/>
    </xf>
    <xf numFmtId="0" fontId="41" fillId="2" borderId="3" xfId="0" applyFont="1" applyFill="1" applyBorder="1" applyAlignment="1">
      <alignment horizontal="left"/>
    </xf>
    <xf numFmtId="0" fontId="41" fillId="2" borderId="4" xfId="0" applyFont="1" applyFill="1" applyBorder="1" applyAlignment="1">
      <alignment horizontal="left"/>
    </xf>
    <xf numFmtId="0" fontId="41" fillId="2" borderId="5" xfId="0" applyFont="1" applyFill="1" applyBorder="1" applyAlignment="1">
      <alignment horizontal="left"/>
    </xf>
    <xf numFmtId="0" fontId="69" fillId="2" borderId="18" xfId="3" applyFont="1" applyFill="1" applyBorder="1" applyAlignment="1">
      <alignment wrapText="1"/>
    </xf>
    <xf numFmtId="0" fontId="42" fillId="2" borderId="15" xfId="3" applyFont="1" applyFill="1" applyBorder="1" applyAlignment="1"/>
    <xf numFmtId="0" fontId="42" fillId="2" borderId="15" xfId="3" applyFont="1" applyFill="1" applyBorder="1" applyAlignment="1">
      <alignment horizontal="right"/>
    </xf>
    <xf numFmtId="0" fontId="42" fillId="2" borderId="17" xfId="3" applyFont="1" applyFill="1" applyBorder="1" applyAlignment="1">
      <alignment horizontal="right"/>
    </xf>
    <xf numFmtId="0" fontId="42" fillId="2" borderId="6" xfId="3" applyFont="1" applyFill="1" applyBorder="1" applyAlignment="1">
      <alignment horizontal="center" wrapText="1"/>
    </xf>
    <xf numFmtId="0" fontId="42" fillId="2" borderId="0" xfId="3" applyFont="1" applyFill="1" applyBorder="1" applyAlignment="1">
      <alignment horizontal="center" wrapText="1"/>
    </xf>
    <xf numFmtId="0" fontId="42" fillId="2" borderId="7" xfId="3" applyFont="1" applyFill="1" applyBorder="1" applyAlignment="1">
      <alignment horizontal="center" wrapText="1"/>
    </xf>
    <xf numFmtId="0" fontId="54" fillId="2" borderId="6" xfId="3" applyFont="1" applyFill="1" applyBorder="1" applyAlignment="1">
      <alignment wrapText="1"/>
    </xf>
    <xf numFmtId="0" fontId="54" fillId="2" borderId="0" xfId="3" applyFont="1" applyFill="1" applyBorder="1" applyAlignment="1">
      <alignment wrapText="1"/>
    </xf>
    <xf numFmtId="0" fontId="54" fillId="2" borderId="6" xfId="3" applyFont="1" applyFill="1" applyBorder="1" applyAlignment="1">
      <alignment horizontal="center" wrapText="1"/>
    </xf>
    <xf numFmtId="0" fontId="54" fillId="2" borderId="0" xfId="3" applyFont="1" applyFill="1" applyBorder="1" applyAlignment="1">
      <alignment horizontal="center" wrapText="1"/>
    </xf>
    <xf numFmtId="0" fontId="54" fillId="2" borderId="7" xfId="3" applyFont="1" applyFill="1" applyBorder="1" applyAlignment="1">
      <alignment horizontal="center" wrapText="1"/>
    </xf>
    <xf numFmtId="0" fontId="54" fillId="2" borderId="4" xfId="3" applyFont="1" applyFill="1" applyBorder="1" applyAlignment="1">
      <alignment wrapText="1"/>
    </xf>
    <xf numFmtId="0" fontId="54" fillId="2" borderId="5" xfId="3" applyFont="1" applyFill="1" applyBorder="1" applyAlignment="1">
      <alignment wrapText="1"/>
    </xf>
    <xf numFmtId="0" fontId="69" fillId="2" borderId="15" xfId="3" applyFont="1" applyFill="1" applyBorder="1" applyAlignment="1">
      <alignment wrapText="1"/>
    </xf>
    <xf numFmtId="0" fontId="42" fillId="2" borderId="6" xfId="3" applyFont="1" applyFill="1" applyBorder="1" applyAlignment="1">
      <alignment wrapText="1"/>
    </xf>
    <xf numFmtId="0" fontId="42" fillId="2" borderId="0" xfId="3" applyFont="1" applyFill="1" applyBorder="1" applyAlignment="1">
      <alignment wrapText="1"/>
    </xf>
    <xf numFmtId="0" fontId="42" fillId="2" borderId="4" xfId="3" applyFont="1" applyFill="1" applyBorder="1" applyAlignment="1">
      <alignment wrapText="1"/>
    </xf>
    <xf numFmtId="0" fontId="42" fillId="2" borderId="5" xfId="3" applyFont="1" applyFill="1" applyBorder="1" applyAlignment="1">
      <alignment wrapText="1"/>
    </xf>
    <xf numFmtId="0" fontId="45" fillId="2" borderId="0" xfId="3" applyFont="1" applyFill="1" applyBorder="1" applyAlignment="1"/>
    <xf numFmtId="0" fontId="49" fillId="2" borderId="18" xfId="3" applyFont="1" applyFill="1" applyBorder="1" applyAlignment="1">
      <alignment wrapText="1"/>
    </xf>
    <xf numFmtId="0" fontId="54" fillId="2" borderId="15" xfId="3" applyFont="1" applyFill="1" applyBorder="1" applyAlignment="1"/>
    <xf numFmtId="0" fontId="54" fillId="2" borderId="15" xfId="3" applyFont="1" applyFill="1" applyBorder="1" applyAlignment="1">
      <alignment horizontal="right"/>
    </xf>
    <xf numFmtId="0" fontId="54" fillId="2" borderId="17" xfId="3" applyFont="1" applyFill="1" applyBorder="1" applyAlignment="1">
      <alignment horizontal="right"/>
    </xf>
    <xf numFmtId="0" fontId="42" fillId="2" borderId="15" xfId="3" applyFont="1" applyFill="1" applyBorder="1" applyAlignment="1">
      <alignment wrapText="1"/>
    </xf>
    <xf numFmtId="0" fontId="41" fillId="2" borderId="18" xfId="0" applyFont="1" applyFill="1" applyBorder="1" applyAlignment="1">
      <alignment horizontal="left" vertical="center"/>
    </xf>
    <xf numFmtId="0" fontId="41" fillId="2" borderId="15" xfId="0" applyFont="1" applyFill="1" applyBorder="1" applyAlignment="1">
      <alignment horizontal="left" vertical="center"/>
    </xf>
    <xf numFmtId="0" fontId="41" fillId="2" borderId="17" xfId="0" applyFont="1" applyFill="1" applyBorder="1" applyAlignment="1">
      <alignment horizontal="left" vertical="center"/>
    </xf>
    <xf numFmtId="0" fontId="42" fillId="2" borderId="3" xfId="3" applyFont="1" applyFill="1" applyBorder="1" applyAlignment="1">
      <alignment horizontal="right"/>
    </xf>
    <xf numFmtId="0" fontId="42" fillId="2" borderId="10" xfId="3" applyFont="1" applyFill="1" applyBorder="1" applyAlignment="1">
      <alignment horizontal="right"/>
    </xf>
    <xf numFmtId="0" fontId="45" fillId="2" borderId="15" xfId="3" applyFont="1" applyFill="1" applyBorder="1" applyAlignment="1">
      <alignment horizontal="right" wrapText="1"/>
    </xf>
    <xf numFmtId="0" fontId="42" fillId="2" borderId="17" xfId="3" applyFont="1" applyFill="1" applyBorder="1" applyAlignment="1">
      <alignment wrapText="1"/>
    </xf>
    <xf numFmtId="0" fontId="7" fillId="0" borderId="18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35" fillId="0" borderId="18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61" fillId="0" borderId="5" xfId="0" applyFont="1" applyBorder="1" applyAlignment="1">
      <alignment horizontal="center"/>
    </xf>
    <xf numFmtId="0" fontId="61" fillId="0" borderId="8" xfId="0" applyFont="1" applyBorder="1" applyAlignment="1">
      <alignment horizontal="center"/>
    </xf>
    <xf numFmtId="0" fontId="7" fillId="0" borderId="2" xfId="0" applyFont="1" applyBorder="1" applyAlignment="1">
      <alignment horizontal="justify" vertical="top" wrapText="1"/>
    </xf>
    <xf numFmtId="0" fontId="7" fillId="0" borderId="3" xfId="0" applyFont="1" applyBorder="1" applyAlignment="1">
      <alignment horizontal="justify" vertical="top" wrapText="1"/>
    </xf>
    <xf numFmtId="0" fontId="7" fillId="0" borderId="10" xfId="0" applyFont="1" applyBorder="1" applyAlignment="1">
      <alignment horizontal="justify" vertical="top" wrapText="1"/>
    </xf>
    <xf numFmtId="0" fontId="7" fillId="0" borderId="4" xfId="0" applyFont="1" applyBorder="1" applyAlignment="1">
      <alignment horizontal="justify" vertical="top" wrapText="1"/>
    </xf>
    <xf numFmtId="0" fontId="7" fillId="0" borderId="5" xfId="0" applyFont="1" applyBorder="1" applyAlignment="1">
      <alignment horizontal="justify" vertical="top" wrapText="1"/>
    </xf>
    <xf numFmtId="0" fontId="7" fillId="0" borderId="8" xfId="0" applyFont="1" applyBorder="1" applyAlignment="1">
      <alignment horizontal="justify" vertical="top" wrapText="1"/>
    </xf>
    <xf numFmtId="0" fontId="7" fillId="0" borderId="18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61" fillId="0" borderId="2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0" fontId="61" fillId="0" borderId="10" xfId="0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7" xfId="0" applyFont="1" applyBorder="1" applyAlignment="1">
      <alignment horizontal="center"/>
    </xf>
    <xf numFmtId="0" fontId="7" fillId="0" borderId="2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64" fillId="0" borderId="2" xfId="0" applyFont="1" applyBorder="1" applyAlignment="1">
      <alignment horizontal="center"/>
    </xf>
    <xf numFmtId="0" fontId="64" fillId="0" borderId="3" xfId="0" applyFont="1" applyBorder="1" applyAlignment="1">
      <alignment horizontal="center"/>
    </xf>
    <xf numFmtId="0" fontId="64" fillId="0" borderId="10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76" fillId="0" borderId="25" xfId="0" applyFont="1" applyBorder="1" applyAlignment="1"/>
    <xf numFmtId="4" fontId="75" fillId="0" borderId="0" xfId="0" applyNumberFormat="1" applyFont="1" applyBorder="1" applyAlignment="1">
      <alignment horizontal="right" vertical="center"/>
    </xf>
    <xf numFmtId="2" fontId="76" fillId="0" borderId="19" xfId="0" applyNumberFormat="1" applyFont="1" applyBorder="1" applyAlignment="1">
      <alignment horizontal="center" vertical="center"/>
    </xf>
    <xf numFmtId="4" fontId="76" fillId="0" borderId="19" xfId="0" applyNumberFormat="1" applyFont="1" applyBorder="1" applyAlignment="1">
      <alignment horizontal="right" vertical="center"/>
    </xf>
  </cellXfs>
  <cellStyles count="9">
    <cellStyle name="Hyperlink" xfId="1" builtinId="8"/>
    <cellStyle name="Hyperlink 2" xfId="2"/>
    <cellStyle name="Normal" xfId="0" builtinId="0"/>
    <cellStyle name="Normal 2" xfId="3"/>
    <cellStyle name="Normal_cronograma fisico financeiro_excel" xfId="4"/>
    <cellStyle name="Separador de milhares" xfId="5" builtinId="3"/>
    <cellStyle name="Separador de milhares 2" xfId="6"/>
    <cellStyle name="Separador de milhares 3" xfId="7"/>
    <cellStyle name="Separador de milhares 4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133350</xdr:rowOff>
    </xdr:to>
    <xdr:pic>
      <xdr:nvPicPr>
        <xdr:cNvPr id="2346" name="Picture 3" descr="Digitalizar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85527"/>
        <a:stretch>
          <a:fillRect/>
        </a:stretch>
      </xdr:blipFill>
      <xdr:spPr bwMode="auto">
        <a:xfrm>
          <a:off x="0" y="0"/>
          <a:ext cx="7591425" cy="94297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38100</xdr:rowOff>
    </xdr:from>
    <xdr:to>
      <xdr:col>1</xdr:col>
      <xdr:colOff>5457825</xdr:colOff>
      <xdr:row>5</xdr:row>
      <xdr:rowOff>104775</xdr:rowOff>
    </xdr:to>
    <xdr:pic>
      <xdr:nvPicPr>
        <xdr:cNvPr id="4385" name="Picture 3" descr="Digitalizar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85527"/>
        <a:stretch>
          <a:fillRect/>
        </a:stretch>
      </xdr:blipFill>
      <xdr:spPr bwMode="auto">
        <a:xfrm>
          <a:off x="9525" y="38100"/>
          <a:ext cx="5838825" cy="90487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133350</xdr:rowOff>
    </xdr:to>
    <xdr:pic>
      <xdr:nvPicPr>
        <xdr:cNvPr id="13446" name="Picture 3" descr="Digitalizar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85527"/>
        <a:stretch>
          <a:fillRect/>
        </a:stretch>
      </xdr:blipFill>
      <xdr:spPr bwMode="auto">
        <a:xfrm>
          <a:off x="0" y="0"/>
          <a:ext cx="6829425" cy="94297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4</xdr:col>
      <xdr:colOff>676275</xdr:colOff>
      <xdr:row>4</xdr:row>
      <xdr:rowOff>123825</xdr:rowOff>
    </xdr:to>
    <xdr:pic>
      <xdr:nvPicPr>
        <xdr:cNvPr id="9369" name="Picture 2" descr="Digitalizar0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85263"/>
        <a:stretch>
          <a:fillRect/>
        </a:stretch>
      </xdr:blipFill>
      <xdr:spPr bwMode="auto">
        <a:xfrm>
          <a:off x="47625" y="38100"/>
          <a:ext cx="558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c.hidricos/Desktop/IDEPI%20-%202011/PROJETOS%20T&#201;CNICOS%20-%20LICENCIAMENTOS/PRATA%20-%20REDE/Povoado%20Canto/Tabela%20de%20Pre&#231;os_$$$/Agespisa/Comp_Agespisa-fevereiro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c.hidricos/Desktop/IDEPI%20-%202011/PROJETOS%20T&#201;CNICOS%20-%20LICENCIAMENTOS/PRATA%20-%20REDE/Povoado%20Canto/IDEPI/PLANILHAS_MAT_SERVI&#199;OS_ATUALIZAR_2009/Tabela%20de%20Pre&#231;os_$$$/Agespisa/Comp_Agespisa-fevereiro20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sumo"/>
      <sheetName val="Composições"/>
      <sheetName val="Tabela"/>
    </sheetNames>
    <sheetDataSet>
      <sheetData sheetId="0" refreshError="1">
        <row r="736">
          <cell r="D736">
            <v>6.99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sumo"/>
      <sheetName val="Composições"/>
      <sheetName val="Tabela"/>
    </sheetNames>
    <sheetDataSet>
      <sheetData sheetId="0" refreshError="1">
        <row r="12">
          <cell r="D12">
            <v>42.5</v>
          </cell>
        </row>
        <row r="18">
          <cell r="D18">
            <v>0.4</v>
          </cell>
        </row>
        <row r="22">
          <cell r="D22">
            <v>0.46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infra.ce.gov.br/servicos/tabela_custo/?comp=I0658&amp;id=5866" TargetMode="External"/><Relationship Id="rId13" Type="http://schemas.openxmlformats.org/officeDocument/2006/relationships/hyperlink" Target="http://www.seinfra.ce.gov.br/servicos/tabela_custo/?comp=I0759&amp;id=5866" TargetMode="External"/><Relationship Id="rId18" Type="http://schemas.openxmlformats.org/officeDocument/2006/relationships/hyperlink" Target="http://www.seinfra.ce.gov.br/servicos/tabela_custo/?comp=I0725&amp;id=958" TargetMode="External"/><Relationship Id="rId26" Type="http://schemas.openxmlformats.org/officeDocument/2006/relationships/hyperlink" Target="http://www.seinfra.ce.gov.br/servicos/tabela_custo/?comp=I0739&amp;id=935" TargetMode="External"/><Relationship Id="rId39" Type="http://schemas.openxmlformats.org/officeDocument/2006/relationships/hyperlink" Target="http://www.seinfra.ce.gov.br/servicos/tabela_custo/?comp=I0760&amp;id=544" TargetMode="External"/><Relationship Id="rId3" Type="http://schemas.openxmlformats.org/officeDocument/2006/relationships/hyperlink" Target="http://www.seinfra.ce.gov.br/servicos/tabela_custo/?comp=I0614&amp;id=5866" TargetMode="External"/><Relationship Id="rId21" Type="http://schemas.openxmlformats.org/officeDocument/2006/relationships/hyperlink" Target="http://www.seinfra.ce.gov.br/servicos/tabela_custo/?comp=I0625&amp;id=935" TargetMode="External"/><Relationship Id="rId34" Type="http://schemas.openxmlformats.org/officeDocument/2006/relationships/hyperlink" Target="http://www.seinfra.ce.gov.br/servicos/tabela_custo/?comp=I0639&amp;id=5830" TargetMode="External"/><Relationship Id="rId7" Type="http://schemas.openxmlformats.org/officeDocument/2006/relationships/hyperlink" Target="http://www.seinfra.ce.gov.br/servicos/tabela_custo/?comp=I0654&amp;id=5866" TargetMode="External"/><Relationship Id="rId12" Type="http://schemas.openxmlformats.org/officeDocument/2006/relationships/hyperlink" Target="http://www.seinfra.ce.gov.br/servicos/tabela_custo/?comp=I0742&amp;id=5866" TargetMode="External"/><Relationship Id="rId17" Type="http://schemas.openxmlformats.org/officeDocument/2006/relationships/hyperlink" Target="http://www.seinfra.ce.gov.br/servicos/tabela_custo/?comp=I0706&amp;id=958" TargetMode="External"/><Relationship Id="rId25" Type="http://schemas.openxmlformats.org/officeDocument/2006/relationships/hyperlink" Target="http://www.seinfra.ce.gov.br/servicos/tabela_custo/?comp=I0723&amp;id=935" TargetMode="External"/><Relationship Id="rId33" Type="http://schemas.openxmlformats.org/officeDocument/2006/relationships/hyperlink" Target="http://www.seinfra.ce.gov.br/servicos/tabela_custo/?comp=I0683&amp;id=5866" TargetMode="External"/><Relationship Id="rId38" Type="http://schemas.openxmlformats.org/officeDocument/2006/relationships/hyperlink" Target="http://www.seinfra.ce.gov.br/servicos/tabela_custo/?comp=I0731&amp;id=544" TargetMode="External"/><Relationship Id="rId2" Type="http://schemas.openxmlformats.org/officeDocument/2006/relationships/hyperlink" Target="http://www.seinfra.ce.gov.br/servicos/tabela_custo/?comp=I0593&amp;id=5866" TargetMode="External"/><Relationship Id="rId16" Type="http://schemas.openxmlformats.org/officeDocument/2006/relationships/hyperlink" Target="http://www.seinfra.ce.gov.br/servicos/tabela_custo/?comp=I0769&amp;id=5866" TargetMode="External"/><Relationship Id="rId20" Type="http://schemas.openxmlformats.org/officeDocument/2006/relationships/hyperlink" Target="http://www.seinfra.ce.gov.br/servicos/tabela_custo/?comp=I0610&amp;id=935" TargetMode="External"/><Relationship Id="rId29" Type="http://schemas.openxmlformats.org/officeDocument/2006/relationships/hyperlink" Target="http://www.seinfra.ce.gov.br/servicos/tabela_custo/?comp=I0725&amp;id=958" TargetMode="External"/><Relationship Id="rId1" Type="http://schemas.openxmlformats.org/officeDocument/2006/relationships/hyperlink" Target="http://www.seinfra.ce.gov.br/servicos/tabela_custo/?comp=I0569&amp;id=5866" TargetMode="External"/><Relationship Id="rId6" Type="http://schemas.openxmlformats.org/officeDocument/2006/relationships/hyperlink" Target="http://www.seinfra.ce.gov.br/servicos/tabela_custo/?comp=I0651&amp;id=5866" TargetMode="External"/><Relationship Id="rId11" Type="http://schemas.openxmlformats.org/officeDocument/2006/relationships/hyperlink" Target="http://www.seinfra.ce.gov.br/servicos/tabela_custo/?comp=I0728&amp;id=5866" TargetMode="External"/><Relationship Id="rId24" Type="http://schemas.openxmlformats.org/officeDocument/2006/relationships/hyperlink" Target="http://www.seinfra.ce.gov.br/servicos/tabela_custo/?comp=I0698&amp;id=935" TargetMode="External"/><Relationship Id="rId32" Type="http://schemas.openxmlformats.org/officeDocument/2006/relationships/hyperlink" Target="http://www.seinfra.ce.gov.br/servicos/tabela_custo/?comp=I0683&amp;id=5866" TargetMode="External"/><Relationship Id="rId37" Type="http://schemas.openxmlformats.org/officeDocument/2006/relationships/hyperlink" Target="http://www.seinfra.ce.gov.br/servicos/tabela_custo/?comp=I0742&amp;id=5866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http://www.seinfra.ce.gov.br/servicos/tabela_custo/?comp=I0645&amp;id=5866" TargetMode="External"/><Relationship Id="rId15" Type="http://schemas.openxmlformats.org/officeDocument/2006/relationships/hyperlink" Target="http://www.seinfra.ce.gov.br/servicos/tabela_custo/?comp=I0769&amp;id=5866" TargetMode="External"/><Relationship Id="rId23" Type="http://schemas.openxmlformats.org/officeDocument/2006/relationships/hyperlink" Target="http://www.seinfra.ce.gov.br/servicos/tabela_custo/?comp=I0667&amp;id=935" TargetMode="External"/><Relationship Id="rId28" Type="http://schemas.openxmlformats.org/officeDocument/2006/relationships/hyperlink" Target="http://www.seinfra.ce.gov.br/servicos/tabela_custo/?comp=I0780&amp;id=935" TargetMode="External"/><Relationship Id="rId36" Type="http://schemas.openxmlformats.org/officeDocument/2006/relationships/hyperlink" Target="http://www.seinfra.ce.gov.br/servicos/tabela_custo/?comp=I0756&amp;id=935" TargetMode="External"/><Relationship Id="rId10" Type="http://schemas.openxmlformats.org/officeDocument/2006/relationships/hyperlink" Target="http://www.seinfra.ce.gov.br/servicos/tabela_custo/?comp=I0707&amp;id=5866" TargetMode="External"/><Relationship Id="rId19" Type="http://schemas.openxmlformats.org/officeDocument/2006/relationships/hyperlink" Target="http://www.seinfra.ce.gov.br/servicos/tabela_custo/?comp=I0590&amp;id=935" TargetMode="External"/><Relationship Id="rId31" Type="http://schemas.openxmlformats.org/officeDocument/2006/relationships/hyperlink" Target="http://www.seinfra.ce.gov.br/servicos/tabela_custo/?comp=I0667&amp;id=935" TargetMode="External"/><Relationship Id="rId4" Type="http://schemas.openxmlformats.org/officeDocument/2006/relationships/hyperlink" Target="http://www.seinfra.ce.gov.br/servicos/tabela_custo/?comp=I0628&amp;id=5866" TargetMode="External"/><Relationship Id="rId9" Type="http://schemas.openxmlformats.org/officeDocument/2006/relationships/hyperlink" Target="http://www.seinfra.ce.gov.br/servicos/tabela_custo/?comp=I0683&amp;id=5866" TargetMode="External"/><Relationship Id="rId14" Type="http://schemas.openxmlformats.org/officeDocument/2006/relationships/hyperlink" Target="http://www.seinfra.ce.gov.br/servicos/tabela_custo/?comp=I0764&amp;id=5866" TargetMode="External"/><Relationship Id="rId22" Type="http://schemas.openxmlformats.org/officeDocument/2006/relationships/hyperlink" Target="http://www.seinfra.ce.gov.br/servicos/tabela_custo/?comp=I0642&amp;id=935" TargetMode="External"/><Relationship Id="rId27" Type="http://schemas.openxmlformats.org/officeDocument/2006/relationships/hyperlink" Target="http://www.seinfra.ce.gov.br/servicos/tabela_custo/?comp=I0756&amp;id=935" TargetMode="External"/><Relationship Id="rId30" Type="http://schemas.openxmlformats.org/officeDocument/2006/relationships/hyperlink" Target="http://www.seinfra.ce.gov.br/servicos/tabela_custo/?comp=I0779&amp;id=917" TargetMode="External"/><Relationship Id="rId35" Type="http://schemas.openxmlformats.org/officeDocument/2006/relationships/hyperlink" Target="http://www.seinfra.ce.gov.br/servicos/tabela_custo/?comp=I0753&amp;id=5830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infra.ce.gov.br/servicos/tabela_custo/?comp=C2980&amp;id=6226" TargetMode="External"/><Relationship Id="rId299" Type="http://schemas.openxmlformats.org/officeDocument/2006/relationships/hyperlink" Target="http://www.seinfra.ce.gov.br/servicos/tabela_custo/?comp=C0216&amp;id=1533" TargetMode="External"/><Relationship Id="rId21" Type="http://schemas.openxmlformats.org/officeDocument/2006/relationships/hyperlink" Target="http://www.seinfra.ce.gov.br/servicos/tabela_custo/?comp=C2861&amp;id=1133" TargetMode="External"/><Relationship Id="rId63" Type="http://schemas.openxmlformats.org/officeDocument/2006/relationships/hyperlink" Target="http://www.seinfra.ce.gov.br/servicos/tabela_custo/?comp=C0840&amp;id=1130" TargetMode="External"/><Relationship Id="rId159" Type="http://schemas.openxmlformats.org/officeDocument/2006/relationships/hyperlink" Target="http://www.seinfra.ce.gov.br/servicos/tabela_custo/?comp=I0773&amp;id=5908" TargetMode="External"/><Relationship Id="rId324" Type="http://schemas.openxmlformats.org/officeDocument/2006/relationships/hyperlink" Target="http://www.seinfra.ce.gov.br/servicos/tabela_custo/?comp=C1603&amp;id=7544" TargetMode="External"/><Relationship Id="rId366" Type="http://schemas.openxmlformats.org/officeDocument/2006/relationships/hyperlink" Target="http://www.seinfra.ce.gov.br/servicos/tabela_custo/?comp=I0682&amp;id=5536" TargetMode="External"/><Relationship Id="rId531" Type="http://schemas.openxmlformats.org/officeDocument/2006/relationships/hyperlink" Target="http://www.seinfra.ce.gov.br/servicos/tabela_custo/?comp=C2980&amp;id=6400" TargetMode="External"/><Relationship Id="rId573" Type="http://schemas.openxmlformats.org/officeDocument/2006/relationships/hyperlink" Target="http://www.seinfra.ce.gov.br/servicos/tabela_custo/?comp=C0705&amp;id=6389" TargetMode="External"/><Relationship Id="rId170" Type="http://schemas.openxmlformats.org/officeDocument/2006/relationships/hyperlink" Target="http://www.seinfra.ce.gov.br/servicos/tabela_custo/?comp=C0705&amp;id=7219" TargetMode="External"/><Relationship Id="rId226" Type="http://schemas.openxmlformats.org/officeDocument/2006/relationships/hyperlink" Target="http://www.seinfra.ce.gov.br/servicos/tabela_custo/?comp=C2980&amp;id=3072" TargetMode="External"/><Relationship Id="rId433" Type="http://schemas.openxmlformats.org/officeDocument/2006/relationships/hyperlink" Target="http://www.seinfra.ce.gov.br/servicos/tabela_custo/?comp=I0703&amp;id=5660" TargetMode="External"/><Relationship Id="rId268" Type="http://schemas.openxmlformats.org/officeDocument/2006/relationships/hyperlink" Target="http://www.seinfra.ce.gov.br/servicos/tabela_custo/?comp=I0772&amp;id=3066" TargetMode="External"/><Relationship Id="rId475" Type="http://schemas.openxmlformats.org/officeDocument/2006/relationships/hyperlink" Target="http://www.seinfra.ce.gov.br/servicos/tabela_custo/?comp=I0765&amp;id=1256" TargetMode="External"/><Relationship Id="rId32" Type="http://schemas.openxmlformats.org/officeDocument/2006/relationships/hyperlink" Target="http://www.seinfra.ce.gov.br/servicos/tabela_custo/?comp=C0216&amp;id=5928" TargetMode="External"/><Relationship Id="rId74" Type="http://schemas.openxmlformats.org/officeDocument/2006/relationships/hyperlink" Target="http://www.seinfra.ce.gov.br/servicos/tabela_custo/?comp=C2856&amp;id=1124" TargetMode="External"/><Relationship Id="rId128" Type="http://schemas.openxmlformats.org/officeDocument/2006/relationships/hyperlink" Target="http://www.seinfra.ce.gov.br/servicos/tabela_custo/?comp=I0747&amp;id=6222" TargetMode="External"/><Relationship Id="rId335" Type="http://schemas.openxmlformats.org/officeDocument/2006/relationships/hyperlink" Target="http://www.seinfra.ce.gov.br/servicos/tabela_custo/?comp=C0840&amp;id=7546" TargetMode="External"/><Relationship Id="rId377" Type="http://schemas.openxmlformats.org/officeDocument/2006/relationships/hyperlink" Target="http://www.seinfra.ce.gov.br/servicos/tabela_custo/?comp=I0682&amp;id=5445" TargetMode="External"/><Relationship Id="rId500" Type="http://schemas.openxmlformats.org/officeDocument/2006/relationships/hyperlink" Target="http://www.seinfra.ce.gov.br/servicos/tabela_custo/?comp=I0759&amp;id=5866" TargetMode="External"/><Relationship Id="rId542" Type="http://schemas.openxmlformats.org/officeDocument/2006/relationships/hyperlink" Target="http://www.seinfra.ce.gov.br/servicos/tabela_custo/?comp=C0705&amp;id=6397" TargetMode="External"/><Relationship Id="rId584" Type="http://schemas.openxmlformats.org/officeDocument/2006/relationships/hyperlink" Target="http://www.seinfra.ce.gov.br/servicos/tabela_custo/?comp=C0727&amp;id=6378" TargetMode="External"/><Relationship Id="rId5" Type="http://schemas.openxmlformats.org/officeDocument/2006/relationships/hyperlink" Target="http://www.seinfra.ce.gov.br/servicos/tabela_custo/?comp=C0838&amp;id=6404" TargetMode="External"/><Relationship Id="rId181" Type="http://schemas.openxmlformats.org/officeDocument/2006/relationships/hyperlink" Target="http://www.seinfra.ce.gov.br/servicos/tabela_custo/?comp=C0705&amp;id=7216" TargetMode="External"/><Relationship Id="rId237" Type="http://schemas.openxmlformats.org/officeDocument/2006/relationships/hyperlink" Target="http://www.seinfra.ce.gov.br/servicos/tabela_custo/?comp=I0705&amp;id=3072" TargetMode="External"/><Relationship Id="rId402" Type="http://schemas.openxmlformats.org/officeDocument/2006/relationships/hyperlink" Target="http://www.seinfra.ce.gov.br/servicos/tabela_custo/?comp=C3211&amp;id=1561" TargetMode="External"/><Relationship Id="rId279" Type="http://schemas.openxmlformats.org/officeDocument/2006/relationships/hyperlink" Target="http://www.seinfra.ce.gov.br/servicos/tabela_custo/?comp=C2921&amp;id=6411" TargetMode="External"/><Relationship Id="rId444" Type="http://schemas.openxmlformats.org/officeDocument/2006/relationships/hyperlink" Target="http://www.seinfra.ce.gov.br/servicos/tabela_custo/?comp=I0569&amp;id=936" TargetMode="External"/><Relationship Id="rId486" Type="http://schemas.openxmlformats.org/officeDocument/2006/relationships/hyperlink" Target="http://www.seinfra.ce.gov.br/servicos/tabela_custo/?comp=I0728&amp;id=5864" TargetMode="External"/><Relationship Id="rId43" Type="http://schemas.openxmlformats.org/officeDocument/2006/relationships/hyperlink" Target="http://www.seinfra.ce.gov.br/servicos/tabela_custo/?comp=C0838&amp;id=5927" TargetMode="External"/><Relationship Id="rId139" Type="http://schemas.openxmlformats.org/officeDocument/2006/relationships/hyperlink" Target="http://www.seinfra.ce.gov.br/servicos/tabela_custo/?comp=I0773&amp;id=6219" TargetMode="External"/><Relationship Id="rId290" Type="http://schemas.openxmlformats.org/officeDocument/2006/relationships/hyperlink" Target="http://www.seinfra.ce.gov.br/servicos/tabela_custo/?comp=C0170&amp;id=5604" TargetMode="External"/><Relationship Id="rId304" Type="http://schemas.openxmlformats.org/officeDocument/2006/relationships/hyperlink" Target="http://www.seinfra.ce.gov.br/servicos/tabela_custo/?comp=I0765&amp;id=1016" TargetMode="External"/><Relationship Id="rId346" Type="http://schemas.openxmlformats.org/officeDocument/2006/relationships/hyperlink" Target="http://www.seinfra.ce.gov.br/servicos/tabela_custo/?comp=I0639&amp;id=5831" TargetMode="External"/><Relationship Id="rId388" Type="http://schemas.openxmlformats.org/officeDocument/2006/relationships/hyperlink" Target="http://www.seinfra.ce.gov.br/servicos/tabela_custo/?comp=C1405&amp;id=1512" TargetMode="External"/><Relationship Id="rId511" Type="http://schemas.openxmlformats.org/officeDocument/2006/relationships/hyperlink" Target="http://www.seinfra.ce.gov.br/servicos/tabela_custo/?comp=I0593&amp;id=5866" TargetMode="External"/><Relationship Id="rId553" Type="http://schemas.openxmlformats.org/officeDocument/2006/relationships/hyperlink" Target="http://www.seinfra.ce.gov.br/servicos/tabela_custo/?comp=C2980&amp;id=6394" TargetMode="External"/><Relationship Id="rId609" Type="http://schemas.openxmlformats.org/officeDocument/2006/relationships/hyperlink" Target="http://www.seinfra.ce.gov.br/servicos/tabela_custo/?comp=C0074&amp;id=5393" TargetMode="External"/><Relationship Id="rId85" Type="http://schemas.openxmlformats.org/officeDocument/2006/relationships/hyperlink" Target="http://www.seinfra.ce.gov.br/servicos/tabela_custo/?comp=C0838&amp;id=1129" TargetMode="External"/><Relationship Id="rId150" Type="http://schemas.openxmlformats.org/officeDocument/2006/relationships/hyperlink" Target="http://www.seinfra.ce.gov.br/servicos/tabela_custo/?comp=C0703&amp;id=6216" TargetMode="External"/><Relationship Id="rId192" Type="http://schemas.openxmlformats.org/officeDocument/2006/relationships/hyperlink" Target="http://www.seinfra.ce.gov.br/servicos/tabela_custo/?comp=C2980&amp;id=7212" TargetMode="External"/><Relationship Id="rId206" Type="http://schemas.openxmlformats.org/officeDocument/2006/relationships/hyperlink" Target="http://www.seinfra.ce.gov.br/servicos/tabela_custo/?comp=C0718&amp;id=5915" TargetMode="External"/><Relationship Id="rId413" Type="http://schemas.openxmlformats.org/officeDocument/2006/relationships/hyperlink" Target="http://www.seinfra.ce.gov.br/servicos/tabela_custo/?comp=I0705&amp;id=6389" TargetMode="External"/><Relationship Id="rId595" Type="http://schemas.openxmlformats.org/officeDocument/2006/relationships/hyperlink" Target="http://www.seinfra.ce.gov.br/servicos/tabela_custo/?comp=I0786&amp;id=775" TargetMode="External"/><Relationship Id="rId248" Type="http://schemas.openxmlformats.org/officeDocument/2006/relationships/hyperlink" Target="http://www.seinfra.ce.gov.br/servicos/tabela_custo/?comp=I0773&amp;id=3072" TargetMode="External"/><Relationship Id="rId455" Type="http://schemas.openxmlformats.org/officeDocument/2006/relationships/hyperlink" Target="http://www.seinfra.ce.gov.br/servicos/tabela_custo/?comp=I0625&amp;id=934" TargetMode="External"/><Relationship Id="rId497" Type="http://schemas.openxmlformats.org/officeDocument/2006/relationships/hyperlink" Target="http://www.seinfra.ce.gov.br/servicos/tabela_custo/?comp=I0775&amp;id=775" TargetMode="External"/><Relationship Id="rId620" Type="http://schemas.openxmlformats.org/officeDocument/2006/relationships/hyperlink" Target="http://www.seinfra.ce.gov.br/servicos/tabela_custo/?comp=I0731&amp;id=544" TargetMode="External"/><Relationship Id="rId12" Type="http://schemas.openxmlformats.org/officeDocument/2006/relationships/hyperlink" Target="http://www.seinfra.ce.gov.br/servicos/tabela_custo/?comp=I0705&amp;id=5679" TargetMode="External"/><Relationship Id="rId108" Type="http://schemas.openxmlformats.org/officeDocument/2006/relationships/hyperlink" Target="http://www.seinfra.ce.gov.br/servicos/tabela_custo/?comp=C2123&amp;id=1131" TargetMode="External"/><Relationship Id="rId315" Type="http://schemas.openxmlformats.org/officeDocument/2006/relationships/hyperlink" Target="http://www.seinfra.ce.gov.br/servicos/tabela_custo/?comp=I0710&amp;id=7057" TargetMode="External"/><Relationship Id="rId357" Type="http://schemas.openxmlformats.org/officeDocument/2006/relationships/hyperlink" Target="http://www.seinfra.ce.gov.br/servicos/tabela_custo/?comp=C0588&amp;id=1564" TargetMode="External"/><Relationship Id="rId522" Type="http://schemas.openxmlformats.org/officeDocument/2006/relationships/hyperlink" Target="http://www.seinfra.ce.gov.br/servicos/tabela_custo/?comp=I0708&amp;id=924" TargetMode="External"/><Relationship Id="rId54" Type="http://schemas.openxmlformats.org/officeDocument/2006/relationships/hyperlink" Target="http://www.seinfra.ce.gov.br/servicos/tabela_custo/?comp=I0705&amp;id=7215" TargetMode="External"/><Relationship Id="rId96" Type="http://schemas.openxmlformats.org/officeDocument/2006/relationships/hyperlink" Target="http://www.seinfra.ce.gov.br/servicos/tabela_custo/?comp=C0077&amp;id=6413" TargetMode="External"/><Relationship Id="rId161" Type="http://schemas.openxmlformats.org/officeDocument/2006/relationships/hyperlink" Target="http://www.seinfra.ce.gov.br/servicos/tabela_custo/?comp=C2980&amp;id=7221" TargetMode="External"/><Relationship Id="rId217" Type="http://schemas.openxmlformats.org/officeDocument/2006/relationships/hyperlink" Target="http://www.seinfra.ce.gov.br/servicos/tabela_custo/?comp=I0705&amp;id=3072" TargetMode="External"/><Relationship Id="rId399" Type="http://schemas.openxmlformats.org/officeDocument/2006/relationships/hyperlink" Target="http://www.seinfra.ce.gov.br/servicos/tabela_custo/?comp=C2784&amp;id=1563" TargetMode="External"/><Relationship Id="rId564" Type="http://schemas.openxmlformats.org/officeDocument/2006/relationships/hyperlink" Target="http://www.seinfra.ce.gov.br/servicos/tabela_custo/?comp=I0705&amp;id=6392" TargetMode="External"/><Relationship Id="rId259" Type="http://schemas.openxmlformats.org/officeDocument/2006/relationships/hyperlink" Target="http://www.seinfra.ce.gov.br/servicos/tabela_custo/?comp=C0705&amp;id=3066" TargetMode="External"/><Relationship Id="rId424" Type="http://schemas.openxmlformats.org/officeDocument/2006/relationships/hyperlink" Target="http://www.seinfra.ce.gov.br/servicos/tabela_custo/?comp=I0703&amp;id=5670" TargetMode="External"/><Relationship Id="rId466" Type="http://schemas.openxmlformats.org/officeDocument/2006/relationships/hyperlink" Target="http://www.seinfra.ce.gov.br/servicos/tabela_custo/?comp=I0590&amp;id=935" TargetMode="External"/><Relationship Id="rId23" Type="http://schemas.openxmlformats.org/officeDocument/2006/relationships/hyperlink" Target="http://www.seinfra.ce.gov.br/servicos/tabela_custo/?comp=C2123&amp;id=1133" TargetMode="External"/><Relationship Id="rId119" Type="http://schemas.openxmlformats.org/officeDocument/2006/relationships/hyperlink" Target="http://www.seinfra.ce.gov.br/servicos/tabela_custo/?comp=I0773&amp;id=6226" TargetMode="External"/><Relationship Id="rId270" Type="http://schemas.openxmlformats.org/officeDocument/2006/relationships/hyperlink" Target="http://www.seinfra.ce.gov.br/servicos/tabela_custo/?comp=C2980&amp;id=3063" TargetMode="External"/><Relationship Id="rId326" Type="http://schemas.openxmlformats.org/officeDocument/2006/relationships/hyperlink" Target="http://www.seinfra.ce.gov.br/servicos/tabela_custo/?comp=C1603&amp;id=7543" TargetMode="External"/><Relationship Id="rId533" Type="http://schemas.openxmlformats.org/officeDocument/2006/relationships/hyperlink" Target="http://www.seinfra.ce.gov.br/servicos/tabela_custo/?comp=I0705&amp;id=6400" TargetMode="External"/><Relationship Id="rId65" Type="http://schemas.openxmlformats.org/officeDocument/2006/relationships/hyperlink" Target="http://www.seinfra.ce.gov.br/servicos/tabela_custo/?comp=C1399&amp;id=7235" TargetMode="External"/><Relationship Id="rId130" Type="http://schemas.openxmlformats.org/officeDocument/2006/relationships/hyperlink" Target="http://www.seinfra.ce.gov.br/servicos/tabela_custo/?comp=C0703&amp;id=6221" TargetMode="External"/><Relationship Id="rId368" Type="http://schemas.openxmlformats.org/officeDocument/2006/relationships/hyperlink" Target="http://www.seinfra.ce.gov.br/servicos/tabela_custo/?comp=I0682&amp;id=5536" TargetMode="External"/><Relationship Id="rId575" Type="http://schemas.openxmlformats.org/officeDocument/2006/relationships/hyperlink" Target="http://www.seinfra.ce.gov.br/servicos/tabela_custo/?comp=C0705&amp;id=6388" TargetMode="External"/><Relationship Id="rId172" Type="http://schemas.openxmlformats.org/officeDocument/2006/relationships/hyperlink" Target="http://www.seinfra.ce.gov.br/servicos/tabela_custo/?comp=I0705&amp;id=7219" TargetMode="External"/><Relationship Id="rId228" Type="http://schemas.openxmlformats.org/officeDocument/2006/relationships/hyperlink" Target="http://www.seinfra.ce.gov.br/servicos/tabela_custo/?comp=I0773&amp;id=3072" TargetMode="External"/><Relationship Id="rId435" Type="http://schemas.openxmlformats.org/officeDocument/2006/relationships/hyperlink" Target="http://www.seinfra.ce.gov.br/servicos/tabela_custo/?comp=I0705&amp;id=5678" TargetMode="External"/><Relationship Id="rId477" Type="http://schemas.openxmlformats.org/officeDocument/2006/relationships/hyperlink" Target="http://www.seinfra.ce.gov.br/servicos/tabela_custo/?comp=I0769&amp;id=1255" TargetMode="External"/><Relationship Id="rId600" Type="http://schemas.openxmlformats.org/officeDocument/2006/relationships/hyperlink" Target="http://www.seinfra.ce.gov.br/servicos/tabela_custo/?comp=I0758&amp;id=770" TargetMode="External"/><Relationship Id="rId281" Type="http://schemas.openxmlformats.org/officeDocument/2006/relationships/hyperlink" Target="http://www.seinfra.ce.gov.br/servicos/tabela_custo/?comp=C1915&amp;id=6411" TargetMode="External"/><Relationship Id="rId337" Type="http://schemas.openxmlformats.org/officeDocument/2006/relationships/hyperlink" Target="http://www.seinfra.ce.gov.br/servicos/tabela_custo/?comp=C0840&amp;id=7545" TargetMode="External"/><Relationship Id="rId502" Type="http://schemas.openxmlformats.org/officeDocument/2006/relationships/hyperlink" Target="http://www.seinfra.ce.gov.br/servicos/tabela_custo/?comp=I0728&amp;id=5866" TargetMode="External"/><Relationship Id="rId34" Type="http://schemas.openxmlformats.org/officeDocument/2006/relationships/hyperlink" Target="http://www.seinfra.ce.gov.br/servicos/tabela_custo/?comp=C0838&amp;id=4069" TargetMode="External"/><Relationship Id="rId76" Type="http://schemas.openxmlformats.org/officeDocument/2006/relationships/hyperlink" Target="http://www.seinfra.ce.gov.br/servicos/tabela_custo/?comp=C0838&amp;id=1124" TargetMode="External"/><Relationship Id="rId141" Type="http://schemas.openxmlformats.org/officeDocument/2006/relationships/hyperlink" Target="http://www.seinfra.ce.gov.br/servicos/tabela_custo/?comp=C2980&amp;id=6218" TargetMode="External"/><Relationship Id="rId379" Type="http://schemas.openxmlformats.org/officeDocument/2006/relationships/hyperlink" Target="http://www.seinfra.ce.gov.br/servicos/tabela_custo/?comp=C3127&amp;id=1507" TargetMode="External"/><Relationship Id="rId544" Type="http://schemas.openxmlformats.org/officeDocument/2006/relationships/hyperlink" Target="http://www.seinfra.ce.gov.br/servicos/tabela_custo/?comp=I0705&amp;id=6397" TargetMode="External"/><Relationship Id="rId586" Type="http://schemas.openxmlformats.org/officeDocument/2006/relationships/hyperlink" Target="http://www.seinfra.ce.gov.br/servicos/tabela_custo/?comp=I0769&amp;id=6344" TargetMode="External"/><Relationship Id="rId7" Type="http://schemas.openxmlformats.org/officeDocument/2006/relationships/hyperlink" Target="http://www.seinfra.ce.gov.br/servicos/tabela_custo/?comp=C2853&amp;id=1125" TargetMode="External"/><Relationship Id="rId183" Type="http://schemas.openxmlformats.org/officeDocument/2006/relationships/hyperlink" Target="http://www.seinfra.ce.gov.br/servicos/tabela_custo/?comp=I0705&amp;id=7216" TargetMode="External"/><Relationship Id="rId239" Type="http://schemas.openxmlformats.org/officeDocument/2006/relationships/hyperlink" Target="http://www.seinfra.ce.gov.br/servicos/tabela_custo/?comp=C0705&amp;id=3072" TargetMode="External"/><Relationship Id="rId390" Type="http://schemas.openxmlformats.org/officeDocument/2006/relationships/hyperlink" Target="http://www.seinfra.ce.gov.br/servicos/tabela_custo/?comp=C0170&amp;id=6475" TargetMode="External"/><Relationship Id="rId404" Type="http://schemas.openxmlformats.org/officeDocument/2006/relationships/hyperlink" Target="http://www.seinfra.ce.gov.br/servicos/tabela_custo/?comp=C0588&amp;id=1561" TargetMode="External"/><Relationship Id="rId446" Type="http://schemas.openxmlformats.org/officeDocument/2006/relationships/hyperlink" Target="http://www.seinfra.ce.gov.br/servicos/tabela_custo/?comp=I0726&amp;id=4723" TargetMode="External"/><Relationship Id="rId611" Type="http://schemas.openxmlformats.org/officeDocument/2006/relationships/hyperlink" Target="http://www.seinfra.ce.gov.br/servicos/tabela_custo/?comp=C1915&amp;id=754" TargetMode="External"/><Relationship Id="rId250" Type="http://schemas.openxmlformats.org/officeDocument/2006/relationships/hyperlink" Target="http://www.seinfra.ce.gov.br/servicos/tabela_custo/?comp=C2980&amp;id=3066" TargetMode="External"/><Relationship Id="rId292" Type="http://schemas.openxmlformats.org/officeDocument/2006/relationships/hyperlink" Target="http://www.seinfra.ce.gov.br/servicos/tabela_custo/?comp=I0751&amp;id=1758" TargetMode="External"/><Relationship Id="rId306" Type="http://schemas.openxmlformats.org/officeDocument/2006/relationships/hyperlink" Target="http://www.seinfra.ce.gov.br/servicos/tabela_custo/?comp=I0765&amp;id=1019" TargetMode="External"/><Relationship Id="rId488" Type="http://schemas.openxmlformats.org/officeDocument/2006/relationships/hyperlink" Target="http://www.seinfra.ce.gov.br/servicos/tabela_custo/?comp=I0728&amp;id=5863" TargetMode="External"/><Relationship Id="rId45" Type="http://schemas.openxmlformats.org/officeDocument/2006/relationships/hyperlink" Target="http://www.seinfra.ce.gov.br/servicos/tabela_custo/?comp=C2921&amp;id=7152" TargetMode="External"/><Relationship Id="rId87" Type="http://schemas.openxmlformats.org/officeDocument/2006/relationships/hyperlink" Target="http://www.seinfra.ce.gov.br/servicos/tabela_custo/?comp=C2123&amp;id=1135" TargetMode="External"/><Relationship Id="rId110" Type="http://schemas.openxmlformats.org/officeDocument/2006/relationships/hyperlink" Target="http://www.seinfra.ce.gov.br/servicos/tabela_custo/?comp=C0840&amp;id=1131" TargetMode="External"/><Relationship Id="rId348" Type="http://schemas.openxmlformats.org/officeDocument/2006/relationships/hyperlink" Target="http://www.seinfra.ce.gov.br/servicos/tabela_custo/?comp=I0753&amp;id=5830" TargetMode="External"/><Relationship Id="rId513" Type="http://schemas.openxmlformats.org/officeDocument/2006/relationships/hyperlink" Target="http://www.seinfra.ce.gov.br/servicos/tabela_custo/?comp=C1280&amp;id=689" TargetMode="External"/><Relationship Id="rId555" Type="http://schemas.openxmlformats.org/officeDocument/2006/relationships/hyperlink" Target="http://www.seinfra.ce.gov.br/servicos/tabela_custo/?comp=I0772&amp;id=6394" TargetMode="External"/><Relationship Id="rId597" Type="http://schemas.openxmlformats.org/officeDocument/2006/relationships/hyperlink" Target="http://www.seinfra.ce.gov.br/servicos/tabela_custo/?comp=I0758&amp;id=771" TargetMode="External"/><Relationship Id="rId152" Type="http://schemas.openxmlformats.org/officeDocument/2006/relationships/hyperlink" Target="http://www.seinfra.ce.gov.br/servicos/tabela_custo/?comp=I0705&amp;id=6216" TargetMode="External"/><Relationship Id="rId194" Type="http://schemas.openxmlformats.org/officeDocument/2006/relationships/hyperlink" Target="http://www.seinfra.ce.gov.br/servicos/tabela_custo/?comp=I0590&amp;id=934" TargetMode="External"/><Relationship Id="rId208" Type="http://schemas.openxmlformats.org/officeDocument/2006/relationships/hyperlink" Target="http://www.seinfra.ce.gov.br/servicos/tabela_custo/?comp=C3324&amp;id=1564" TargetMode="External"/><Relationship Id="rId415" Type="http://schemas.openxmlformats.org/officeDocument/2006/relationships/hyperlink" Target="http://www.seinfra.ce.gov.br/servicos/tabela_custo/?comp=I0705&amp;id=6388" TargetMode="External"/><Relationship Id="rId457" Type="http://schemas.openxmlformats.org/officeDocument/2006/relationships/hyperlink" Target="http://www.seinfra.ce.gov.br/servicos/tabela_custo/?comp=I0780&amp;id=935" TargetMode="External"/><Relationship Id="rId622" Type="http://schemas.openxmlformats.org/officeDocument/2006/relationships/drawing" Target="../drawings/drawing1.xml"/><Relationship Id="rId261" Type="http://schemas.openxmlformats.org/officeDocument/2006/relationships/hyperlink" Target="http://www.seinfra.ce.gov.br/servicos/tabela_custo/?comp=I0705&amp;id=3066" TargetMode="External"/><Relationship Id="rId499" Type="http://schemas.openxmlformats.org/officeDocument/2006/relationships/hyperlink" Target="http://www.seinfra.ce.gov.br/servicos/tabela_custo/?comp=I0764&amp;id=5866" TargetMode="External"/><Relationship Id="rId14" Type="http://schemas.openxmlformats.org/officeDocument/2006/relationships/hyperlink" Target="http://www.seinfra.ce.gov.br/servicos/tabela_custo/?comp=C0727&amp;id=5913" TargetMode="External"/><Relationship Id="rId56" Type="http://schemas.openxmlformats.org/officeDocument/2006/relationships/hyperlink" Target="http://www.seinfra.ce.gov.br/servicos/tabela_custo/?comp=C0074&amp;id=2909" TargetMode="External"/><Relationship Id="rId317" Type="http://schemas.openxmlformats.org/officeDocument/2006/relationships/hyperlink" Target="http://www.seinfra.ce.gov.br/servicos/tabela_custo/?comp=C1405&amp;id=2553" TargetMode="External"/><Relationship Id="rId359" Type="http://schemas.openxmlformats.org/officeDocument/2006/relationships/hyperlink" Target="http://www.seinfra.ce.gov.br/servicos/tabela_custo/?comp=C3211&amp;id=1564" TargetMode="External"/><Relationship Id="rId524" Type="http://schemas.openxmlformats.org/officeDocument/2006/relationships/hyperlink" Target="http://www.seinfra.ce.gov.br/servicos/tabela_custo/?comp=I0708&amp;id=1032" TargetMode="External"/><Relationship Id="rId566" Type="http://schemas.openxmlformats.org/officeDocument/2006/relationships/hyperlink" Target="http://www.seinfra.ce.gov.br/servicos/tabela_custo/?comp=C0705&amp;id=6391" TargetMode="External"/><Relationship Id="rId98" Type="http://schemas.openxmlformats.org/officeDocument/2006/relationships/hyperlink" Target="http://www.seinfra.ce.gov.br/servicos/tabela_custo/?comp=C0838&amp;id=6412" TargetMode="External"/><Relationship Id="rId121" Type="http://schemas.openxmlformats.org/officeDocument/2006/relationships/hyperlink" Target="http://www.seinfra.ce.gov.br/servicos/tabela_custo/?comp=C2980&amp;id=6223" TargetMode="External"/><Relationship Id="rId163" Type="http://schemas.openxmlformats.org/officeDocument/2006/relationships/hyperlink" Target="http://www.seinfra.ce.gov.br/servicos/tabela_custo/?comp=I0773&amp;id=7221" TargetMode="External"/><Relationship Id="rId219" Type="http://schemas.openxmlformats.org/officeDocument/2006/relationships/hyperlink" Target="http://www.seinfra.ce.gov.br/servicos/tabela_custo/?comp=C0705&amp;id=3072" TargetMode="External"/><Relationship Id="rId370" Type="http://schemas.openxmlformats.org/officeDocument/2006/relationships/hyperlink" Target="http://www.seinfra.ce.gov.br/servicos/tabela_custo/?comp=I0682&amp;id=5536" TargetMode="External"/><Relationship Id="rId426" Type="http://schemas.openxmlformats.org/officeDocument/2006/relationships/hyperlink" Target="http://www.seinfra.ce.gov.br/servicos/tabela_custo/?comp=I0703&amp;id=5668" TargetMode="External"/><Relationship Id="rId230" Type="http://schemas.openxmlformats.org/officeDocument/2006/relationships/hyperlink" Target="http://www.seinfra.ce.gov.br/servicos/tabela_custo/?comp=C2980&amp;id=3072" TargetMode="External"/><Relationship Id="rId468" Type="http://schemas.openxmlformats.org/officeDocument/2006/relationships/hyperlink" Target="http://www.seinfra.ce.gov.br/servicos/tabela_custo/?comp=C3129&amp;id=960" TargetMode="External"/><Relationship Id="rId25" Type="http://schemas.openxmlformats.org/officeDocument/2006/relationships/hyperlink" Target="http://www.seinfra.ce.gov.br/servicos/tabela_custo/?comp=C2122&amp;id=5256" TargetMode="External"/><Relationship Id="rId67" Type="http://schemas.openxmlformats.org/officeDocument/2006/relationships/hyperlink" Target="http://www.seinfra.ce.gov.br/servicos/tabela_custo/?comp=C0218&amp;id=7235" TargetMode="External"/><Relationship Id="rId272" Type="http://schemas.openxmlformats.org/officeDocument/2006/relationships/hyperlink" Target="http://www.seinfra.ce.gov.br/servicos/tabela_custo/?comp=I0705&amp;id=3063" TargetMode="External"/><Relationship Id="rId328" Type="http://schemas.openxmlformats.org/officeDocument/2006/relationships/hyperlink" Target="http://www.seinfra.ce.gov.br/servicos/tabela_custo/?comp=C1603&amp;id=7542" TargetMode="External"/><Relationship Id="rId535" Type="http://schemas.openxmlformats.org/officeDocument/2006/relationships/hyperlink" Target="http://www.seinfra.ce.gov.br/servicos/tabela_custo/?comp=I0773&amp;id=6399" TargetMode="External"/><Relationship Id="rId577" Type="http://schemas.openxmlformats.org/officeDocument/2006/relationships/hyperlink" Target="http://www.seinfra.ce.gov.br/servicos/tabela_custo/?comp=C0723&amp;id=6386" TargetMode="External"/><Relationship Id="rId132" Type="http://schemas.openxmlformats.org/officeDocument/2006/relationships/hyperlink" Target="http://www.seinfra.ce.gov.br/servicos/tabela_custo/?comp=I0747&amp;id=6221" TargetMode="External"/><Relationship Id="rId174" Type="http://schemas.openxmlformats.org/officeDocument/2006/relationships/hyperlink" Target="http://www.seinfra.ce.gov.br/servicos/tabela_custo/?comp=I0773&amp;id=7218" TargetMode="External"/><Relationship Id="rId381" Type="http://schemas.openxmlformats.org/officeDocument/2006/relationships/hyperlink" Target="http://www.seinfra.ce.gov.br/servicos/tabela_custo/?comp=C0588&amp;id=1507" TargetMode="External"/><Relationship Id="rId602" Type="http://schemas.openxmlformats.org/officeDocument/2006/relationships/hyperlink" Target="http://www.seinfra.ce.gov.br/servicos/tabela_custo/?comp=I0705&amp;id=776" TargetMode="External"/><Relationship Id="rId241" Type="http://schemas.openxmlformats.org/officeDocument/2006/relationships/hyperlink" Target="http://www.seinfra.ce.gov.br/servicos/tabela_custo/?comp=I0705&amp;id=3072" TargetMode="External"/><Relationship Id="rId437" Type="http://schemas.openxmlformats.org/officeDocument/2006/relationships/hyperlink" Target="http://www.seinfra.ce.gov.br/servicos/tabela_custo/?comp=I0779&amp;id=918" TargetMode="External"/><Relationship Id="rId479" Type="http://schemas.openxmlformats.org/officeDocument/2006/relationships/hyperlink" Target="http://www.seinfra.ce.gov.br/servicos/tabela_custo/?comp=I0727&amp;id=1255" TargetMode="External"/><Relationship Id="rId36" Type="http://schemas.openxmlformats.org/officeDocument/2006/relationships/hyperlink" Target="http://www.seinfra.ce.gov.br/serv_tco_explosao.aspx?ID=5232&amp;COMP=C0171" TargetMode="External"/><Relationship Id="rId283" Type="http://schemas.openxmlformats.org/officeDocument/2006/relationships/hyperlink" Target="http://www.seinfra.ce.gov.br/servicos/tabela_custo/?comp=C0055&amp;id=6411" TargetMode="External"/><Relationship Id="rId339" Type="http://schemas.openxmlformats.org/officeDocument/2006/relationships/hyperlink" Target="http://www.seinfra.ce.gov.br/servicos/tabela_custo/?comp=C0840&amp;id=7540" TargetMode="External"/><Relationship Id="rId490" Type="http://schemas.openxmlformats.org/officeDocument/2006/relationships/hyperlink" Target="http://www.seinfra.ce.gov.br/servicos/tabela_custo/?comp=I0759&amp;id=5865" TargetMode="External"/><Relationship Id="rId504" Type="http://schemas.openxmlformats.org/officeDocument/2006/relationships/hyperlink" Target="http://www.seinfra.ce.gov.br/servicos/tabela_custo/?comp=I0683&amp;id=5866" TargetMode="External"/><Relationship Id="rId546" Type="http://schemas.openxmlformats.org/officeDocument/2006/relationships/hyperlink" Target="http://www.seinfra.ce.gov.br/servicos/tabela_custo/?comp=C0705&amp;id=6396" TargetMode="External"/><Relationship Id="rId78" Type="http://schemas.openxmlformats.org/officeDocument/2006/relationships/hyperlink" Target="http://www.seinfra.ce.gov.br/servicos/tabela_custo/?comp=I0705&amp;id=1124" TargetMode="External"/><Relationship Id="rId101" Type="http://schemas.openxmlformats.org/officeDocument/2006/relationships/hyperlink" Target="http://www.seinfra.ce.gov.br/servicos/tabela_custo/?comp=C2123&amp;id=2902" TargetMode="External"/><Relationship Id="rId143" Type="http://schemas.openxmlformats.org/officeDocument/2006/relationships/hyperlink" Target="http://www.seinfra.ce.gov.br/servicos/tabela_custo/?comp=I0773&amp;id=6218" TargetMode="External"/><Relationship Id="rId185" Type="http://schemas.openxmlformats.org/officeDocument/2006/relationships/hyperlink" Target="http://www.seinfra.ce.gov.br/servicos/tabela_custo/?comp=C0705&amp;id=7215" TargetMode="External"/><Relationship Id="rId350" Type="http://schemas.openxmlformats.org/officeDocument/2006/relationships/hyperlink" Target="http://www.seinfra.ce.gov.br/servicos/tabela_custo/?comp=I0682&amp;id=1359" TargetMode="External"/><Relationship Id="rId406" Type="http://schemas.openxmlformats.org/officeDocument/2006/relationships/hyperlink" Target="http://www.seinfra.ce.gov.br/servicos/tabela_custo/?comp=I0686&amp;id=1888" TargetMode="External"/><Relationship Id="rId588" Type="http://schemas.openxmlformats.org/officeDocument/2006/relationships/hyperlink" Target="http://www.seinfra.ce.gov.br/servicos/tabela_custo/?comp=C2980&amp;id=6377" TargetMode="External"/><Relationship Id="rId9" Type="http://schemas.openxmlformats.org/officeDocument/2006/relationships/hyperlink" Target="http://www.seinfra.ce.gov.br/servicos/tabela_custo/?comp=I0727&amp;id=6401" TargetMode="External"/><Relationship Id="rId210" Type="http://schemas.openxmlformats.org/officeDocument/2006/relationships/hyperlink" Target="http://www.seinfra.ce.gov.br/servicos/tabela_custo/?comp=C2980&amp;id=3072" TargetMode="External"/><Relationship Id="rId392" Type="http://schemas.openxmlformats.org/officeDocument/2006/relationships/hyperlink" Target="http://www.seinfra.ce.gov.br/servicos/tabela_custo/?comp=C3324&amp;id=1564" TargetMode="External"/><Relationship Id="rId448" Type="http://schemas.openxmlformats.org/officeDocument/2006/relationships/hyperlink" Target="http://www.seinfra.ce.gov.br/servicos/tabela_custo/?comp=I0780&amp;id=934" TargetMode="External"/><Relationship Id="rId613" Type="http://schemas.openxmlformats.org/officeDocument/2006/relationships/hyperlink" Target="http://www.seinfra.ce.gov.br/servicos/tabela_custo/?comp=C0836&amp;id=753" TargetMode="External"/><Relationship Id="rId252" Type="http://schemas.openxmlformats.org/officeDocument/2006/relationships/hyperlink" Target="http://www.seinfra.ce.gov.br/servicos/tabela_custo/?comp=I0772&amp;id=3066" TargetMode="External"/><Relationship Id="rId294" Type="http://schemas.openxmlformats.org/officeDocument/2006/relationships/hyperlink" Target="http://www.seinfra.ce.gov.br/servicos/tabela_custo/?comp=C0840&amp;id=1534" TargetMode="External"/><Relationship Id="rId308" Type="http://schemas.openxmlformats.org/officeDocument/2006/relationships/hyperlink" Target="http://www.seinfra.ce.gov.br/servicos/tabela_custo/?comp=I0779&amp;id=7058" TargetMode="External"/><Relationship Id="rId515" Type="http://schemas.openxmlformats.org/officeDocument/2006/relationships/hyperlink" Target="http://www.seinfra.ce.gov.br/servicos/tabela_custo/?comp=I0758&amp;id=773" TargetMode="External"/><Relationship Id="rId47" Type="http://schemas.openxmlformats.org/officeDocument/2006/relationships/hyperlink" Target="http://www.seinfra.ce.gov.br/servicos/tabela_custo/?comp=C2860&amp;id=7152" TargetMode="External"/><Relationship Id="rId89" Type="http://schemas.openxmlformats.org/officeDocument/2006/relationships/hyperlink" Target="http://www.seinfra.ce.gov.br/servicos/tabela_custo/?comp=C1280&amp;id=689" TargetMode="External"/><Relationship Id="rId112" Type="http://schemas.openxmlformats.org/officeDocument/2006/relationships/hyperlink" Target="http://www.seinfra.ce.gov.br/servicos/tabela_custo/?comp=C0076&amp;id=1131" TargetMode="External"/><Relationship Id="rId154" Type="http://schemas.openxmlformats.org/officeDocument/2006/relationships/hyperlink" Target="http://www.seinfra.ce.gov.br/servicos/tabela_custo/?comp=I0769&amp;id=1045" TargetMode="External"/><Relationship Id="rId361" Type="http://schemas.openxmlformats.org/officeDocument/2006/relationships/hyperlink" Target="http://www.seinfra.ce.gov.br/servicos/tabela_custo/?comp=C0588&amp;id=1564" TargetMode="External"/><Relationship Id="rId557" Type="http://schemas.openxmlformats.org/officeDocument/2006/relationships/hyperlink" Target="http://www.seinfra.ce.gov.br/servicos/tabela_custo/?comp=C2980&amp;id=6393" TargetMode="External"/><Relationship Id="rId599" Type="http://schemas.openxmlformats.org/officeDocument/2006/relationships/hyperlink" Target="http://www.seinfra.ce.gov.br/servicos/tabela_custo/?comp=I0775&amp;id=770" TargetMode="External"/><Relationship Id="rId196" Type="http://schemas.openxmlformats.org/officeDocument/2006/relationships/hyperlink" Target="http://www.seinfra.ce.gov.br/servicos/tabela_custo/?comp=C0705&amp;id=7211" TargetMode="External"/><Relationship Id="rId417" Type="http://schemas.openxmlformats.org/officeDocument/2006/relationships/hyperlink" Target="http://www.seinfra.ce.gov.br/servicos/tabela_custo/?comp=I0769&amp;id=1044" TargetMode="External"/><Relationship Id="rId459" Type="http://schemas.openxmlformats.org/officeDocument/2006/relationships/hyperlink" Target="http://www.seinfra.ce.gov.br/servicos/tabela_custo/?comp=I0739&amp;id=935" TargetMode="External"/><Relationship Id="rId16" Type="http://schemas.openxmlformats.org/officeDocument/2006/relationships/hyperlink" Target="http://www.seinfra.ce.gov.br/servicos/tabela_custo/?comp=C0727&amp;id=5913" TargetMode="External"/><Relationship Id="rId221" Type="http://schemas.openxmlformats.org/officeDocument/2006/relationships/hyperlink" Target="http://www.seinfra.ce.gov.br/servicos/tabela_custo/?comp=I0705&amp;id=3072" TargetMode="External"/><Relationship Id="rId263" Type="http://schemas.openxmlformats.org/officeDocument/2006/relationships/hyperlink" Target="http://www.seinfra.ce.gov.br/servicos/tabela_custo/?comp=C0705&amp;id=3066" TargetMode="External"/><Relationship Id="rId319" Type="http://schemas.openxmlformats.org/officeDocument/2006/relationships/hyperlink" Target="http://www.seinfra.ce.gov.br/servicos/tabela_custo/?comp=C0840&amp;id=6405" TargetMode="External"/><Relationship Id="rId470" Type="http://schemas.openxmlformats.org/officeDocument/2006/relationships/hyperlink" Target="http://www.seinfra.ce.gov.br/servicos/tabela_custo/?comp=I0706&amp;id=960" TargetMode="External"/><Relationship Id="rId526" Type="http://schemas.openxmlformats.org/officeDocument/2006/relationships/hyperlink" Target="http://www.seinfra.ce.gov.br/servicos/tabela_custo/?comp=I0578&amp;id=922" TargetMode="External"/><Relationship Id="rId58" Type="http://schemas.openxmlformats.org/officeDocument/2006/relationships/hyperlink" Target="http://www.seinfra.ce.gov.br/servicos/tabela_custo/?comp=C1400&amp;id=1133" TargetMode="External"/><Relationship Id="rId123" Type="http://schemas.openxmlformats.org/officeDocument/2006/relationships/hyperlink" Target="http://www.seinfra.ce.gov.br/servicos/tabela_custo/?comp=I0773&amp;id=6223" TargetMode="External"/><Relationship Id="rId330" Type="http://schemas.openxmlformats.org/officeDocument/2006/relationships/hyperlink" Target="http://www.seinfra.ce.gov.br/servicos/tabela_custo/?comp=C1603&amp;id=7541" TargetMode="External"/><Relationship Id="rId568" Type="http://schemas.openxmlformats.org/officeDocument/2006/relationships/hyperlink" Target="http://www.seinfra.ce.gov.br/servicos/tabela_custo/?comp=I0705&amp;id=6391" TargetMode="External"/><Relationship Id="rId165" Type="http://schemas.openxmlformats.org/officeDocument/2006/relationships/hyperlink" Target="http://www.seinfra.ce.gov.br/servicos/tabela_custo/?comp=C2980&amp;id=7220" TargetMode="External"/><Relationship Id="rId372" Type="http://schemas.openxmlformats.org/officeDocument/2006/relationships/hyperlink" Target="http://www.seinfra.ce.gov.br/servicos/tabela_custo/?comp=I0682&amp;id=5536" TargetMode="External"/><Relationship Id="rId428" Type="http://schemas.openxmlformats.org/officeDocument/2006/relationships/hyperlink" Target="http://www.seinfra.ce.gov.br/servicos/tabela_custo/?comp=I0703&amp;id=5666" TargetMode="External"/><Relationship Id="rId232" Type="http://schemas.openxmlformats.org/officeDocument/2006/relationships/hyperlink" Target="http://www.seinfra.ce.gov.br/servicos/tabela_custo/?comp=I0773&amp;id=3072" TargetMode="External"/><Relationship Id="rId274" Type="http://schemas.openxmlformats.org/officeDocument/2006/relationships/hyperlink" Target="http://www.seinfra.ce.gov.br/servicos/tabela_custo/?comp=C0705&amp;id=3063" TargetMode="External"/><Relationship Id="rId481" Type="http://schemas.openxmlformats.org/officeDocument/2006/relationships/hyperlink" Target="http://www.seinfra.ce.gov.br/servicos/tabela_custo/?comp=I0735&amp;id=1250" TargetMode="External"/><Relationship Id="rId27" Type="http://schemas.openxmlformats.org/officeDocument/2006/relationships/hyperlink" Target="http://www.seinfra.ce.gov.br/servicos/tabela_custo/?comp=C0840&amp;id=5256" TargetMode="External"/><Relationship Id="rId69" Type="http://schemas.openxmlformats.org/officeDocument/2006/relationships/hyperlink" Target="http://www.seinfra.ce.gov.br/servicos/tabela_custo/?comp=C2855&amp;id=1125" TargetMode="External"/><Relationship Id="rId134" Type="http://schemas.openxmlformats.org/officeDocument/2006/relationships/hyperlink" Target="http://www.seinfra.ce.gov.br/servicos/tabela_custo/?comp=C0703&amp;id=6220" TargetMode="External"/><Relationship Id="rId537" Type="http://schemas.openxmlformats.org/officeDocument/2006/relationships/hyperlink" Target="http://www.seinfra.ce.gov.br/servicos/tabela_custo/?comp=C2980&amp;id=6398" TargetMode="External"/><Relationship Id="rId579" Type="http://schemas.openxmlformats.org/officeDocument/2006/relationships/hyperlink" Target="http://www.seinfra.ce.gov.br/servicos/tabela_custo/?comp=C0727&amp;id=6384" TargetMode="External"/><Relationship Id="rId80" Type="http://schemas.openxmlformats.org/officeDocument/2006/relationships/hyperlink" Target="http://www.seinfra.ce.gov.br/servicos/tabela_custo/?comp=C0838&amp;id=1123" TargetMode="External"/><Relationship Id="rId155" Type="http://schemas.openxmlformats.org/officeDocument/2006/relationships/hyperlink" Target="http://www.seinfra.ce.gov.br/servicos/tabela_custo/?comp=I0773&amp;id=6215" TargetMode="External"/><Relationship Id="rId176" Type="http://schemas.openxmlformats.org/officeDocument/2006/relationships/hyperlink" Target="http://www.seinfra.ce.gov.br/servicos/tabela_custo/?comp=C2980&amp;id=7217" TargetMode="External"/><Relationship Id="rId197" Type="http://schemas.openxmlformats.org/officeDocument/2006/relationships/hyperlink" Target="http://www.seinfra.ce.gov.br/servicos/tabela_custo/?comp=I0705&amp;id=7211" TargetMode="External"/><Relationship Id="rId341" Type="http://schemas.openxmlformats.org/officeDocument/2006/relationships/hyperlink" Target="http://www.seinfra.ce.gov.br/servicos/tabela_custo/?comp=C0214&amp;id=5828" TargetMode="External"/><Relationship Id="rId362" Type="http://schemas.openxmlformats.org/officeDocument/2006/relationships/hyperlink" Target="http://www.seinfra.ce.gov.br/servicos/tabela_custo/?comp=C3211&amp;id=1564" TargetMode="External"/><Relationship Id="rId383" Type="http://schemas.openxmlformats.org/officeDocument/2006/relationships/hyperlink" Target="http://www.seinfra.ce.gov.br/servicos/tabela_custo/?comp=I0578&amp;id=921" TargetMode="External"/><Relationship Id="rId418" Type="http://schemas.openxmlformats.org/officeDocument/2006/relationships/hyperlink" Target="http://www.seinfra.ce.gov.br/servicos/tabela_custo/?comp=I0642&amp;id=5870" TargetMode="External"/><Relationship Id="rId439" Type="http://schemas.openxmlformats.org/officeDocument/2006/relationships/hyperlink" Target="http://www.seinfra.ce.gov.br/servicos/tabela_custo/?comp=I0779&amp;id=936" TargetMode="External"/><Relationship Id="rId590" Type="http://schemas.openxmlformats.org/officeDocument/2006/relationships/hyperlink" Target="http://www.seinfra.ce.gov.br/servicos/tabela_custo/?comp=I0705&amp;id=6377" TargetMode="External"/><Relationship Id="rId604" Type="http://schemas.openxmlformats.org/officeDocument/2006/relationships/hyperlink" Target="http://www.seinfra.ce.gov.br/servicos/tabela_custo/?comp=C2784&amp;id=5393" TargetMode="External"/><Relationship Id="rId201" Type="http://schemas.openxmlformats.org/officeDocument/2006/relationships/hyperlink" Target="http://www.seinfra.ce.gov.br/servicos/tabela_custo/?comp=C0723&amp;id=5921" TargetMode="External"/><Relationship Id="rId222" Type="http://schemas.openxmlformats.org/officeDocument/2006/relationships/hyperlink" Target="http://www.seinfra.ce.gov.br/servicos/tabela_custo/?comp=C2980&amp;id=3072" TargetMode="External"/><Relationship Id="rId243" Type="http://schemas.openxmlformats.org/officeDocument/2006/relationships/hyperlink" Target="http://www.seinfra.ce.gov.br/servicos/tabela_custo/?comp=C0705&amp;id=3072" TargetMode="External"/><Relationship Id="rId264" Type="http://schemas.openxmlformats.org/officeDocument/2006/relationships/hyperlink" Target="http://www.seinfra.ce.gov.br/servicos/tabela_custo/?comp=I0772&amp;id=3066" TargetMode="External"/><Relationship Id="rId285" Type="http://schemas.openxmlformats.org/officeDocument/2006/relationships/hyperlink" Target="http://www.seinfra.ce.gov.br/servicos/tabela_custo/?comp=I0748&amp;id=2246" TargetMode="External"/><Relationship Id="rId450" Type="http://schemas.openxmlformats.org/officeDocument/2006/relationships/hyperlink" Target="http://www.seinfra.ce.gov.br/servicos/tabela_custo/?comp=I0739&amp;id=934" TargetMode="External"/><Relationship Id="rId471" Type="http://schemas.openxmlformats.org/officeDocument/2006/relationships/hyperlink" Target="http://www.seinfra.ce.gov.br/servicos/tabela_custo/?comp=I0725&amp;id=958" TargetMode="External"/><Relationship Id="rId506" Type="http://schemas.openxmlformats.org/officeDocument/2006/relationships/hyperlink" Target="http://www.seinfra.ce.gov.br/servicos/tabela_custo/?comp=I0654&amp;id=5866" TargetMode="External"/><Relationship Id="rId17" Type="http://schemas.openxmlformats.org/officeDocument/2006/relationships/hyperlink" Target="http://www.seinfra.ce.gov.br/servicos/tabela_custo/?comp=C2784&amp;id=3155" TargetMode="External"/><Relationship Id="rId38" Type="http://schemas.openxmlformats.org/officeDocument/2006/relationships/hyperlink" Target="http://www.seinfra.ce.gov.br/servicos/tabela_custo/?comp=C0218&amp;id=2902" TargetMode="External"/><Relationship Id="rId59" Type="http://schemas.openxmlformats.org/officeDocument/2006/relationships/hyperlink" Target="http://www.seinfra.ce.gov.br/servicos/tabela_custo/?comp=C0840&amp;id=1133" TargetMode="External"/><Relationship Id="rId103" Type="http://schemas.openxmlformats.org/officeDocument/2006/relationships/hyperlink" Target="http://www.seinfra.ce.gov.br/servicos/tabela_custo/?comp=C0840&amp;id=2902" TargetMode="External"/><Relationship Id="rId124" Type="http://schemas.openxmlformats.org/officeDocument/2006/relationships/hyperlink" Target="http://www.seinfra.ce.gov.br/servicos/tabela_custo/?comp=I0747&amp;id=6223" TargetMode="External"/><Relationship Id="rId310" Type="http://schemas.openxmlformats.org/officeDocument/2006/relationships/hyperlink" Target="http://www.seinfra.ce.gov.br/servicos/tabela_custo/?comp=I0735&amp;id=7058" TargetMode="External"/><Relationship Id="rId492" Type="http://schemas.openxmlformats.org/officeDocument/2006/relationships/hyperlink" Target="http://www.seinfra.ce.gov.br/servicos/tabela_custo/?comp=I0683&amp;id=5865" TargetMode="External"/><Relationship Id="rId527" Type="http://schemas.openxmlformats.org/officeDocument/2006/relationships/hyperlink" Target="http://www.seinfra.ce.gov.br/servicos/tabela_custo/?comp=I0578&amp;id=1024" TargetMode="External"/><Relationship Id="rId548" Type="http://schemas.openxmlformats.org/officeDocument/2006/relationships/hyperlink" Target="http://www.seinfra.ce.gov.br/servicos/tabela_custo/?comp=I0705&amp;id=6396" TargetMode="External"/><Relationship Id="rId569" Type="http://schemas.openxmlformats.org/officeDocument/2006/relationships/hyperlink" Target="http://www.seinfra.ce.gov.br/servicos/tabela_custo/?comp=C2980&amp;id=6390" TargetMode="External"/><Relationship Id="rId70" Type="http://schemas.openxmlformats.org/officeDocument/2006/relationships/hyperlink" Target="http://www.seinfra.ce.gov.br/servicos/tabela_custo/?comp=C2853&amp;id=1125" TargetMode="External"/><Relationship Id="rId91" Type="http://schemas.openxmlformats.org/officeDocument/2006/relationships/hyperlink" Target="http://www.seinfra.ce.gov.br/servicos/tabela_custo/?comp=C3127&amp;id=1563" TargetMode="External"/><Relationship Id="rId145" Type="http://schemas.openxmlformats.org/officeDocument/2006/relationships/hyperlink" Target="http://www.seinfra.ce.gov.br/servicos/tabela_custo/?comp=C2980&amp;id=6217" TargetMode="External"/><Relationship Id="rId166" Type="http://schemas.openxmlformats.org/officeDocument/2006/relationships/hyperlink" Target="http://www.seinfra.ce.gov.br/servicos/tabela_custo/?comp=C0705&amp;id=7220" TargetMode="External"/><Relationship Id="rId187" Type="http://schemas.openxmlformats.org/officeDocument/2006/relationships/hyperlink" Target="http://www.seinfra.ce.gov.br/servicos/tabela_custo/?comp=C0705&amp;id=7214" TargetMode="External"/><Relationship Id="rId331" Type="http://schemas.openxmlformats.org/officeDocument/2006/relationships/hyperlink" Target="http://www.seinfra.ce.gov.br/servicos/tabela_custo/?comp=C0840&amp;id=7541" TargetMode="External"/><Relationship Id="rId352" Type="http://schemas.openxmlformats.org/officeDocument/2006/relationships/hyperlink" Target="http://www.seinfra.ce.gov.br/servicos/tabela_custo/?comp=C2784&amp;id=1564" TargetMode="External"/><Relationship Id="rId373" Type="http://schemas.openxmlformats.org/officeDocument/2006/relationships/hyperlink" Target="http://www.seinfra.ce.gov.br/servicos/tabela_custo/?comp=I0682&amp;id=5536" TargetMode="External"/><Relationship Id="rId394" Type="http://schemas.openxmlformats.org/officeDocument/2006/relationships/hyperlink" Target="http://www.seinfra.ce.gov.br/servicos/tabela_custo/?comp=C3324&amp;id=1566" TargetMode="External"/><Relationship Id="rId408" Type="http://schemas.openxmlformats.org/officeDocument/2006/relationships/hyperlink" Target="http://www.seinfra.ce.gov.br/servicos/tabela_custo/?comp=C2980&amp;id=6399" TargetMode="External"/><Relationship Id="rId429" Type="http://schemas.openxmlformats.org/officeDocument/2006/relationships/hyperlink" Target="http://www.seinfra.ce.gov.br/servicos/tabela_custo/?comp=I0703&amp;id=5665" TargetMode="External"/><Relationship Id="rId580" Type="http://schemas.openxmlformats.org/officeDocument/2006/relationships/hyperlink" Target="http://www.seinfra.ce.gov.br/servicos/tabela_custo/?comp=C0720&amp;id=6383" TargetMode="External"/><Relationship Id="rId615" Type="http://schemas.openxmlformats.org/officeDocument/2006/relationships/hyperlink" Target="http://www.seinfra.ce.gov.br/servicos/tabela_custo/?comp=I0786&amp;id=544" TargetMode="External"/><Relationship Id="rId1" Type="http://schemas.openxmlformats.org/officeDocument/2006/relationships/hyperlink" Target="http://www.seinfra.ce.gov.br/servicos/tabela_custo/?comp=C0727&amp;id=5913" TargetMode="External"/><Relationship Id="rId212" Type="http://schemas.openxmlformats.org/officeDocument/2006/relationships/hyperlink" Target="http://www.seinfra.ce.gov.br/servicos/tabela_custo/?comp=I0773&amp;id=3072" TargetMode="External"/><Relationship Id="rId233" Type="http://schemas.openxmlformats.org/officeDocument/2006/relationships/hyperlink" Target="http://www.seinfra.ce.gov.br/servicos/tabela_custo/?comp=I0705&amp;id=3072" TargetMode="External"/><Relationship Id="rId254" Type="http://schemas.openxmlformats.org/officeDocument/2006/relationships/hyperlink" Target="http://www.seinfra.ce.gov.br/servicos/tabela_custo/?comp=C2980&amp;id=3066" TargetMode="External"/><Relationship Id="rId440" Type="http://schemas.openxmlformats.org/officeDocument/2006/relationships/hyperlink" Target="http://www.seinfra.ce.gov.br/servicos/tabela_custo/?comp=I0698&amp;id=936" TargetMode="External"/><Relationship Id="rId28" Type="http://schemas.openxmlformats.org/officeDocument/2006/relationships/hyperlink" Target="http://www.seinfra.ce.gov.br/servicos/tabela_custo/?comp=C0776&amp;id=5256" TargetMode="External"/><Relationship Id="rId49" Type="http://schemas.openxmlformats.org/officeDocument/2006/relationships/hyperlink" Target="http://www.seinfra.ce.gov.br/servicos/tabela_custo/?comp=C2593&amp;id=7152" TargetMode="External"/><Relationship Id="rId114" Type="http://schemas.openxmlformats.org/officeDocument/2006/relationships/hyperlink" Target="http://www.seinfra.ce.gov.br/servicos/tabela_custo/?comp=C0703&amp;id=6230" TargetMode="External"/><Relationship Id="rId275" Type="http://schemas.openxmlformats.org/officeDocument/2006/relationships/hyperlink" Target="http://www.seinfra.ce.gov.br/servicos/tabela_custo/?comp=I0705&amp;id=3063" TargetMode="External"/><Relationship Id="rId296" Type="http://schemas.openxmlformats.org/officeDocument/2006/relationships/hyperlink" Target="http://www.seinfra.ce.gov.br/servicos/tabela_custo/?comp=C0216&amp;id=1534" TargetMode="External"/><Relationship Id="rId300" Type="http://schemas.openxmlformats.org/officeDocument/2006/relationships/hyperlink" Target="http://www.seinfra.ce.gov.br/servicos/tabela_custo/?comp=I0749&amp;id=1510" TargetMode="External"/><Relationship Id="rId461" Type="http://schemas.openxmlformats.org/officeDocument/2006/relationships/hyperlink" Target="http://www.seinfra.ce.gov.br/servicos/tabela_custo/?comp=I0698&amp;id=935" TargetMode="External"/><Relationship Id="rId482" Type="http://schemas.openxmlformats.org/officeDocument/2006/relationships/hyperlink" Target="http://www.seinfra.ce.gov.br/servicos/tabela_custo/?comp=I0765&amp;id=1248" TargetMode="External"/><Relationship Id="rId517" Type="http://schemas.openxmlformats.org/officeDocument/2006/relationships/hyperlink" Target="http://www.seinfra.ce.gov.br/servicos/tabela_custo/?comp=I0690&amp;id=1035" TargetMode="External"/><Relationship Id="rId538" Type="http://schemas.openxmlformats.org/officeDocument/2006/relationships/hyperlink" Target="http://www.seinfra.ce.gov.br/servicos/tabela_custo/?comp=C0705&amp;id=6398" TargetMode="External"/><Relationship Id="rId559" Type="http://schemas.openxmlformats.org/officeDocument/2006/relationships/hyperlink" Target="http://www.seinfra.ce.gov.br/servicos/tabela_custo/?comp=I0772&amp;id=6393" TargetMode="External"/><Relationship Id="rId60" Type="http://schemas.openxmlformats.org/officeDocument/2006/relationships/hyperlink" Target="http://www.seinfra.ce.gov.br/servicos/tabela_custo/?comp=C0838&amp;id=1133" TargetMode="External"/><Relationship Id="rId81" Type="http://schemas.openxmlformats.org/officeDocument/2006/relationships/hyperlink" Target="http://www.seinfra.ce.gov.br/servicos/tabela_custo/?comp=C0170&amp;id=1123" TargetMode="External"/><Relationship Id="rId135" Type="http://schemas.openxmlformats.org/officeDocument/2006/relationships/hyperlink" Target="http://www.seinfra.ce.gov.br/servicos/tabela_custo/?comp=I0773&amp;id=6220" TargetMode="External"/><Relationship Id="rId156" Type="http://schemas.openxmlformats.org/officeDocument/2006/relationships/hyperlink" Target="http://www.seinfra.ce.gov.br/servicos/tabela_custo/?comp=I0705&amp;id=6215" TargetMode="External"/><Relationship Id="rId177" Type="http://schemas.openxmlformats.org/officeDocument/2006/relationships/hyperlink" Target="http://www.seinfra.ce.gov.br/servicos/tabela_custo/?comp=C0705&amp;id=7217" TargetMode="External"/><Relationship Id="rId198" Type="http://schemas.openxmlformats.org/officeDocument/2006/relationships/hyperlink" Target="http://www.seinfra.ce.gov.br/servicos/tabela_custo/?comp=C0726&amp;id=5924" TargetMode="External"/><Relationship Id="rId321" Type="http://schemas.openxmlformats.org/officeDocument/2006/relationships/hyperlink" Target="http://www.seinfra.ce.gov.br/servicos/tabela_custo/?comp=C0216&amp;id=6405" TargetMode="External"/><Relationship Id="rId342" Type="http://schemas.openxmlformats.org/officeDocument/2006/relationships/hyperlink" Target="http://www.seinfra.ce.gov.br/servicos/tabela_custo/?comp=I0753&amp;id=5828" TargetMode="External"/><Relationship Id="rId363" Type="http://schemas.openxmlformats.org/officeDocument/2006/relationships/hyperlink" Target="http://www.seinfra.ce.gov.br/servicos/tabela_custo/?comp=C2784&amp;id=1564" TargetMode="External"/><Relationship Id="rId384" Type="http://schemas.openxmlformats.org/officeDocument/2006/relationships/hyperlink" Target="http://www.seinfra.ce.gov.br/servicos/tabela_custo/?comp=C2784&amp;id=1506" TargetMode="External"/><Relationship Id="rId419" Type="http://schemas.openxmlformats.org/officeDocument/2006/relationships/hyperlink" Target="http://www.seinfra.ce.gov.br/servicos/tabela_custo/?comp=I0779&amp;id=5871" TargetMode="External"/><Relationship Id="rId570" Type="http://schemas.openxmlformats.org/officeDocument/2006/relationships/hyperlink" Target="http://www.seinfra.ce.gov.br/servicos/tabela_custo/?comp=C0705&amp;id=6390" TargetMode="External"/><Relationship Id="rId591" Type="http://schemas.openxmlformats.org/officeDocument/2006/relationships/hyperlink" Target="http://www.seinfra.ce.gov.br/servicos/tabela_custo/?comp=I0769&amp;id=603" TargetMode="External"/><Relationship Id="rId605" Type="http://schemas.openxmlformats.org/officeDocument/2006/relationships/hyperlink" Target="http://www.seinfra.ce.gov.br/servicos/tabela_custo/?comp=C0840&amp;id=5393" TargetMode="External"/><Relationship Id="rId202" Type="http://schemas.openxmlformats.org/officeDocument/2006/relationships/hyperlink" Target="http://www.seinfra.ce.gov.br/servicos/tabela_custo/?comp=C0722&amp;id=5920" TargetMode="External"/><Relationship Id="rId223" Type="http://schemas.openxmlformats.org/officeDocument/2006/relationships/hyperlink" Target="http://www.seinfra.ce.gov.br/servicos/tabela_custo/?comp=C0705&amp;id=3072" TargetMode="External"/><Relationship Id="rId244" Type="http://schemas.openxmlformats.org/officeDocument/2006/relationships/hyperlink" Target="http://www.seinfra.ce.gov.br/servicos/tabela_custo/?comp=I0773&amp;id=3072" TargetMode="External"/><Relationship Id="rId430" Type="http://schemas.openxmlformats.org/officeDocument/2006/relationships/hyperlink" Target="http://www.seinfra.ce.gov.br/servicos/tabela_custo/?comp=I0703&amp;id=5664" TargetMode="External"/><Relationship Id="rId18" Type="http://schemas.openxmlformats.org/officeDocument/2006/relationships/hyperlink" Target="http://www.seinfra.ce.gov.br/servicos/tabela_custo/?comp=C2122&amp;id=3155" TargetMode="External"/><Relationship Id="rId39" Type="http://schemas.openxmlformats.org/officeDocument/2006/relationships/hyperlink" Target="http://www.seinfra.ce.gov.br/servicos/tabela_custo/?comp=I0724&amp;id=4072" TargetMode="External"/><Relationship Id="rId265" Type="http://schemas.openxmlformats.org/officeDocument/2006/relationships/hyperlink" Target="http://www.seinfra.ce.gov.br/servicos/tabela_custo/?comp=I0705&amp;id=3066" TargetMode="External"/><Relationship Id="rId286" Type="http://schemas.openxmlformats.org/officeDocument/2006/relationships/hyperlink" Target="http://www.seinfra.ce.gov.br/servicos/tabela_custo/?comp=I0733&amp;id=2246" TargetMode="External"/><Relationship Id="rId451" Type="http://schemas.openxmlformats.org/officeDocument/2006/relationships/hyperlink" Target="http://www.seinfra.ce.gov.br/servicos/tabela_custo/?comp=I0723&amp;id=934" TargetMode="External"/><Relationship Id="rId472" Type="http://schemas.openxmlformats.org/officeDocument/2006/relationships/hyperlink" Target="http://www.seinfra.ce.gov.br/servicos/tabela_custo/?comp=I0769&amp;id=1261" TargetMode="External"/><Relationship Id="rId493" Type="http://schemas.openxmlformats.org/officeDocument/2006/relationships/hyperlink" Target="http://www.seinfra.ce.gov.br/servicos/tabela_custo/?comp=I0654&amp;id=5865" TargetMode="External"/><Relationship Id="rId507" Type="http://schemas.openxmlformats.org/officeDocument/2006/relationships/hyperlink" Target="http://www.seinfra.ce.gov.br/servicos/tabela_custo/?comp=I0651&amp;id=5866" TargetMode="External"/><Relationship Id="rId528" Type="http://schemas.openxmlformats.org/officeDocument/2006/relationships/hyperlink" Target="http://www.seinfra.ce.gov.br/servicos/tabela_custo/?comp=C1280&amp;id=5394" TargetMode="External"/><Relationship Id="rId549" Type="http://schemas.openxmlformats.org/officeDocument/2006/relationships/hyperlink" Target="http://www.seinfra.ce.gov.br/servicos/tabela_custo/?comp=C2980&amp;id=6395" TargetMode="External"/><Relationship Id="rId50" Type="http://schemas.openxmlformats.org/officeDocument/2006/relationships/hyperlink" Target="http://www.seinfra.ce.gov.br/servicos/tabela_custo/?comp=C2784&amp;id=2909" TargetMode="External"/><Relationship Id="rId104" Type="http://schemas.openxmlformats.org/officeDocument/2006/relationships/hyperlink" Target="http://www.seinfra.ce.gov.br/servicos/tabela_custo/?comp=C0076&amp;id=2902" TargetMode="External"/><Relationship Id="rId125" Type="http://schemas.openxmlformats.org/officeDocument/2006/relationships/hyperlink" Target="http://www.seinfra.ce.gov.br/servicos/tabela_custo/?comp=C2980&amp;id=6222" TargetMode="External"/><Relationship Id="rId146" Type="http://schemas.openxmlformats.org/officeDocument/2006/relationships/hyperlink" Target="http://www.seinfra.ce.gov.br/servicos/tabela_custo/?comp=C0703&amp;id=6217" TargetMode="External"/><Relationship Id="rId167" Type="http://schemas.openxmlformats.org/officeDocument/2006/relationships/hyperlink" Target="http://www.seinfra.ce.gov.br/servicos/tabela_custo/?comp=I0773&amp;id=7220" TargetMode="External"/><Relationship Id="rId188" Type="http://schemas.openxmlformats.org/officeDocument/2006/relationships/hyperlink" Target="http://www.seinfra.ce.gov.br/servicos/tabela_custo/?comp=I0705&amp;id=7214" TargetMode="External"/><Relationship Id="rId311" Type="http://schemas.openxmlformats.org/officeDocument/2006/relationships/hyperlink" Target="http://www.seinfra.ce.gov.br/servicos/tabela_custo/?comp=I0710&amp;id=7058" TargetMode="External"/><Relationship Id="rId332" Type="http://schemas.openxmlformats.org/officeDocument/2006/relationships/hyperlink" Target="http://www.seinfra.ce.gov.br/servicos/tabela_custo/?comp=C1603&amp;id=7547" TargetMode="External"/><Relationship Id="rId353" Type="http://schemas.openxmlformats.org/officeDocument/2006/relationships/hyperlink" Target="http://www.seinfra.ce.gov.br/servicos/tabela_custo/?comp=C0588&amp;id=1564" TargetMode="External"/><Relationship Id="rId374" Type="http://schemas.openxmlformats.org/officeDocument/2006/relationships/hyperlink" Target="http://www.seinfra.ce.gov.br/servicos/tabela_custo/?comp=I0682&amp;id=5536" TargetMode="External"/><Relationship Id="rId395" Type="http://schemas.openxmlformats.org/officeDocument/2006/relationships/hyperlink" Target="http://www.seinfra.ce.gov.br/servicos/tabela_custo/?comp=C3251&amp;id=1566" TargetMode="External"/><Relationship Id="rId409" Type="http://schemas.openxmlformats.org/officeDocument/2006/relationships/hyperlink" Target="http://www.seinfra.ce.gov.br/servicos/tabela_custo/?comp=I0682&amp;id=5308" TargetMode="External"/><Relationship Id="rId560" Type="http://schemas.openxmlformats.org/officeDocument/2006/relationships/hyperlink" Target="http://www.seinfra.ce.gov.br/servicos/tabela_custo/?comp=I0705&amp;id=6393" TargetMode="External"/><Relationship Id="rId581" Type="http://schemas.openxmlformats.org/officeDocument/2006/relationships/hyperlink" Target="http://www.seinfra.ce.gov.br/servicos/tabela_custo/?comp=C0719&amp;id=6382" TargetMode="External"/><Relationship Id="rId71" Type="http://schemas.openxmlformats.org/officeDocument/2006/relationships/hyperlink" Target="http://www.seinfra.ce.gov.br/servicos/tabela_custo/?comp=C0838&amp;id=1125" TargetMode="External"/><Relationship Id="rId92" Type="http://schemas.openxmlformats.org/officeDocument/2006/relationships/hyperlink" Target="http://www.seinfra.ce.gov.br/servicos/tabela_custo/?comp=C2123&amp;id=6413" TargetMode="External"/><Relationship Id="rId213" Type="http://schemas.openxmlformats.org/officeDocument/2006/relationships/hyperlink" Target="http://www.seinfra.ce.gov.br/servicos/tabela_custo/?comp=I0705&amp;id=3072" TargetMode="External"/><Relationship Id="rId234" Type="http://schemas.openxmlformats.org/officeDocument/2006/relationships/hyperlink" Target="http://www.seinfra.ce.gov.br/servicos/tabela_custo/?comp=C2980&amp;id=3072" TargetMode="External"/><Relationship Id="rId420" Type="http://schemas.openxmlformats.org/officeDocument/2006/relationships/hyperlink" Target="http://www.seinfra.ce.gov.br/servicos/tabela_custo/?comp=I0666&amp;id=5871" TargetMode="External"/><Relationship Id="rId616" Type="http://schemas.openxmlformats.org/officeDocument/2006/relationships/hyperlink" Target="http://www.seinfra.ce.gov.br/servicos/tabela_custo/?comp=I0760&amp;id=544" TargetMode="External"/><Relationship Id="rId2" Type="http://schemas.openxmlformats.org/officeDocument/2006/relationships/hyperlink" Target="http://www.seinfra.ce.gov.br/servicos/tabela_custo/?comp=I0775&amp;id=773" TargetMode="External"/><Relationship Id="rId29" Type="http://schemas.openxmlformats.org/officeDocument/2006/relationships/hyperlink" Target="http://www.seinfra.ce.gov.br/servicos/tabela_custo/?comp=C1400&amp;id=5928" TargetMode="External"/><Relationship Id="rId255" Type="http://schemas.openxmlformats.org/officeDocument/2006/relationships/hyperlink" Target="http://www.seinfra.ce.gov.br/servicos/tabela_custo/?comp=C0705&amp;id=3066" TargetMode="External"/><Relationship Id="rId276" Type="http://schemas.openxmlformats.org/officeDocument/2006/relationships/hyperlink" Target="http://www.seinfra.ce.gov.br/servicos/tabela_custo/?comp=C2980&amp;id=3063" TargetMode="External"/><Relationship Id="rId297" Type="http://schemas.openxmlformats.org/officeDocument/2006/relationships/hyperlink" Target="http://www.seinfra.ce.gov.br/servicos/tabela_custo/?comp=C0840&amp;id=1533" TargetMode="External"/><Relationship Id="rId441" Type="http://schemas.openxmlformats.org/officeDocument/2006/relationships/hyperlink" Target="http://www.seinfra.ce.gov.br/servicos/tabela_custo/?comp=I0683&amp;id=936" TargetMode="External"/><Relationship Id="rId462" Type="http://schemas.openxmlformats.org/officeDocument/2006/relationships/hyperlink" Target="http://www.seinfra.ce.gov.br/servicos/tabela_custo/?comp=I0667&amp;id=935" TargetMode="External"/><Relationship Id="rId483" Type="http://schemas.openxmlformats.org/officeDocument/2006/relationships/hyperlink" Target="http://www.seinfra.ce.gov.br/servicos/tabela_custo/?comp=I0765&amp;id=1246" TargetMode="External"/><Relationship Id="rId518" Type="http://schemas.openxmlformats.org/officeDocument/2006/relationships/hyperlink" Target="http://www.seinfra.ce.gov.br/servicos/tabela_custo/?comp=I0688&amp;id=1403" TargetMode="External"/><Relationship Id="rId539" Type="http://schemas.openxmlformats.org/officeDocument/2006/relationships/hyperlink" Target="http://www.seinfra.ce.gov.br/servicos/tabela_custo/?comp=I0773&amp;id=6398" TargetMode="External"/><Relationship Id="rId40" Type="http://schemas.openxmlformats.org/officeDocument/2006/relationships/hyperlink" Target="http://www.seinfra.ce.gov.br/servicos/tabela_custo/?comp=I0690&amp;id=4072" TargetMode="External"/><Relationship Id="rId115" Type="http://schemas.openxmlformats.org/officeDocument/2006/relationships/hyperlink" Target="http://www.seinfra.ce.gov.br/servicos/tabela_custo/?comp=I0773&amp;id=6230" TargetMode="External"/><Relationship Id="rId136" Type="http://schemas.openxmlformats.org/officeDocument/2006/relationships/hyperlink" Target="http://www.seinfra.ce.gov.br/servicos/tabela_custo/?comp=I0705&amp;id=6220" TargetMode="External"/><Relationship Id="rId157" Type="http://schemas.openxmlformats.org/officeDocument/2006/relationships/hyperlink" Target="http://www.seinfra.ce.gov.br/servicos/tabela_custo/?comp=I0727&amp;id=1044" TargetMode="External"/><Relationship Id="rId178" Type="http://schemas.openxmlformats.org/officeDocument/2006/relationships/hyperlink" Target="http://www.seinfra.ce.gov.br/servicos/tabela_custo/?comp=I0773&amp;id=7217" TargetMode="External"/><Relationship Id="rId301" Type="http://schemas.openxmlformats.org/officeDocument/2006/relationships/hyperlink" Target="http://www.seinfra.ce.gov.br/servicos/tabela_custo/?comp=C0170&amp;id=4441" TargetMode="External"/><Relationship Id="rId322" Type="http://schemas.openxmlformats.org/officeDocument/2006/relationships/hyperlink" Target="http://www.seinfra.ce.gov.br/servicos/tabela_custo/?comp=C0830&amp;id=6403" TargetMode="External"/><Relationship Id="rId343" Type="http://schemas.openxmlformats.org/officeDocument/2006/relationships/hyperlink" Target="http://www.seinfra.ce.gov.br/servicos/tabela_custo/?comp=I0639&amp;id=5828" TargetMode="External"/><Relationship Id="rId364" Type="http://schemas.openxmlformats.org/officeDocument/2006/relationships/hyperlink" Target="http://www.seinfra.ce.gov.br/servicos/tabela_custo/?comp=C0588&amp;id=1564" TargetMode="External"/><Relationship Id="rId550" Type="http://schemas.openxmlformats.org/officeDocument/2006/relationships/hyperlink" Target="http://www.seinfra.ce.gov.br/servicos/tabela_custo/?comp=C0705&amp;id=6395" TargetMode="External"/><Relationship Id="rId61" Type="http://schemas.openxmlformats.org/officeDocument/2006/relationships/hyperlink" Target="http://www.seinfra.ce.gov.br/servicos/tabela_custo/?comp=C0216&amp;id=1133" TargetMode="External"/><Relationship Id="rId82" Type="http://schemas.openxmlformats.org/officeDocument/2006/relationships/hyperlink" Target="http://www.seinfra.ce.gov.br/servicos/tabela_custo/?comp=I0705&amp;id=1123" TargetMode="External"/><Relationship Id="rId199" Type="http://schemas.openxmlformats.org/officeDocument/2006/relationships/hyperlink" Target="http://www.seinfra.ce.gov.br/servicos/tabela_custo/?comp=C0725&amp;id=5923" TargetMode="External"/><Relationship Id="rId203" Type="http://schemas.openxmlformats.org/officeDocument/2006/relationships/hyperlink" Target="http://www.seinfra.ce.gov.br/servicos/tabela_custo/?comp=C0721&amp;id=5919" TargetMode="External"/><Relationship Id="rId385" Type="http://schemas.openxmlformats.org/officeDocument/2006/relationships/hyperlink" Target="http://www.seinfra.ce.gov.br/servicos/tabela_custo/?comp=C0588&amp;id=1506" TargetMode="External"/><Relationship Id="rId571" Type="http://schemas.openxmlformats.org/officeDocument/2006/relationships/hyperlink" Target="http://www.seinfra.ce.gov.br/servicos/tabela_custo/?comp=I0705&amp;id=6390" TargetMode="External"/><Relationship Id="rId592" Type="http://schemas.openxmlformats.org/officeDocument/2006/relationships/hyperlink" Target="http://www.seinfra.ce.gov.br/servicos/tabela_custo/?comp=I0728&amp;id=603" TargetMode="External"/><Relationship Id="rId606" Type="http://schemas.openxmlformats.org/officeDocument/2006/relationships/hyperlink" Target="http://www.seinfra.ce.gov.br/servicos/tabela_custo/?comp=C0836&amp;id=5393" TargetMode="External"/><Relationship Id="rId19" Type="http://schemas.openxmlformats.org/officeDocument/2006/relationships/hyperlink" Target="http://www.seinfra.ce.gov.br/servicos/tabela_custo/?comp=C0838&amp;id=3155" TargetMode="External"/><Relationship Id="rId224" Type="http://schemas.openxmlformats.org/officeDocument/2006/relationships/hyperlink" Target="http://www.seinfra.ce.gov.br/servicos/tabela_custo/?comp=I0773&amp;id=3072" TargetMode="External"/><Relationship Id="rId245" Type="http://schemas.openxmlformats.org/officeDocument/2006/relationships/hyperlink" Target="http://www.seinfra.ce.gov.br/servicos/tabela_custo/?comp=I0705&amp;id=3072" TargetMode="External"/><Relationship Id="rId266" Type="http://schemas.openxmlformats.org/officeDocument/2006/relationships/hyperlink" Target="http://www.seinfra.ce.gov.br/servicos/tabela_custo/?comp=C2980&amp;id=3066" TargetMode="External"/><Relationship Id="rId287" Type="http://schemas.openxmlformats.org/officeDocument/2006/relationships/hyperlink" Target="http://www.seinfra.ce.gov.br/servicos/tabela_custo/?comp=I0748&amp;id=2245" TargetMode="External"/><Relationship Id="rId410" Type="http://schemas.openxmlformats.org/officeDocument/2006/relationships/hyperlink" Target="http://www.seinfra.ce.gov.br/servicos/tabela_custo/?comp=I0682&amp;id=5304" TargetMode="External"/><Relationship Id="rId431" Type="http://schemas.openxmlformats.org/officeDocument/2006/relationships/hyperlink" Target="http://www.seinfra.ce.gov.br/servicos/tabela_custo/?comp=I0703&amp;id=5662" TargetMode="External"/><Relationship Id="rId452" Type="http://schemas.openxmlformats.org/officeDocument/2006/relationships/hyperlink" Target="http://www.seinfra.ce.gov.br/servicos/tabela_custo/?comp=I0698&amp;id=934" TargetMode="External"/><Relationship Id="rId473" Type="http://schemas.openxmlformats.org/officeDocument/2006/relationships/hyperlink" Target="http://www.seinfra.ce.gov.br/servicos/tabela_custo/?comp=I0727&amp;id=1261" TargetMode="External"/><Relationship Id="rId494" Type="http://schemas.openxmlformats.org/officeDocument/2006/relationships/hyperlink" Target="http://www.seinfra.ce.gov.br/servicos/tabela_custo/?comp=I0645&amp;id=5865" TargetMode="External"/><Relationship Id="rId508" Type="http://schemas.openxmlformats.org/officeDocument/2006/relationships/hyperlink" Target="http://www.seinfra.ce.gov.br/servicos/tabela_custo/?comp=I0645&amp;id=5866" TargetMode="External"/><Relationship Id="rId529" Type="http://schemas.openxmlformats.org/officeDocument/2006/relationships/hyperlink" Target="http://www.seinfra.ce.gov.br/servicos/tabela_custo/?comp=C1280&amp;id=906" TargetMode="External"/><Relationship Id="rId30" Type="http://schemas.openxmlformats.org/officeDocument/2006/relationships/hyperlink" Target="http://www.seinfra.ce.gov.br/servicos/tabela_custo/?comp=C0840&amp;id=5928" TargetMode="External"/><Relationship Id="rId105" Type="http://schemas.openxmlformats.org/officeDocument/2006/relationships/hyperlink" Target="http://www.seinfra.ce.gov.br/servicos/tabela_custo/?comp=C2921&amp;id=1131" TargetMode="External"/><Relationship Id="rId126" Type="http://schemas.openxmlformats.org/officeDocument/2006/relationships/hyperlink" Target="http://www.seinfra.ce.gov.br/servicos/tabela_custo/?comp=C0703&amp;id=6222" TargetMode="External"/><Relationship Id="rId147" Type="http://schemas.openxmlformats.org/officeDocument/2006/relationships/hyperlink" Target="http://www.seinfra.ce.gov.br/servicos/tabela_custo/?comp=I0773&amp;id=6217" TargetMode="External"/><Relationship Id="rId168" Type="http://schemas.openxmlformats.org/officeDocument/2006/relationships/hyperlink" Target="http://www.seinfra.ce.gov.br/servicos/tabela_custo/?comp=I0705&amp;id=7220" TargetMode="External"/><Relationship Id="rId312" Type="http://schemas.openxmlformats.org/officeDocument/2006/relationships/hyperlink" Target="http://www.seinfra.ce.gov.br/servicos/tabela_custo/?comp=I0779&amp;id=7057" TargetMode="External"/><Relationship Id="rId333" Type="http://schemas.openxmlformats.org/officeDocument/2006/relationships/hyperlink" Target="http://www.seinfra.ce.gov.br/servicos/tabela_custo/?comp=C0840&amp;id=7547" TargetMode="External"/><Relationship Id="rId354" Type="http://schemas.openxmlformats.org/officeDocument/2006/relationships/hyperlink" Target="http://www.seinfra.ce.gov.br/servicos/tabela_custo/?comp=C3324&amp;id=1564" TargetMode="External"/><Relationship Id="rId540" Type="http://schemas.openxmlformats.org/officeDocument/2006/relationships/hyperlink" Target="http://www.seinfra.ce.gov.br/servicos/tabela_custo/?comp=I0705&amp;id=6398" TargetMode="External"/><Relationship Id="rId51" Type="http://schemas.openxmlformats.org/officeDocument/2006/relationships/hyperlink" Target="http://www.seinfra.ce.gov.br/servicos/tabela_custo/?comp=C2123&amp;id=2909" TargetMode="External"/><Relationship Id="rId72" Type="http://schemas.openxmlformats.org/officeDocument/2006/relationships/hyperlink" Target="http://www.seinfra.ce.gov.br/servicos/tabela_custo/?comp=C0170&amp;id=1125" TargetMode="External"/><Relationship Id="rId93" Type="http://schemas.openxmlformats.org/officeDocument/2006/relationships/hyperlink" Target="http://www.seinfra.ce.gov.br/servicos/tabela_custo/?comp=C0840&amp;id=6413" TargetMode="External"/><Relationship Id="rId189" Type="http://schemas.openxmlformats.org/officeDocument/2006/relationships/hyperlink" Target="http://www.seinfra.ce.gov.br/servicos/tabela_custo/?comp=C2980&amp;id=7213" TargetMode="External"/><Relationship Id="rId375" Type="http://schemas.openxmlformats.org/officeDocument/2006/relationships/hyperlink" Target="http://www.seinfra.ce.gov.br/servicos/tabela_custo/?comp=I0682&amp;id=5536" TargetMode="External"/><Relationship Id="rId396" Type="http://schemas.openxmlformats.org/officeDocument/2006/relationships/hyperlink" Target="http://www.seinfra.ce.gov.br/servicos/tabela_custo/?comp=C3127&amp;id=1566" TargetMode="External"/><Relationship Id="rId561" Type="http://schemas.openxmlformats.org/officeDocument/2006/relationships/hyperlink" Target="http://www.seinfra.ce.gov.br/servicos/tabela_custo/?comp=C2980&amp;id=6392" TargetMode="External"/><Relationship Id="rId582" Type="http://schemas.openxmlformats.org/officeDocument/2006/relationships/hyperlink" Target="http://www.seinfra.ce.gov.br/servicos/tabela_custo/?comp=C0719&amp;id=6381" TargetMode="External"/><Relationship Id="rId617" Type="http://schemas.openxmlformats.org/officeDocument/2006/relationships/hyperlink" Target="http://www.seinfra.ce.gov.br/servicos/tabela_custo/?comp=I0731&amp;id=544" TargetMode="External"/><Relationship Id="rId3" Type="http://schemas.openxmlformats.org/officeDocument/2006/relationships/hyperlink" Target="http://www.seinfra.ce.gov.br/servicos/tabela_custo/?comp=C0838&amp;id=3154" TargetMode="External"/><Relationship Id="rId214" Type="http://schemas.openxmlformats.org/officeDocument/2006/relationships/hyperlink" Target="http://www.seinfra.ce.gov.br/servicos/tabela_custo/?comp=C2980&amp;id=3072" TargetMode="External"/><Relationship Id="rId235" Type="http://schemas.openxmlformats.org/officeDocument/2006/relationships/hyperlink" Target="http://www.seinfra.ce.gov.br/servicos/tabela_custo/?comp=C0705&amp;id=3072" TargetMode="External"/><Relationship Id="rId256" Type="http://schemas.openxmlformats.org/officeDocument/2006/relationships/hyperlink" Target="http://www.seinfra.ce.gov.br/servicos/tabela_custo/?comp=I0772&amp;id=3066" TargetMode="External"/><Relationship Id="rId277" Type="http://schemas.openxmlformats.org/officeDocument/2006/relationships/hyperlink" Target="http://www.seinfra.ce.gov.br/servicos/tabela_custo/?comp=C0705&amp;id=3063" TargetMode="External"/><Relationship Id="rId298" Type="http://schemas.openxmlformats.org/officeDocument/2006/relationships/hyperlink" Target="http://www.seinfra.ce.gov.br/servicos/tabela_custo/?comp=C0218&amp;id=1533" TargetMode="External"/><Relationship Id="rId400" Type="http://schemas.openxmlformats.org/officeDocument/2006/relationships/hyperlink" Target="http://www.seinfra.ce.gov.br/servicos/tabela_custo/?comp=C0588&amp;id=1563" TargetMode="External"/><Relationship Id="rId421" Type="http://schemas.openxmlformats.org/officeDocument/2006/relationships/hyperlink" Target="http://www.seinfra.ce.gov.br/servicos/tabela_custo/?comp=I0779&amp;id=4130" TargetMode="External"/><Relationship Id="rId442" Type="http://schemas.openxmlformats.org/officeDocument/2006/relationships/hyperlink" Target="http://www.seinfra.ce.gov.br/servicos/tabela_custo/?comp=I0666&amp;id=936" TargetMode="External"/><Relationship Id="rId463" Type="http://schemas.openxmlformats.org/officeDocument/2006/relationships/hyperlink" Target="http://www.seinfra.ce.gov.br/servicos/tabela_custo/?comp=I0642&amp;id=935" TargetMode="External"/><Relationship Id="rId484" Type="http://schemas.openxmlformats.org/officeDocument/2006/relationships/hyperlink" Target="http://www.seinfra.ce.gov.br/servicos/tabela_custo/?comp=I0769&amp;id=5864" TargetMode="External"/><Relationship Id="rId519" Type="http://schemas.openxmlformats.org/officeDocument/2006/relationships/hyperlink" Target="http://www.seinfra.ce.gov.br/servicos/tabela_custo/?comp=I0576&amp;id=1403" TargetMode="External"/><Relationship Id="rId116" Type="http://schemas.openxmlformats.org/officeDocument/2006/relationships/hyperlink" Target="http://www.seinfra.ce.gov.br/servicos/tabela_custo/?comp=I0747&amp;id=6230" TargetMode="External"/><Relationship Id="rId137" Type="http://schemas.openxmlformats.org/officeDocument/2006/relationships/hyperlink" Target="http://www.seinfra.ce.gov.br/servicos/tabela_custo/?comp=C2980&amp;id=6219" TargetMode="External"/><Relationship Id="rId158" Type="http://schemas.openxmlformats.org/officeDocument/2006/relationships/hyperlink" Target="http://www.seinfra.ce.gov.br/servicos/tabela_custo/?comp=C0703&amp;id=5908" TargetMode="External"/><Relationship Id="rId302" Type="http://schemas.openxmlformats.org/officeDocument/2006/relationships/hyperlink" Target="http://www.seinfra.ce.gov.br/servicos/tabela_custo/?comp=C0205&amp;id=5858" TargetMode="External"/><Relationship Id="rId323" Type="http://schemas.openxmlformats.org/officeDocument/2006/relationships/hyperlink" Target="http://www.seinfra.ce.gov.br/servicos/tabela_custo/?comp=I0682&amp;id=1358" TargetMode="External"/><Relationship Id="rId344" Type="http://schemas.openxmlformats.org/officeDocument/2006/relationships/hyperlink" Target="http://www.seinfra.ce.gov.br/servicos/tabela_custo/?comp=C3269&amp;id=5831" TargetMode="External"/><Relationship Id="rId530" Type="http://schemas.openxmlformats.org/officeDocument/2006/relationships/hyperlink" Target="http://www.seinfra.ce.gov.br/servicos/tabela_custo/?comp=I0704&amp;id=905" TargetMode="External"/><Relationship Id="rId20" Type="http://schemas.openxmlformats.org/officeDocument/2006/relationships/hyperlink" Target="http://www.seinfra.ce.gov.br/servicos/tabela_custo/?comp=C2921&amp;id=1133" TargetMode="External"/><Relationship Id="rId41" Type="http://schemas.openxmlformats.org/officeDocument/2006/relationships/hyperlink" Target="http://www.seinfra.ce.gov.br/servicos/tabela_custo/?comp=C0705&amp;id=7218" TargetMode="External"/><Relationship Id="rId62" Type="http://schemas.openxmlformats.org/officeDocument/2006/relationships/hyperlink" Target="http://www.seinfra.ce.gov.br/servicos/tabela_custo/?comp=C0077&amp;id=1133" TargetMode="External"/><Relationship Id="rId83" Type="http://schemas.openxmlformats.org/officeDocument/2006/relationships/hyperlink" Target="http://www.seinfra.ce.gov.br/servicos/tabela_custo/?comp=C2784&amp;id=1564" TargetMode="External"/><Relationship Id="rId179" Type="http://schemas.openxmlformats.org/officeDocument/2006/relationships/hyperlink" Target="http://www.seinfra.ce.gov.br/servicos/tabela_custo/?comp=I0705&amp;id=7217" TargetMode="External"/><Relationship Id="rId365" Type="http://schemas.openxmlformats.org/officeDocument/2006/relationships/hyperlink" Target="http://www.seinfra.ce.gov.br/servicos/tabela_custo/?comp=I0682&amp;id=1154" TargetMode="External"/><Relationship Id="rId386" Type="http://schemas.openxmlformats.org/officeDocument/2006/relationships/hyperlink" Target="http://www.seinfra.ce.gov.br/servicos/tabela_custo/?comp=C3268&amp;id=1512" TargetMode="External"/><Relationship Id="rId551" Type="http://schemas.openxmlformats.org/officeDocument/2006/relationships/hyperlink" Target="http://www.seinfra.ce.gov.br/servicos/tabela_custo/?comp=I0773&amp;id=6395" TargetMode="External"/><Relationship Id="rId572" Type="http://schemas.openxmlformats.org/officeDocument/2006/relationships/hyperlink" Target="http://www.seinfra.ce.gov.br/servicos/tabela_custo/?comp=C2980&amp;id=6389" TargetMode="External"/><Relationship Id="rId593" Type="http://schemas.openxmlformats.org/officeDocument/2006/relationships/hyperlink" Target="http://www.seinfra.ce.gov.br/servicos/tabela_custo/?comp=I0769&amp;id=5022" TargetMode="External"/><Relationship Id="rId607" Type="http://schemas.openxmlformats.org/officeDocument/2006/relationships/hyperlink" Target="http://www.seinfra.ce.gov.br/servicos/tabela_custo/?comp=C0216&amp;id=5393" TargetMode="External"/><Relationship Id="rId190" Type="http://schemas.openxmlformats.org/officeDocument/2006/relationships/hyperlink" Target="http://www.seinfra.ce.gov.br/servicos/tabela_custo/?comp=C0705&amp;id=7213" TargetMode="External"/><Relationship Id="rId204" Type="http://schemas.openxmlformats.org/officeDocument/2006/relationships/hyperlink" Target="http://www.seinfra.ce.gov.br/servicos/tabela_custo/?comp=C0720&amp;id=5918" TargetMode="External"/><Relationship Id="rId225" Type="http://schemas.openxmlformats.org/officeDocument/2006/relationships/hyperlink" Target="http://www.seinfra.ce.gov.br/servicos/tabela_custo/?comp=I0705&amp;id=3072" TargetMode="External"/><Relationship Id="rId246" Type="http://schemas.openxmlformats.org/officeDocument/2006/relationships/hyperlink" Target="http://www.seinfra.ce.gov.br/servicos/tabela_custo/?comp=C2980&amp;id=3072" TargetMode="External"/><Relationship Id="rId267" Type="http://schemas.openxmlformats.org/officeDocument/2006/relationships/hyperlink" Target="http://www.seinfra.ce.gov.br/servicos/tabela_custo/?comp=C0705&amp;id=3066" TargetMode="External"/><Relationship Id="rId288" Type="http://schemas.openxmlformats.org/officeDocument/2006/relationships/hyperlink" Target="http://www.seinfra.ce.gov.br/servicos/tabela_custo/?comp=C0170&amp;id=6409" TargetMode="External"/><Relationship Id="rId411" Type="http://schemas.openxmlformats.org/officeDocument/2006/relationships/hyperlink" Target="http://www.seinfra.ce.gov.br/servicos/tabela_custo/?comp=C3129&amp;id=1114" TargetMode="External"/><Relationship Id="rId432" Type="http://schemas.openxmlformats.org/officeDocument/2006/relationships/hyperlink" Target="http://www.seinfra.ce.gov.br/servicos/tabela_custo/?comp=I0703&amp;id=5661" TargetMode="External"/><Relationship Id="rId453" Type="http://schemas.openxmlformats.org/officeDocument/2006/relationships/hyperlink" Target="http://www.seinfra.ce.gov.br/servicos/tabela_custo/?comp=I0667&amp;id=934" TargetMode="External"/><Relationship Id="rId474" Type="http://schemas.openxmlformats.org/officeDocument/2006/relationships/hyperlink" Target="http://www.seinfra.ce.gov.br/servicos/tabela_custo/?comp=I0769&amp;id=1256" TargetMode="External"/><Relationship Id="rId509" Type="http://schemas.openxmlformats.org/officeDocument/2006/relationships/hyperlink" Target="http://www.seinfra.ce.gov.br/servicos/tabela_custo/?comp=I0628&amp;id=5866" TargetMode="External"/><Relationship Id="rId106" Type="http://schemas.openxmlformats.org/officeDocument/2006/relationships/hyperlink" Target="http://www.seinfra.ce.gov.br/servicos/tabela_custo/?comp=C2861&amp;id=1131" TargetMode="External"/><Relationship Id="rId127" Type="http://schemas.openxmlformats.org/officeDocument/2006/relationships/hyperlink" Target="http://www.seinfra.ce.gov.br/servicos/tabela_custo/?comp=I0773&amp;id=6222" TargetMode="External"/><Relationship Id="rId313" Type="http://schemas.openxmlformats.org/officeDocument/2006/relationships/hyperlink" Target="http://www.seinfra.ce.gov.br/servicos/tabela_custo/?comp=I0776&amp;id=7057" TargetMode="External"/><Relationship Id="rId495" Type="http://schemas.openxmlformats.org/officeDocument/2006/relationships/hyperlink" Target="http://www.seinfra.ce.gov.br/servicos/tabela_custo/?comp=I0614&amp;id=5865" TargetMode="External"/><Relationship Id="rId10" Type="http://schemas.openxmlformats.org/officeDocument/2006/relationships/hyperlink" Target="http://www.seinfra.ce.gov.br/servicos/tabela_custo/?comp=C0727&amp;id=5913" TargetMode="External"/><Relationship Id="rId31" Type="http://schemas.openxmlformats.org/officeDocument/2006/relationships/hyperlink" Target="http://www.seinfra.ce.gov.br/servicos/tabela_custo/?comp=C0838&amp;id=5928" TargetMode="External"/><Relationship Id="rId52" Type="http://schemas.openxmlformats.org/officeDocument/2006/relationships/hyperlink" Target="http://www.seinfra.ce.gov.br/servicos/tabela_custo/?comp=C1400&amp;id=2909" TargetMode="External"/><Relationship Id="rId73" Type="http://schemas.openxmlformats.org/officeDocument/2006/relationships/hyperlink" Target="http://www.seinfra.ce.gov.br/servicos/tabela_custo/?comp=C3127&amp;id=1512" TargetMode="External"/><Relationship Id="rId94" Type="http://schemas.openxmlformats.org/officeDocument/2006/relationships/hyperlink" Target="http://www.seinfra.ce.gov.br/servicos/tabela_custo/?comp=C0838&amp;id=6413" TargetMode="External"/><Relationship Id="rId148" Type="http://schemas.openxmlformats.org/officeDocument/2006/relationships/hyperlink" Target="http://www.seinfra.ce.gov.br/servicos/tabela_custo/?comp=I0705&amp;id=6217" TargetMode="External"/><Relationship Id="rId169" Type="http://schemas.openxmlformats.org/officeDocument/2006/relationships/hyperlink" Target="http://www.seinfra.ce.gov.br/servicos/tabela_custo/?comp=C2980&amp;id=7219" TargetMode="External"/><Relationship Id="rId334" Type="http://schemas.openxmlformats.org/officeDocument/2006/relationships/hyperlink" Target="http://www.seinfra.ce.gov.br/servicos/tabela_custo/?comp=C1603&amp;id=7546" TargetMode="External"/><Relationship Id="rId355" Type="http://schemas.openxmlformats.org/officeDocument/2006/relationships/hyperlink" Target="http://www.seinfra.ce.gov.br/servicos/tabela_custo/?comp=C3211&amp;id=1564" TargetMode="External"/><Relationship Id="rId376" Type="http://schemas.openxmlformats.org/officeDocument/2006/relationships/hyperlink" Target="http://www.seinfra.ce.gov.br/servicos/tabela_custo/?comp=I0705&amp;id=7171" TargetMode="External"/><Relationship Id="rId397" Type="http://schemas.openxmlformats.org/officeDocument/2006/relationships/hyperlink" Target="http://www.seinfra.ce.gov.br/servicos/tabela_custo/?comp=C2784&amp;id=1566" TargetMode="External"/><Relationship Id="rId520" Type="http://schemas.openxmlformats.org/officeDocument/2006/relationships/hyperlink" Target="http://www.seinfra.ce.gov.br/servicos/tabela_custo/?comp=I0708&amp;id=923" TargetMode="External"/><Relationship Id="rId541" Type="http://schemas.openxmlformats.org/officeDocument/2006/relationships/hyperlink" Target="http://www.seinfra.ce.gov.br/servicos/tabela_custo/?comp=C2980&amp;id=6397" TargetMode="External"/><Relationship Id="rId562" Type="http://schemas.openxmlformats.org/officeDocument/2006/relationships/hyperlink" Target="http://www.seinfra.ce.gov.br/servicos/tabela_custo/?comp=C0705&amp;id=6392" TargetMode="External"/><Relationship Id="rId583" Type="http://schemas.openxmlformats.org/officeDocument/2006/relationships/hyperlink" Target="http://www.seinfra.ce.gov.br/servicos/tabela_custo/?comp=C0718&amp;id=6380" TargetMode="External"/><Relationship Id="rId618" Type="http://schemas.openxmlformats.org/officeDocument/2006/relationships/hyperlink" Target="http://www.seinfra.ce.gov.br/servicos/tabela_custo/?comp=I0786&amp;id=544" TargetMode="External"/><Relationship Id="rId4" Type="http://schemas.openxmlformats.org/officeDocument/2006/relationships/hyperlink" Target="http://www.seinfra.ce.gov.br/servicos/tabela_custo/?comp=C1400&amp;id=6403" TargetMode="External"/><Relationship Id="rId180" Type="http://schemas.openxmlformats.org/officeDocument/2006/relationships/hyperlink" Target="http://www.seinfra.ce.gov.br/servicos/tabela_custo/?comp=C2980&amp;id=7216" TargetMode="External"/><Relationship Id="rId215" Type="http://schemas.openxmlformats.org/officeDocument/2006/relationships/hyperlink" Target="http://www.seinfra.ce.gov.br/servicos/tabela_custo/?comp=C0705&amp;id=3072" TargetMode="External"/><Relationship Id="rId236" Type="http://schemas.openxmlformats.org/officeDocument/2006/relationships/hyperlink" Target="http://www.seinfra.ce.gov.br/servicos/tabela_custo/?comp=I0773&amp;id=3072" TargetMode="External"/><Relationship Id="rId257" Type="http://schemas.openxmlformats.org/officeDocument/2006/relationships/hyperlink" Target="http://www.seinfra.ce.gov.br/servicos/tabela_custo/?comp=I0705&amp;id=3066" TargetMode="External"/><Relationship Id="rId278" Type="http://schemas.openxmlformats.org/officeDocument/2006/relationships/hyperlink" Target="http://www.seinfra.ce.gov.br/servicos/tabela_custo/?comp=I0705&amp;id=3063" TargetMode="External"/><Relationship Id="rId401" Type="http://schemas.openxmlformats.org/officeDocument/2006/relationships/hyperlink" Target="http://www.seinfra.ce.gov.br/servicos/tabela_custo/?comp=C3268&amp;id=1561" TargetMode="External"/><Relationship Id="rId422" Type="http://schemas.openxmlformats.org/officeDocument/2006/relationships/hyperlink" Target="http://www.seinfra.ce.gov.br/servicos/tabela_custo/?comp=I0666&amp;id=4130" TargetMode="External"/><Relationship Id="rId443" Type="http://schemas.openxmlformats.org/officeDocument/2006/relationships/hyperlink" Target="http://www.seinfra.ce.gov.br/servicos/tabela_custo/?comp=I0590&amp;id=936" TargetMode="External"/><Relationship Id="rId464" Type="http://schemas.openxmlformats.org/officeDocument/2006/relationships/hyperlink" Target="http://www.seinfra.ce.gov.br/servicos/tabela_custo/?comp=I0625&amp;id=935" TargetMode="External"/><Relationship Id="rId303" Type="http://schemas.openxmlformats.org/officeDocument/2006/relationships/hyperlink" Target="http://www.seinfra.ce.gov.br/servicos/tabela_custo/?comp=C0171&amp;id=5857" TargetMode="External"/><Relationship Id="rId485" Type="http://schemas.openxmlformats.org/officeDocument/2006/relationships/hyperlink" Target="http://www.seinfra.ce.gov.br/servicos/tabela_custo/?comp=I0759&amp;id=5864" TargetMode="External"/><Relationship Id="rId42" Type="http://schemas.openxmlformats.org/officeDocument/2006/relationships/hyperlink" Target="http://www.seinfra.ce.gov.br/servicos/tabela_custo/?comp=C0840&amp;id=5927" TargetMode="External"/><Relationship Id="rId84" Type="http://schemas.openxmlformats.org/officeDocument/2006/relationships/hyperlink" Target="http://www.seinfra.ce.gov.br/servicos/tabela_custo/?comp=C0588&amp;id=1564" TargetMode="External"/><Relationship Id="rId138" Type="http://schemas.openxmlformats.org/officeDocument/2006/relationships/hyperlink" Target="http://www.seinfra.ce.gov.br/servicos/tabela_custo/?comp=C0703&amp;id=6219" TargetMode="External"/><Relationship Id="rId345" Type="http://schemas.openxmlformats.org/officeDocument/2006/relationships/hyperlink" Target="http://www.seinfra.ce.gov.br/servicos/tabela_custo/?comp=I0753&amp;id=5831" TargetMode="External"/><Relationship Id="rId387" Type="http://schemas.openxmlformats.org/officeDocument/2006/relationships/hyperlink" Target="http://www.seinfra.ce.gov.br/servicos/tabela_custo/?comp=C2784&amp;id=1512" TargetMode="External"/><Relationship Id="rId510" Type="http://schemas.openxmlformats.org/officeDocument/2006/relationships/hyperlink" Target="http://www.seinfra.ce.gov.br/servicos/tabela_custo/?comp=I0614&amp;id=5866" TargetMode="External"/><Relationship Id="rId552" Type="http://schemas.openxmlformats.org/officeDocument/2006/relationships/hyperlink" Target="http://www.seinfra.ce.gov.br/servicos/tabela_custo/?comp=I0705&amp;id=6395" TargetMode="External"/><Relationship Id="rId594" Type="http://schemas.openxmlformats.org/officeDocument/2006/relationships/hyperlink" Target="http://www.seinfra.ce.gov.br/servicos/tabela_custo/?comp=I0728&amp;id=5022" TargetMode="External"/><Relationship Id="rId608" Type="http://schemas.openxmlformats.org/officeDocument/2006/relationships/hyperlink" Target="http://www.seinfra.ce.gov.br/servicos/tabela_custo/?comp=C0171&amp;id=5393" TargetMode="External"/><Relationship Id="rId191" Type="http://schemas.openxmlformats.org/officeDocument/2006/relationships/hyperlink" Target="http://www.seinfra.ce.gov.br/servicos/tabela_custo/?comp=I0705&amp;id=7213" TargetMode="External"/><Relationship Id="rId205" Type="http://schemas.openxmlformats.org/officeDocument/2006/relationships/hyperlink" Target="http://www.seinfra.ce.gov.br/servicos/tabela_custo/?comp=C0719&amp;id=5917" TargetMode="External"/><Relationship Id="rId247" Type="http://schemas.openxmlformats.org/officeDocument/2006/relationships/hyperlink" Target="http://www.seinfra.ce.gov.br/servicos/tabela_custo/?comp=C0705&amp;id=3072" TargetMode="External"/><Relationship Id="rId412" Type="http://schemas.openxmlformats.org/officeDocument/2006/relationships/hyperlink" Target="http://www.seinfra.ce.gov.br/servicos/tabela_custo/?comp=I0769&amp;id=1047" TargetMode="External"/><Relationship Id="rId107" Type="http://schemas.openxmlformats.org/officeDocument/2006/relationships/hyperlink" Target="http://www.seinfra.ce.gov.br/servicos/tabela_custo/?comp=C2784&amp;id=1131" TargetMode="External"/><Relationship Id="rId289" Type="http://schemas.openxmlformats.org/officeDocument/2006/relationships/hyperlink" Target="http://www.seinfra.ce.gov.br/servicos/tabela_custo/?comp=C0170&amp;id=6445" TargetMode="External"/><Relationship Id="rId454" Type="http://schemas.openxmlformats.org/officeDocument/2006/relationships/hyperlink" Target="http://www.seinfra.ce.gov.br/servicos/tabela_custo/?comp=I0642&amp;id=934" TargetMode="External"/><Relationship Id="rId496" Type="http://schemas.openxmlformats.org/officeDocument/2006/relationships/hyperlink" Target="http://www.seinfra.ce.gov.br/servicos/tabela_custo/?comp=I0569&amp;id=5865" TargetMode="External"/><Relationship Id="rId11" Type="http://schemas.openxmlformats.org/officeDocument/2006/relationships/hyperlink" Target="http://www.seinfra.ce.gov.br/servicos/tabela_custo/?comp=C0727&amp;id=5913" TargetMode="External"/><Relationship Id="rId53" Type="http://schemas.openxmlformats.org/officeDocument/2006/relationships/hyperlink" Target="http://www.seinfra.ce.gov.br/servicos/tabela_custo/?comp=C0840&amp;id=2909" TargetMode="External"/><Relationship Id="rId149" Type="http://schemas.openxmlformats.org/officeDocument/2006/relationships/hyperlink" Target="http://www.seinfra.ce.gov.br/servicos/tabela_custo/?comp=C2980&amp;id=6216" TargetMode="External"/><Relationship Id="rId314" Type="http://schemas.openxmlformats.org/officeDocument/2006/relationships/hyperlink" Target="http://www.seinfra.ce.gov.br/servicos/tabela_custo/?comp=I0735&amp;id=7057" TargetMode="External"/><Relationship Id="rId356" Type="http://schemas.openxmlformats.org/officeDocument/2006/relationships/hyperlink" Target="http://www.seinfra.ce.gov.br/servicos/tabela_custo/?comp=C2784&amp;id=1564" TargetMode="External"/><Relationship Id="rId398" Type="http://schemas.openxmlformats.org/officeDocument/2006/relationships/hyperlink" Target="http://www.seinfra.ce.gov.br/servicos/tabela_custo/?comp=C0588&amp;id=1566" TargetMode="External"/><Relationship Id="rId521" Type="http://schemas.openxmlformats.org/officeDocument/2006/relationships/hyperlink" Target="http://www.seinfra.ce.gov.br/servicos/tabela_custo/?comp=I0690&amp;id=923" TargetMode="External"/><Relationship Id="rId563" Type="http://schemas.openxmlformats.org/officeDocument/2006/relationships/hyperlink" Target="http://www.seinfra.ce.gov.br/servicos/tabela_custo/?comp=I0772&amp;id=6392" TargetMode="External"/><Relationship Id="rId619" Type="http://schemas.openxmlformats.org/officeDocument/2006/relationships/hyperlink" Target="http://www.seinfra.ce.gov.br/servicos/tabela_custo/?comp=I0760&amp;id=544" TargetMode="External"/><Relationship Id="rId95" Type="http://schemas.openxmlformats.org/officeDocument/2006/relationships/hyperlink" Target="http://www.seinfra.ce.gov.br/servicos/tabela_custo/?comp=C0216&amp;id=6413" TargetMode="External"/><Relationship Id="rId160" Type="http://schemas.openxmlformats.org/officeDocument/2006/relationships/hyperlink" Target="http://www.seinfra.ce.gov.br/servicos/tabela_custo/?comp=I0705&amp;id=5908" TargetMode="External"/><Relationship Id="rId216" Type="http://schemas.openxmlformats.org/officeDocument/2006/relationships/hyperlink" Target="http://www.seinfra.ce.gov.br/servicos/tabela_custo/?comp=I0773&amp;id=3072" TargetMode="External"/><Relationship Id="rId423" Type="http://schemas.openxmlformats.org/officeDocument/2006/relationships/hyperlink" Target="http://www.seinfra.ce.gov.br/servicos/tabela_custo/?comp=I0703&amp;id=5681" TargetMode="External"/><Relationship Id="rId258" Type="http://schemas.openxmlformats.org/officeDocument/2006/relationships/hyperlink" Target="http://www.seinfra.ce.gov.br/servicos/tabela_custo/?comp=C2980&amp;id=3066" TargetMode="External"/><Relationship Id="rId465" Type="http://schemas.openxmlformats.org/officeDocument/2006/relationships/hyperlink" Target="http://www.seinfra.ce.gov.br/servicos/tabela_custo/?comp=I0610&amp;id=935" TargetMode="External"/><Relationship Id="rId22" Type="http://schemas.openxmlformats.org/officeDocument/2006/relationships/hyperlink" Target="http://www.seinfra.ce.gov.br/servicos/tabela_custo/?comp=C2784&amp;id=1133" TargetMode="External"/><Relationship Id="rId64" Type="http://schemas.openxmlformats.org/officeDocument/2006/relationships/hyperlink" Target="http://www.seinfra.ce.gov.br/servicos/tabela_custo/?comp=C1604&amp;id=7235" TargetMode="External"/><Relationship Id="rId118" Type="http://schemas.openxmlformats.org/officeDocument/2006/relationships/hyperlink" Target="http://www.seinfra.ce.gov.br/servicos/tabela_custo/?comp=C0703&amp;id=6226" TargetMode="External"/><Relationship Id="rId325" Type="http://schemas.openxmlformats.org/officeDocument/2006/relationships/hyperlink" Target="http://www.seinfra.ce.gov.br/servicos/tabela_custo/?comp=C0840&amp;id=7544" TargetMode="External"/><Relationship Id="rId367" Type="http://schemas.openxmlformats.org/officeDocument/2006/relationships/hyperlink" Target="http://www.seinfra.ce.gov.br/servicos/tabela_custo/?comp=I0682&amp;id=5536" TargetMode="External"/><Relationship Id="rId532" Type="http://schemas.openxmlformats.org/officeDocument/2006/relationships/hyperlink" Target="http://www.seinfra.ce.gov.br/servicos/tabela_custo/?comp=C0705&amp;id=6400" TargetMode="External"/><Relationship Id="rId574" Type="http://schemas.openxmlformats.org/officeDocument/2006/relationships/hyperlink" Target="http://www.seinfra.ce.gov.br/servicos/tabela_custo/?comp=C2980&amp;id=6388" TargetMode="External"/><Relationship Id="rId171" Type="http://schemas.openxmlformats.org/officeDocument/2006/relationships/hyperlink" Target="http://www.seinfra.ce.gov.br/servicos/tabela_custo/?comp=I0773&amp;id=7219" TargetMode="External"/><Relationship Id="rId227" Type="http://schemas.openxmlformats.org/officeDocument/2006/relationships/hyperlink" Target="http://www.seinfra.ce.gov.br/servicos/tabela_custo/?comp=C0705&amp;id=3072" TargetMode="External"/><Relationship Id="rId269" Type="http://schemas.openxmlformats.org/officeDocument/2006/relationships/hyperlink" Target="http://www.seinfra.ce.gov.br/servicos/tabela_custo/?comp=I0705&amp;id=3066" TargetMode="External"/><Relationship Id="rId434" Type="http://schemas.openxmlformats.org/officeDocument/2006/relationships/hyperlink" Target="http://www.seinfra.ce.gov.br/servicos/tabela_custo/?comp=I0703&amp;id=5659" TargetMode="External"/><Relationship Id="rId476" Type="http://schemas.openxmlformats.org/officeDocument/2006/relationships/hyperlink" Target="http://www.seinfra.ce.gov.br/servicos/tabela_custo/?comp=I0727&amp;id=1256" TargetMode="External"/><Relationship Id="rId33" Type="http://schemas.openxmlformats.org/officeDocument/2006/relationships/hyperlink" Target="http://www.seinfra.ce.gov.br/servicos/tabela_custo/?comp=C0058&amp;id=5256" TargetMode="External"/><Relationship Id="rId129" Type="http://schemas.openxmlformats.org/officeDocument/2006/relationships/hyperlink" Target="http://www.seinfra.ce.gov.br/servicos/tabela_custo/?comp=C2980&amp;id=6221" TargetMode="External"/><Relationship Id="rId280" Type="http://schemas.openxmlformats.org/officeDocument/2006/relationships/hyperlink" Target="http://www.seinfra.ce.gov.br/servicos/tabela_custo/?comp=C2784&amp;id=6411" TargetMode="External"/><Relationship Id="rId336" Type="http://schemas.openxmlformats.org/officeDocument/2006/relationships/hyperlink" Target="http://www.seinfra.ce.gov.br/servicos/tabela_custo/?comp=C1603&amp;id=7545" TargetMode="External"/><Relationship Id="rId501" Type="http://schemas.openxmlformats.org/officeDocument/2006/relationships/hyperlink" Target="http://www.seinfra.ce.gov.br/servicos/tabela_custo/?comp=I0742&amp;id=5866" TargetMode="External"/><Relationship Id="rId543" Type="http://schemas.openxmlformats.org/officeDocument/2006/relationships/hyperlink" Target="http://www.seinfra.ce.gov.br/servicos/tabela_custo/?comp=I0773&amp;id=6397" TargetMode="External"/><Relationship Id="rId75" Type="http://schemas.openxmlformats.org/officeDocument/2006/relationships/hyperlink" Target="http://www.seinfra.ce.gov.br/servicos/tabela_custo/?comp=C2852&amp;id=1124" TargetMode="External"/><Relationship Id="rId140" Type="http://schemas.openxmlformats.org/officeDocument/2006/relationships/hyperlink" Target="http://www.seinfra.ce.gov.br/servicos/tabela_custo/?comp=I0705&amp;id=6219" TargetMode="External"/><Relationship Id="rId182" Type="http://schemas.openxmlformats.org/officeDocument/2006/relationships/hyperlink" Target="http://www.seinfra.ce.gov.br/servicos/tabela_custo/?comp=I0773&amp;id=7216" TargetMode="External"/><Relationship Id="rId378" Type="http://schemas.openxmlformats.org/officeDocument/2006/relationships/hyperlink" Target="http://www.seinfra.ce.gov.br/servicos/tabela_custo/?comp=C3268&amp;id=1507" TargetMode="External"/><Relationship Id="rId403" Type="http://schemas.openxmlformats.org/officeDocument/2006/relationships/hyperlink" Target="http://www.seinfra.ce.gov.br/servicos/tabela_custo/?comp=C2784&amp;id=1561" TargetMode="External"/><Relationship Id="rId585" Type="http://schemas.openxmlformats.org/officeDocument/2006/relationships/hyperlink" Target="http://www.seinfra.ce.gov.br/servicos/tabela_custo/?comp=C0727&amp;id=6378" TargetMode="External"/><Relationship Id="rId6" Type="http://schemas.openxmlformats.org/officeDocument/2006/relationships/hyperlink" Target="http://www.seinfra.ce.gov.br/servicos/tabela_custo/?comp=C1400&amp;id=6404" TargetMode="External"/><Relationship Id="rId238" Type="http://schemas.openxmlformats.org/officeDocument/2006/relationships/hyperlink" Target="http://www.seinfra.ce.gov.br/servicos/tabela_custo/?comp=C2980&amp;id=3072" TargetMode="External"/><Relationship Id="rId445" Type="http://schemas.openxmlformats.org/officeDocument/2006/relationships/hyperlink" Target="http://www.seinfra.ce.gov.br/servicos/tabela_custo/?comp=I0779&amp;id=917" TargetMode="External"/><Relationship Id="rId487" Type="http://schemas.openxmlformats.org/officeDocument/2006/relationships/hyperlink" Target="http://www.seinfra.ce.gov.br/servicos/tabela_custo/?comp=I0759&amp;id=5863" TargetMode="External"/><Relationship Id="rId610" Type="http://schemas.openxmlformats.org/officeDocument/2006/relationships/hyperlink" Target="http://www.seinfra.ce.gov.br/servicos/tabela_custo/?comp=C0073&amp;id=5393" TargetMode="External"/><Relationship Id="rId291" Type="http://schemas.openxmlformats.org/officeDocument/2006/relationships/hyperlink" Target="http://www.seinfra.ce.gov.br/servicos/tabela_custo/?comp=I0751&amp;id=1759" TargetMode="External"/><Relationship Id="rId305" Type="http://schemas.openxmlformats.org/officeDocument/2006/relationships/hyperlink" Target="http://www.seinfra.ce.gov.br/servicos/tabela_custo/?comp=I0765&amp;id=1017" TargetMode="External"/><Relationship Id="rId347" Type="http://schemas.openxmlformats.org/officeDocument/2006/relationships/hyperlink" Target="http://www.seinfra.ce.gov.br/servicos/tabela_custo/?comp=C3269&amp;id=5830" TargetMode="External"/><Relationship Id="rId512" Type="http://schemas.openxmlformats.org/officeDocument/2006/relationships/hyperlink" Target="http://www.seinfra.ce.gov.br/servicos/tabela_custo/?comp=I0569&amp;id=5866" TargetMode="External"/><Relationship Id="rId44" Type="http://schemas.openxmlformats.org/officeDocument/2006/relationships/hyperlink" Target="http://www.seinfra.ce.gov.br/servicos/tabela_custo/?comp=C0216&amp;id=5927" TargetMode="External"/><Relationship Id="rId86" Type="http://schemas.openxmlformats.org/officeDocument/2006/relationships/hyperlink" Target="http://www.seinfra.ce.gov.br/servicos/tabela_custo/?comp=C0216&amp;id=1129" TargetMode="External"/><Relationship Id="rId151" Type="http://schemas.openxmlformats.org/officeDocument/2006/relationships/hyperlink" Target="http://www.seinfra.ce.gov.br/servicos/tabela_custo/?comp=I0773&amp;id=6216" TargetMode="External"/><Relationship Id="rId389" Type="http://schemas.openxmlformats.org/officeDocument/2006/relationships/hyperlink" Target="http://www.seinfra.ce.gov.br/servicos/tabela_custo/?comp=C0588&amp;id=1512" TargetMode="External"/><Relationship Id="rId554" Type="http://schemas.openxmlformats.org/officeDocument/2006/relationships/hyperlink" Target="http://www.seinfra.ce.gov.br/servicos/tabela_custo/?comp=C0705&amp;id=6394" TargetMode="External"/><Relationship Id="rId596" Type="http://schemas.openxmlformats.org/officeDocument/2006/relationships/hyperlink" Target="http://www.seinfra.ce.gov.br/servicos/tabela_custo/?comp=I0775&amp;id=771" TargetMode="External"/><Relationship Id="rId193" Type="http://schemas.openxmlformats.org/officeDocument/2006/relationships/hyperlink" Target="http://www.seinfra.ce.gov.br/servicos/tabela_custo/?comp=C0705&amp;id=7212" TargetMode="External"/><Relationship Id="rId207" Type="http://schemas.openxmlformats.org/officeDocument/2006/relationships/hyperlink" Target="http://www.seinfra.ce.gov.br/servicos/tabela_custo/?comp=C0728&amp;id=5914" TargetMode="External"/><Relationship Id="rId249" Type="http://schemas.openxmlformats.org/officeDocument/2006/relationships/hyperlink" Target="http://www.seinfra.ce.gov.br/servicos/tabela_custo/?comp=I0705&amp;id=3072" TargetMode="External"/><Relationship Id="rId414" Type="http://schemas.openxmlformats.org/officeDocument/2006/relationships/hyperlink" Target="http://www.seinfra.ce.gov.br/servicos/tabela_custo/?comp=I0769&amp;id=1046" TargetMode="External"/><Relationship Id="rId456" Type="http://schemas.openxmlformats.org/officeDocument/2006/relationships/hyperlink" Target="http://www.seinfra.ce.gov.br/servicos/tabela_custo/?comp=I0610&amp;id=934" TargetMode="External"/><Relationship Id="rId498" Type="http://schemas.openxmlformats.org/officeDocument/2006/relationships/hyperlink" Target="http://www.seinfra.ce.gov.br/servicos/tabela_custo/?comp=I0758&amp;id=775" TargetMode="External"/><Relationship Id="rId621" Type="http://schemas.openxmlformats.org/officeDocument/2006/relationships/printerSettings" Target="../printerSettings/printerSettings2.bin"/><Relationship Id="rId13" Type="http://schemas.openxmlformats.org/officeDocument/2006/relationships/hyperlink" Target="http://www.seinfra.ce.gov.br/servicos/tabela_custo/?comp=C0727&amp;id=5913" TargetMode="External"/><Relationship Id="rId109" Type="http://schemas.openxmlformats.org/officeDocument/2006/relationships/hyperlink" Target="http://www.seinfra.ce.gov.br/servicos/tabela_custo/?comp=C1400&amp;id=1131" TargetMode="External"/><Relationship Id="rId260" Type="http://schemas.openxmlformats.org/officeDocument/2006/relationships/hyperlink" Target="http://www.seinfra.ce.gov.br/servicos/tabela_custo/?comp=I0772&amp;id=3066" TargetMode="External"/><Relationship Id="rId316" Type="http://schemas.openxmlformats.org/officeDocument/2006/relationships/hyperlink" Target="http://www.seinfra.ce.gov.br/servicos/tabela_custo/?comp=C3270&amp;id=2553" TargetMode="External"/><Relationship Id="rId523" Type="http://schemas.openxmlformats.org/officeDocument/2006/relationships/hyperlink" Target="http://www.seinfra.ce.gov.br/servicos/tabela_custo/?comp=I0690&amp;id=924" TargetMode="External"/><Relationship Id="rId55" Type="http://schemas.openxmlformats.org/officeDocument/2006/relationships/hyperlink" Target="http://www.seinfra.ce.gov.br/servicos/tabela_custo/?comp=C0216&amp;id=2909" TargetMode="External"/><Relationship Id="rId97" Type="http://schemas.openxmlformats.org/officeDocument/2006/relationships/hyperlink" Target="http://www.seinfra.ce.gov.br/servicos/tabela_custo/?comp=C2123&amp;id=6412" TargetMode="External"/><Relationship Id="rId120" Type="http://schemas.openxmlformats.org/officeDocument/2006/relationships/hyperlink" Target="http://www.seinfra.ce.gov.br/servicos/tabela_custo/?comp=I0747&amp;id=6226" TargetMode="External"/><Relationship Id="rId358" Type="http://schemas.openxmlformats.org/officeDocument/2006/relationships/hyperlink" Target="http://www.seinfra.ce.gov.br/servicos/tabela_custo/?comp=C3324&amp;id=1564" TargetMode="External"/><Relationship Id="rId565" Type="http://schemas.openxmlformats.org/officeDocument/2006/relationships/hyperlink" Target="http://www.seinfra.ce.gov.br/servicos/tabela_custo/?comp=C2980&amp;id=6391" TargetMode="External"/><Relationship Id="rId162" Type="http://schemas.openxmlformats.org/officeDocument/2006/relationships/hyperlink" Target="http://www.seinfra.ce.gov.br/servicos/tabela_custo/?comp=C0705&amp;id=7221" TargetMode="External"/><Relationship Id="rId218" Type="http://schemas.openxmlformats.org/officeDocument/2006/relationships/hyperlink" Target="http://www.seinfra.ce.gov.br/servicos/tabela_custo/?comp=C2980&amp;id=3072" TargetMode="External"/><Relationship Id="rId425" Type="http://schemas.openxmlformats.org/officeDocument/2006/relationships/hyperlink" Target="http://www.seinfra.ce.gov.br/servicos/tabela_custo/?comp=I0706&amp;id=958" TargetMode="External"/><Relationship Id="rId467" Type="http://schemas.openxmlformats.org/officeDocument/2006/relationships/hyperlink" Target="http://www.seinfra.ce.gov.br/servicos/tabela_custo/?comp=C3129&amp;id=959" TargetMode="External"/><Relationship Id="rId271" Type="http://schemas.openxmlformats.org/officeDocument/2006/relationships/hyperlink" Target="http://www.seinfra.ce.gov.br/servicos/tabela_custo/?comp=C0705&amp;id=3063" TargetMode="External"/><Relationship Id="rId24" Type="http://schemas.openxmlformats.org/officeDocument/2006/relationships/hyperlink" Target="http://www.seinfra.ce.gov.br/servicos/tabela_custo/?comp=C0840&amp;id=1130" TargetMode="External"/><Relationship Id="rId66" Type="http://schemas.openxmlformats.org/officeDocument/2006/relationships/hyperlink" Target="http://www.seinfra.ce.gov.br/servicos/tabela_custo/?comp=C0840&amp;id=7235" TargetMode="External"/><Relationship Id="rId131" Type="http://schemas.openxmlformats.org/officeDocument/2006/relationships/hyperlink" Target="http://www.seinfra.ce.gov.br/servicos/tabela_custo/?comp=I0773&amp;id=6221" TargetMode="External"/><Relationship Id="rId327" Type="http://schemas.openxmlformats.org/officeDocument/2006/relationships/hyperlink" Target="http://www.seinfra.ce.gov.br/servicos/tabela_custo/?comp=C0840&amp;id=7543" TargetMode="External"/><Relationship Id="rId369" Type="http://schemas.openxmlformats.org/officeDocument/2006/relationships/hyperlink" Target="http://www.seinfra.ce.gov.br/servicos/tabela_custo/?comp=I0682&amp;id=5536" TargetMode="External"/><Relationship Id="rId534" Type="http://schemas.openxmlformats.org/officeDocument/2006/relationships/hyperlink" Target="http://www.seinfra.ce.gov.br/servicos/tabela_custo/?comp=C0705&amp;id=6399" TargetMode="External"/><Relationship Id="rId576" Type="http://schemas.openxmlformats.org/officeDocument/2006/relationships/hyperlink" Target="http://www.seinfra.ce.gov.br/servicos/tabela_custo/?comp=C0724&amp;id=6387" TargetMode="External"/><Relationship Id="rId173" Type="http://schemas.openxmlformats.org/officeDocument/2006/relationships/hyperlink" Target="http://www.seinfra.ce.gov.br/servicos/tabela_custo/?comp=C2980&amp;id=7218" TargetMode="External"/><Relationship Id="rId229" Type="http://schemas.openxmlformats.org/officeDocument/2006/relationships/hyperlink" Target="http://www.seinfra.ce.gov.br/servicos/tabela_custo/?comp=I0705&amp;id=3072" TargetMode="External"/><Relationship Id="rId380" Type="http://schemas.openxmlformats.org/officeDocument/2006/relationships/hyperlink" Target="http://www.seinfra.ce.gov.br/servicos/tabela_custo/?comp=C2784&amp;id=1507" TargetMode="External"/><Relationship Id="rId436" Type="http://schemas.openxmlformats.org/officeDocument/2006/relationships/hyperlink" Target="http://www.seinfra.ce.gov.br/servicos/tabela_custo/?comp=I0705&amp;id=5868" TargetMode="External"/><Relationship Id="rId601" Type="http://schemas.openxmlformats.org/officeDocument/2006/relationships/hyperlink" Target="http://www.seinfra.ce.gov.br/servicos/tabela_custo/?comp=I0700&amp;id=770" TargetMode="External"/><Relationship Id="rId240" Type="http://schemas.openxmlformats.org/officeDocument/2006/relationships/hyperlink" Target="http://www.seinfra.ce.gov.br/servicos/tabela_custo/?comp=I0773&amp;id=3072" TargetMode="External"/><Relationship Id="rId478" Type="http://schemas.openxmlformats.org/officeDocument/2006/relationships/hyperlink" Target="http://www.seinfra.ce.gov.br/servicos/tabela_custo/?comp=I0765&amp;id=1255" TargetMode="External"/><Relationship Id="rId35" Type="http://schemas.openxmlformats.org/officeDocument/2006/relationships/hyperlink" Target="http://www.seinfra.ce.gov.br/servicos/tabela_custo/?comp=I0682&amp;id=5098" TargetMode="External"/><Relationship Id="rId77" Type="http://schemas.openxmlformats.org/officeDocument/2006/relationships/hyperlink" Target="http://www.seinfra.ce.gov.br/servicos/tabela_custo/?comp=C0170&amp;id=1124" TargetMode="External"/><Relationship Id="rId100" Type="http://schemas.openxmlformats.org/officeDocument/2006/relationships/hyperlink" Target="http://www.seinfra.ce.gov.br/servicos/tabela_custo/?comp=C0077&amp;id=6412" TargetMode="External"/><Relationship Id="rId282" Type="http://schemas.openxmlformats.org/officeDocument/2006/relationships/hyperlink" Target="http://www.seinfra.ce.gov.br/servicos/tabela_custo/?comp=C1609&amp;id=6411" TargetMode="External"/><Relationship Id="rId338" Type="http://schemas.openxmlformats.org/officeDocument/2006/relationships/hyperlink" Target="http://www.seinfra.ce.gov.br/servicos/tabela_custo/?comp=C1603&amp;id=7540" TargetMode="External"/><Relationship Id="rId503" Type="http://schemas.openxmlformats.org/officeDocument/2006/relationships/hyperlink" Target="http://www.seinfra.ce.gov.br/servicos/tabela_custo/?comp=I0707&amp;id=5866" TargetMode="External"/><Relationship Id="rId545" Type="http://schemas.openxmlformats.org/officeDocument/2006/relationships/hyperlink" Target="http://www.seinfra.ce.gov.br/servicos/tabela_custo/?comp=C2980&amp;id=6396" TargetMode="External"/><Relationship Id="rId587" Type="http://schemas.openxmlformats.org/officeDocument/2006/relationships/hyperlink" Target="http://www.seinfra.ce.gov.br/servicos/tabela_custo/?comp=I0727&amp;id=6344" TargetMode="External"/><Relationship Id="rId8" Type="http://schemas.openxmlformats.org/officeDocument/2006/relationships/hyperlink" Target="http://www.seinfra.ce.gov.br/servicos/tabela_custo/?comp=C2855&amp;id=1125" TargetMode="External"/><Relationship Id="rId142" Type="http://schemas.openxmlformats.org/officeDocument/2006/relationships/hyperlink" Target="http://www.seinfra.ce.gov.br/servicos/tabela_custo/?comp=C0703&amp;id=6218" TargetMode="External"/><Relationship Id="rId184" Type="http://schemas.openxmlformats.org/officeDocument/2006/relationships/hyperlink" Target="http://www.seinfra.ce.gov.br/servicos/tabela_custo/?comp=C2980&amp;id=7215" TargetMode="External"/><Relationship Id="rId391" Type="http://schemas.openxmlformats.org/officeDocument/2006/relationships/hyperlink" Target="http://www.seinfra.ce.gov.br/servicos/tabela_custo/?comp=C0170&amp;id=1537" TargetMode="External"/><Relationship Id="rId405" Type="http://schemas.openxmlformats.org/officeDocument/2006/relationships/hyperlink" Target="http://www.seinfra.ce.gov.br/servicos/tabela_custo/?comp=I0686&amp;id=1891" TargetMode="External"/><Relationship Id="rId447" Type="http://schemas.openxmlformats.org/officeDocument/2006/relationships/hyperlink" Target="http://www.seinfra.ce.gov.br/servicos/tabela_custo/?comp=I0725&amp;id=4724" TargetMode="External"/><Relationship Id="rId612" Type="http://schemas.openxmlformats.org/officeDocument/2006/relationships/hyperlink" Target="http://www.seinfra.ce.gov.br/servicos/tabela_custo/?comp=C0836&amp;id=754" TargetMode="External"/><Relationship Id="rId251" Type="http://schemas.openxmlformats.org/officeDocument/2006/relationships/hyperlink" Target="http://www.seinfra.ce.gov.br/servicos/tabela_custo/?comp=C0705&amp;id=3066" TargetMode="External"/><Relationship Id="rId489" Type="http://schemas.openxmlformats.org/officeDocument/2006/relationships/hyperlink" Target="http://www.seinfra.ce.gov.br/servicos/tabela_custo/?comp=I0769&amp;id=5865" TargetMode="External"/><Relationship Id="rId46" Type="http://schemas.openxmlformats.org/officeDocument/2006/relationships/hyperlink" Target="http://www.seinfra.ce.gov.br/servicos/tabela_custo/?comp=C2862&amp;id=7152" TargetMode="External"/><Relationship Id="rId293" Type="http://schemas.openxmlformats.org/officeDocument/2006/relationships/hyperlink" Target="http://www.seinfra.ce.gov.br/servicos/tabela_custo/?comp=C1400&amp;id=1534" TargetMode="External"/><Relationship Id="rId307" Type="http://schemas.openxmlformats.org/officeDocument/2006/relationships/hyperlink" Target="http://www.seinfra.ce.gov.br/servicos/tabela_custo/?comp=I0765&amp;id=1018" TargetMode="External"/><Relationship Id="rId349" Type="http://schemas.openxmlformats.org/officeDocument/2006/relationships/hyperlink" Target="http://www.seinfra.ce.gov.br/servicos/tabela_custo/?comp=I0639&amp;id=5830" TargetMode="External"/><Relationship Id="rId514" Type="http://schemas.openxmlformats.org/officeDocument/2006/relationships/hyperlink" Target="http://www.seinfra.ce.gov.br/servicos/tabela_custo/?comp=I0786&amp;id=773" TargetMode="External"/><Relationship Id="rId556" Type="http://schemas.openxmlformats.org/officeDocument/2006/relationships/hyperlink" Target="http://www.seinfra.ce.gov.br/servicos/tabela_custo/?comp=I0705&amp;id=6394" TargetMode="External"/><Relationship Id="rId88" Type="http://schemas.openxmlformats.org/officeDocument/2006/relationships/hyperlink" Target="http://www.seinfra.ce.gov.br/servicos/tabela_custo/?comp=C3324&amp;id=1563" TargetMode="External"/><Relationship Id="rId111" Type="http://schemas.openxmlformats.org/officeDocument/2006/relationships/hyperlink" Target="http://www.seinfra.ce.gov.br/servicos/tabela_custo/?comp=C0216&amp;id=1131" TargetMode="External"/><Relationship Id="rId153" Type="http://schemas.openxmlformats.org/officeDocument/2006/relationships/hyperlink" Target="http://www.seinfra.ce.gov.br/servicos/tabela_custo/?comp=C2980&amp;id=6215" TargetMode="External"/><Relationship Id="rId195" Type="http://schemas.openxmlformats.org/officeDocument/2006/relationships/hyperlink" Target="http://www.seinfra.ce.gov.br/servicos/tabela_custo/?comp=C2980&amp;id=7211" TargetMode="External"/><Relationship Id="rId209" Type="http://schemas.openxmlformats.org/officeDocument/2006/relationships/hyperlink" Target="http://www.seinfra.ce.gov.br/servicos/tabela_custo/?comp=C1400&amp;id=6405" TargetMode="External"/><Relationship Id="rId360" Type="http://schemas.openxmlformats.org/officeDocument/2006/relationships/hyperlink" Target="http://www.seinfra.ce.gov.br/servicos/tabela_custo/?comp=C2784&amp;id=1564" TargetMode="External"/><Relationship Id="rId416" Type="http://schemas.openxmlformats.org/officeDocument/2006/relationships/hyperlink" Target="http://www.seinfra.ce.gov.br/servicos/tabela_custo/?comp=I0727&amp;id=1045" TargetMode="External"/><Relationship Id="rId598" Type="http://schemas.openxmlformats.org/officeDocument/2006/relationships/hyperlink" Target="http://www.seinfra.ce.gov.br/servicos/tabela_custo/?comp=I0700&amp;id=771" TargetMode="External"/><Relationship Id="rId220" Type="http://schemas.openxmlformats.org/officeDocument/2006/relationships/hyperlink" Target="http://www.seinfra.ce.gov.br/servicos/tabela_custo/?comp=I0773&amp;id=3072" TargetMode="External"/><Relationship Id="rId458" Type="http://schemas.openxmlformats.org/officeDocument/2006/relationships/hyperlink" Target="http://www.seinfra.ce.gov.br/servicos/tabela_custo/?comp=I0756&amp;id=935" TargetMode="External"/><Relationship Id="rId15" Type="http://schemas.openxmlformats.org/officeDocument/2006/relationships/hyperlink" Target="http://www.seinfra.ce.gov.br/servicos/tabela_custo/?comp=C0727&amp;id=5913" TargetMode="External"/><Relationship Id="rId57" Type="http://schemas.openxmlformats.org/officeDocument/2006/relationships/hyperlink" Target="http://www.seinfra.ce.gov.br/servicos/tabela_custo/?comp=C0073&amp;id=2909" TargetMode="External"/><Relationship Id="rId262" Type="http://schemas.openxmlformats.org/officeDocument/2006/relationships/hyperlink" Target="http://www.seinfra.ce.gov.br/servicos/tabela_custo/?comp=C2980&amp;id=3066" TargetMode="External"/><Relationship Id="rId318" Type="http://schemas.openxmlformats.org/officeDocument/2006/relationships/hyperlink" Target="http://www.seinfra.ce.gov.br/servicos/tabela_custo/?comp=C0214&amp;id=2553" TargetMode="External"/><Relationship Id="rId525" Type="http://schemas.openxmlformats.org/officeDocument/2006/relationships/hyperlink" Target="http://www.seinfra.ce.gov.br/servicos/tabela_custo/?comp=I0690&amp;id=1032" TargetMode="External"/><Relationship Id="rId567" Type="http://schemas.openxmlformats.org/officeDocument/2006/relationships/hyperlink" Target="http://www.seinfra.ce.gov.br/servicos/tabela_custo/?comp=I0772&amp;id=6391" TargetMode="External"/><Relationship Id="rId99" Type="http://schemas.openxmlformats.org/officeDocument/2006/relationships/hyperlink" Target="http://www.seinfra.ce.gov.br/servicos/tabela_custo/?comp=C0216&amp;id=6412" TargetMode="External"/><Relationship Id="rId122" Type="http://schemas.openxmlformats.org/officeDocument/2006/relationships/hyperlink" Target="http://www.seinfra.ce.gov.br/servicos/tabela_custo/?comp=C0703&amp;id=6223" TargetMode="External"/><Relationship Id="rId164" Type="http://schemas.openxmlformats.org/officeDocument/2006/relationships/hyperlink" Target="http://www.seinfra.ce.gov.br/servicos/tabela_custo/?comp=I0705&amp;id=7221" TargetMode="External"/><Relationship Id="rId371" Type="http://schemas.openxmlformats.org/officeDocument/2006/relationships/hyperlink" Target="http://www.seinfra.ce.gov.br/servicos/tabela_custo/?comp=I0682&amp;id=5536" TargetMode="External"/><Relationship Id="rId427" Type="http://schemas.openxmlformats.org/officeDocument/2006/relationships/hyperlink" Target="http://www.seinfra.ce.gov.br/servicos/tabela_custo/?comp=I0734&amp;id=1261" TargetMode="External"/><Relationship Id="rId469" Type="http://schemas.openxmlformats.org/officeDocument/2006/relationships/hyperlink" Target="http://www.seinfra.ce.gov.br/servicos/tabela_custo/?comp=I0725&amp;id=960" TargetMode="External"/><Relationship Id="rId26" Type="http://schemas.openxmlformats.org/officeDocument/2006/relationships/hyperlink" Target="http://www.seinfra.ce.gov.br/servicos/tabela_custo/?comp=C1400&amp;id=5256" TargetMode="External"/><Relationship Id="rId231" Type="http://schemas.openxmlformats.org/officeDocument/2006/relationships/hyperlink" Target="http://www.seinfra.ce.gov.br/servicos/tabela_custo/?comp=C0705&amp;id=3072" TargetMode="External"/><Relationship Id="rId273" Type="http://schemas.openxmlformats.org/officeDocument/2006/relationships/hyperlink" Target="http://www.seinfra.ce.gov.br/servicos/tabela_custo/?comp=C2980&amp;id=3063" TargetMode="External"/><Relationship Id="rId329" Type="http://schemas.openxmlformats.org/officeDocument/2006/relationships/hyperlink" Target="http://www.seinfra.ce.gov.br/servicos/tabela_custo/?comp=C0840&amp;id=7542" TargetMode="External"/><Relationship Id="rId480" Type="http://schemas.openxmlformats.org/officeDocument/2006/relationships/hyperlink" Target="http://www.seinfra.ce.gov.br/servicos/tabela_custo/?comp=I0734&amp;id=1252" TargetMode="External"/><Relationship Id="rId536" Type="http://schemas.openxmlformats.org/officeDocument/2006/relationships/hyperlink" Target="http://www.seinfra.ce.gov.br/servicos/tabela_custo/?comp=I0705&amp;id=6399" TargetMode="External"/><Relationship Id="rId68" Type="http://schemas.openxmlformats.org/officeDocument/2006/relationships/hyperlink" Target="http://www.seinfra.ce.gov.br/servicos/tabela_custo/?comp=C0034&amp;id=7235" TargetMode="External"/><Relationship Id="rId133" Type="http://schemas.openxmlformats.org/officeDocument/2006/relationships/hyperlink" Target="http://www.seinfra.ce.gov.br/servicos/tabela_custo/?comp=C2980&amp;id=6220" TargetMode="External"/><Relationship Id="rId175" Type="http://schemas.openxmlformats.org/officeDocument/2006/relationships/hyperlink" Target="http://www.seinfra.ce.gov.br/servicos/tabela_custo/?comp=I0705&amp;id=7218" TargetMode="External"/><Relationship Id="rId340" Type="http://schemas.openxmlformats.org/officeDocument/2006/relationships/hyperlink" Target="http://www.seinfra.ce.gov.br/servicos/tabela_custo/?comp=C3269&amp;id=5828" TargetMode="External"/><Relationship Id="rId578" Type="http://schemas.openxmlformats.org/officeDocument/2006/relationships/hyperlink" Target="http://www.seinfra.ce.gov.br/servicos/tabela_custo/?comp=C0722&amp;id=6385" TargetMode="External"/><Relationship Id="rId200" Type="http://schemas.openxmlformats.org/officeDocument/2006/relationships/hyperlink" Target="http://www.seinfra.ce.gov.br/servicos/tabela_custo/?comp=C0724&amp;id=5922" TargetMode="External"/><Relationship Id="rId382" Type="http://schemas.openxmlformats.org/officeDocument/2006/relationships/hyperlink" Target="http://www.seinfra.ce.gov.br/servicos/tabela_custo/?comp=C3268&amp;id=1506" TargetMode="External"/><Relationship Id="rId438" Type="http://schemas.openxmlformats.org/officeDocument/2006/relationships/hyperlink" Target="http://www.seinfra.ce.gov.br/servicos/tabela_custo/?comp=I0666&amp;id=918" TargetMode="External"/><Relationship Id="rId603" Type="http://schemas.openxmlformats.org/officeDocument/2006/relationships/hyperlink" Target="http://www.seinfra.ce.gov.br/servicos/tabela_custo/?comp=C0836&amp;id=759" TargetMode="External"/><Relationship Id="rId242" Type="http://schemas.openxmlformats.org/officeDocument/2006/relationships/hyperlink" Target="http://www.seinfra.ce.gov.br/servicos/tabela_custo/?comp=C2980&amp;id=3072" TargetMode="External"/><Relationship Id="rId284" Type="http://schemas.openxmlformats.org/officeDocument/2006/relationships/hyperlink" Target="http://www.seinfra.ce.gov.br/servicos/tabela_custo/?comp=I0748&amp;id=2240" TargetMode="External"/><Relationship Id="rId491" Type="http://schemas.openxmlformats.org/officeDocument/2006/relationships/hyperlink" Target="http://www.seinfra.ce.gov.br/servicos/tabela_custo/?comp=I0728&amp;id=5865" TargetMode="External"/><Relationship Id="rId505" Type="http://schemas.openxmlformats.org/officeDocument/2006/relationships/hyperlink" Target="http://www.seinfra.ce.gov.br/servicos/tabela_custo/?comp=I0658&amp;id=5866" TargetMode="External"/><Relationship Id="rId37" Type="http://schemas.openxmlformats.org/officeDocument/2006/relationships/hyperlink" Target="http://www.seinfra.ce.gov.br/servicos/tabela_custo/?comp=C0838&amp;id=2902" TargetMode="External"/><Relationship Id="rId79" Type="http://schemas.openxmlformats.org/officeDocument/2006/relationships/hyperlink" Target="http://www.seinfra.ce.gov.br/servicos/tabela_custo/?comp=C2854&amp;id=1123" TargetMode="External"/><Relationship Id="rId102" Type="http://schemas.openxmlformats.org/officeDocument/2006/relationships/hyperlink" Target="http://www.seinfra.ce.gov.br/servicos/tabela_custo/?comp=C1400&amp;id=2902" TargetMode="External"/><Relationship Id="rId144" Type="http://schemas.openxmlformats.org/officeDocument/2006/relationships/hyperlink" Target="http://www.seinfra.ce.gov.br/servicos/tabela_custo/?comp=I0705&amp;id=6218" TargetMode="External"/><Relationship Id="rId547" Type="http://schemas.openxmlformats.org/officeDocument/2006/relationships/hyperlink" Target="http://www.seinfra.ce.gov.br/servicos/tabela_custo/?comp=I0773&amp;id=6396" TargetMode="External"/><Relationship Id="rId589" Type="http://schemas.openxmlformats.org/officeDocument/2006/relationships/hyperlink" Target="http://www.seinfra.ce.gov.br/servicos/tabela_custo/?comp=C0703&amp;id=6377" TargetMode="External"/><Relationship Id="rId90" Type="http://schemas.openxmlformats.org/officeDocument/2006/relationships/hyperlink" Target="http://www.seinfra.ce.gov.br/servicos/tabela_custo/?comp=C3211&amp;id=1563" TargetMode="External"/><Relationship Id="rId186" Type="http://schemas.openxmlformats.org/officeDocument/2006/relationships/hyperlink" Target="http://www.seinfra.ce.gov.br/servicos/tabela_custo/?comp=C2980&amp;id=7214" TargetMode="External"/><Relationship Id="rId351" Type="http://schemas.openxmlformats.org/officeDocument/2006/relationships/hyperlink" Target="http://www.seinfra.ce.gov.br/servicos/tabela_custo/?comp=C3211&amp;id=1564" TargetMode="External"/><Relationship Id="rId393" Type="http://schemas.openxmlformats.org/officeDocument/2006/relationships/hyperlink" Target="http://www.seinfra.ce.gov.br/servicos/tabela_custo/?comp=C3211&amp;id=1564" TargetMode="External"/><Relationship Id="rId407" Type="http://schemas.openxmlformats.org/officeDocument/2006/relationships/hyperlink" Target="http://www.seinfra.ce.gov.br/servicos/tabela_custo/?comp=I0773&amp;id=6400" TargetMode="External"/><Relationship Id="rId449" Type="http://schemas.openxmlformats.org/officeDocument/2006/relationships/hyperlink" Target="http://www.seinfra.ce.gov.br/servicos/tabela_custo/?comp=I0756&amp;id=934" TargetMode="External"/><Relationship Id="rId614" Type="http://schemas.openxmlformats.org/officeDocument/2006/relationships/hyperlink" Target="http://www.seinfra.ce.gov.br/servicos/tabela_custo/?comp=I0682&amp;id=750" TargetMode="External"/><Relationship Id="rId211" Type="http://schemas.openxmlformats.org/officeDocument/2006/relationships/hyperlink" Target="http://www.seinfra.ce.gov.br/servicos/tabela_custo/?comp=C0705&amp;id=3072" TargetMode="External"/><Relationship Id="rId253" Type="http://schemas.openxmlformats.org/officeDocument/2006/relationships/hyperlink" Target="http://www.seinfra.ce.gov.br/servicos/tabela_custo/?comp=I0705&amp;id=3066" TargetMode="External"/><Relationship Id="rId295" Type="http://schemas.openxmlformats.org/officeDocument/2006/relationships/hyperlink" Target="http://www.seinfra.ce.gov.br/servicos/tabela_custo/?comp=C0218&amp;id=1534" TargetMode="External"/><Relationship Id="rId309" Type="http://schemas.openxmlformats.org/officeDocument/2006/relationships/hyperlink" Target="http://www.seinfra.ce.gov.br/servicos/tabela_custo/?comp=I0776&amp;id=7058" TargetMode="External"/><Relationship Id="rId460" Type="http://schemas.openxmlformats.org/officeDocument/2006/relationships/hyperlink" Target="http://www.seinfra.ce.gov.br/servicos/tabela_custo/?comp=I0723&amp;id=935" TargetMode="External"/><Relationship Id="rId516" Type="http://schemas.openxmlformats.org/officeDocument/2006/relationships/hyperlink" Target="http://www.seinfra.ce.gov.br/servicos/tabela_custo/?comp=I0690&amp;id=1578" TargetMode="External"/><Relationship Id="rId48" Type="http://schemas.openxmlformats.org/officeDocument/2006/relationships/hyperlink" Target="http://www.seinfra.ce.gov.br/servicos/tabela_custo/?comp=C2781&amp;id=7152" TargetMode="External"/><Relationship Id="rId113" Type="http://schemas.openxmlformats.org/officeDocument/2006/relationships/hyperlink" Target="http://www.seinfra.ce.gov.br/servicos/tabela_custo/?comp=C2980&amp;id=6230" TargetMode="External"/><Relationship Id="rId320" Type="http://schemas.openxmlformats.org/officeDocument/2006/relationships/hyperlink" Target="http://www.seinfra.ce.gov.br/servicos/tabela_custo/?comp=C0218&amp;id=6405" TargetMode="External"/><Relationship Id="rId558" Type="http://schemas.openxmlformats.org/officeDocument/2006/relationships/hyperlink" Target="http://www.seinfra.ce.gov.br/servicos/tabela_custo/?comp=C0705&amp;id=6393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seinfra.ce.gov.br/servicos/tabela_custo/?comp=C3211&amp;id=1564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://www.seinfra.ce.gov.br/servicos/tabela_custo/?comp=C2784&amp;id=1564" TargetMode="External"/><Relationship Id="rId1" Type="http://schemas.openxmlformats.org/officeDocument/2006/relationships/hyperlink" Target="http://www.seinfra.ce.gov.br/servicos/tabela_custo/?comp=C0588&amp;id=1564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www.seinfra.ce.gov.br/servicos/tabela_custo/?comp=C3324&amp;id=1564" TargetMode="External"/><Relationship Id="rId4" Type="http://schemas.openxmlformats.org/officeDocument/2006/relationships/hyperlink" Target="http://www.seinfra.ce.gov.br/servicos/tabela_custo/?comp=C0170&amp;id=444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60"/>
  <sheetViews>
    <sheetView workbookViewId="0">
      <selection activeCell="D6489" sqref="D6489"/>
    </sheetView>
  </sheetViews>
  <sheetFormatPr defaultRowHeight="12.75"/>
  <cols>
    <col min="1" max="1" width="7.7109375" customWidth="1"/>
    <col min="2" max="2" width="58.28515625" customWidth="1"/>
    <col min="4" max="4" width="14.140625" customWidth="1"/>
    <col min="5" max="5" width="13" customWidth="1"/>
    <col min="6" max="6" width="11.5703125" customWidth="1"/>
  </cols>
  <sheetData>
    <row r="1" spans="1:4" ht="15">
      <c r="A1" s="8"/>
      <c r="B1" s="9"/>
      <c r="C1" s="9"/>
      <c r="D1" s="84"/>
    </row>
    <row r="2" spans="1:4" ht="29.25" customHeight="1">
      <c r="A2" s="758"/>
      <c r="B2" s="759"/>
      <c r="C2" s="759"/>
      <c r="D2" s="53" t="s">
        <v>12796</v>
      </c>
    </row>
    <row r="3" spans="1:4" ht="15" customHeight="1">
      <c r="A3" s="760"/>
      <c r="B3" s="761"/>
      <c r="C3" s="761"/>
      <c r="D3" s="762"/>
    </row>
    <row r="4" spans="1:4" ht="15" customHeight="1">
      <c r="A4" s="755"/>
      <c r="B4" s="756"/>
      <c r="C4" s="756"/>
      <c r="D4" s="757"/>
    </row>
    <row r="5" spans="1:4" ht="15" customHeight="1">
      <c r="A5" s="755" t="s">
        <v>5079</v>
      </c>
      <c r="B5" s="756"/>
      <c r="C5" s="756"/>
      <c r="D5" s="757"/>
    </row>
    <row r="6" spans="1:4" ht="20.100000000000001" customHeight="1">
      <c r="A6" s="11" t="s">
        <v>4572</v>
      </c>
      <c r="B6" s="12"/>
      <c r="C6" s="12"/>
      <c r="D6" s="83"/>
    </row>
    <row r="7" spans="1:4">
      <c r="A7" s="103"/>
      <c r="B7" s="95"/>
      <c r="C7" s="95"/>
      <c r="D7" s="95"/>
    </row>
    <row r="8" spans="1:4">
      <c r="A8" s="96" t="s">
        <v>4573</v>
      </c>
      <c r="B8" s="96"/>
      <c r="C8" s="96"/>
      <c r="D8" s="96"/>
    </row>
    <row r="9" spans="1:4">
      <c r="A9" s="98" t="s">
        <v>4574</v>
      </c>
      <c r="B9" s="97" t="s">
        <v>2076</v>
      </c>
      <c r="C9" s="98" t="s">
        <v>8247</v>
      </c>
      <c r="D9" s="104">
        <v>2.95</v>
      </c>
    </row>
    <row r="10" spans="1:4">
      <c r="A10" s="98" t="s">
        <v>7076</v>
      </c>
      <c r="B10" s="97" t="s">
        <v>7077</v>
      </c>
      <c r="C10" s="98" t="s">
        <v>8247</v>
      </c>
      <c r="D10" s="104">
        <v>0.32</v>
      </c>
    </row>
    <row r="11" spans="1:4">
      <c r="A11" s="98" t="s">
        <v>12331</v>
      </c>
      <c r="B11" s="97" t="s">
        <v>12332</v>
      </c>
      <c r="C11" s="98" t="s">
        <v>8240</v>
      </c>
      <c r="D11" s="105">
        <v>33.75</v>
      </c>
    </row>
    <row r="12" spans="1:4">
      <c r="A12" s="98" t="s">
        <v>8056</v>
      </c>
      <c r="B12" s="97" t="s">
        <v>8057</v>
      </c>
      <c r="C12" s="98" t="s">
        <v>8240</v>
      </c>
      <c r="D12" s="105">
        <v>42.5</v>
      </c>
    </row>
    <row r="13" spans="1:4">
      <c r="A13" s="98" t="s">
        <v>8238</v>
      </c>
      <c r="B13" s="97" t="s">
        <v>8239</v>
      </c>
      <c r="C13" s="98" t="s">
        <v>8240</v>
      </c>
      <c r="D13" s="105">
        <v>42.5</v>
      </c>
    </row>
    <row r="14" spans="1:4" ht="15" customHeight="1">
      <c r="A14" s="98" t="s">
        <v>4575</v>
      </c>
      <c r="B14" s="97" t="s">
        <v>4576</v>
      </c>
      <c r="C14" s="98" t="s">
        <v>8247</v>
      </c>
      <c r="D14" s="104">
        <v>3.12</v>
      </c>
    </row>
    <row r="15" spans="1:4">
      <c r="A15" s="98" t="s">
        <v>13365</v>
      </c>
      <c r="B15" s="97" t="s">
        <v>10264</v>
      </c>
      <c r="C15" s="98" t="s">
        <v>8240</v>
      </c>
      <c r="D15" s="105">
        <v>33.75</v>
      </c>
    </row>
    <row r="16" spans="1:4">
      <c r="A16" s="98" t="s">
        <v>12886</v>
      </c>
      <c r="B16" s="97" t="s">
        <v>12887</v>
      </c>
      <c r="C16" s="98" t="s">
        <v>8240</v>
      </c>
      <c r="D16" s="105">
        <v>33.75</v>
      </c>
    </row>
    <row r="17" spans="1:4">
      <c r="A17" s="98" t="s">
        <v>8241</v>
      </c>
      <c r="B17" s="97" t="s">
        <v>2077</v>
      </c>
      <c r="C17" s="98" t="s">
        <v>8240</v>
      </c>
      <c r="D17" s="104">
        <v>44</v>
      </c>
    </row>
    <row r="18" spans="1:4">
      <c r="A18" s="98" t="s">
        <v>2943</v>
      </c>
      <c r="B18" s="97" t="s">
        <v>2078</v>
      </c>
      <c r="C18" s="98" t="s">
        <v>8247</v>
      </c>
      <c r="D18" s="104">
        <v>0.4</v>
      </c>
    </row>
    <row r="19" spans="1:4">
      <c r="A19" s="98" t="s">
        <v>6609</v>
      </c>
      <c r="B19" s="97" t="s">
        <v>2079</v>
      </c>
      <c r="C19" s="98" t="s">
        <v>8247</v>
      </c>
      <c r="D19" s="104">
        <v>0.64</v>
      </c>
    </row>
    <row r="20" spans="1:4">
      <c r="A20" s="98" t="s">
        <v>14599</v>
      </c>
      <c r="B20" s="97" t="s">
        <v>6610</v>
      </c>
      <c r="C20" s="98" t="s">
        <v>8247</v>
      </c>
      <c r="D20" s="104">
        <v>0.18</v>
      </c>
    </row>
    <row r="21" spans="1:4">
      <c r="A21" s="98" t="s">
        <v>8648</v>
      </c>
      <c r="B21" s="97" t="s">
        <v>8649</v>
      </c>
      <c r="C21" s="98" t="s">
        <v>8247</v>
      </c>
      <c r="D21" s="104">
        <v>1.5</v>
      </c>
    </row>
    <row r="22" spans="1:4">
      <c r="A22" s="98" t="s">
        <v>8245</v>
      </c>
      <c r="B22" s="97" t="s">
        <v>2080</v>
      </c>
      <c r="C22" s="98" t="s">
        <v>8247</v>
      </c>
      <c r="D22" s="105">
        <v>0.46</v>
      </c>
    </row>
    <row r="23" spans="1:4">
      <c r="A23" s="98" t="s">
        <v>5062</v>
      </c>
      <c r="B23" s="97" t="s">
        <v>5063</v>
      </c>
      <c r="C23" s="98" t="s">
        <v>8247</v>
      </c>
      <c r="D23" s="105">
        <v>0.46</v>
      </c>
    </row>
    <row r="24" spans="1:4">
      <c r="A24" s="98" t="s">
        <v>4577</v>
      </c>
      <c r="B24" s="97" t="s">
        <v>4578</v>
      </c>
      <c r="C24" s="98" t="s">
        <v>8247</v>
      </c>
      <c r="D24" s="104">
        <v>0.15</v>
      </c>
    </row>
    <row r="25" spans="1:4">
      <c r="A25" s="98" t="s">
        <v>2462</v>
      </c>
      <c r="B25" s="97" t="s">
        <v>2463</v>
      </c>
      <c r="C25" s="98" t="s">
        <v>8247</v>
      </c>
      <c r="D25" s="104">
        <v>0.27</v>
      </c>
    </row>
    <row r="26" spans="1:4" ht="13.5" customHeight="1">
      <c r="A26" s="98" t="s">
        <v>9371</v>
      </c>
      <c r="B26" s="97" t="s">
        <v>9372</v>
      </c>
      <c r="C26" s="98" t="s">
        <v>8240</v>
      </c>
      <c r="D26" s="104">
        <v>50</v>
      </c>
    </row>
    <row r="27" spans="1:4">
      <c r="A27" s="98" t="s">
        <v>12121</v>
      </c>
      <c r="B27" s="97" t="s">
        <v>12122</v>
      </c>
      <c r="C27" s="98" t="s">
        <v>8240</v>
      </c>
      <c r="D27" s="105">
        <v>50</v>
      </c>
    </row>
    <row r="28" spans="1:4">
      <c r="A28" s="98" t="s">
        <v>6693</v>
      </c>
      <c r="B28" s="97" t="s">
        <v>6694</v>
      </c>
      <c r="C28" s="98" t="s">
        <v>8240</v>
      </c>
      <c r="D28" s="104">
        <v>44</v>
      </c>
    </row>
    <row r="29" spans="1:4">
      <c r="A29" s="98" t="s">
        <v>2464</v>
      </c>
      <c r="B29" s="97" t="s">
        <v>2465</v>
      </c>
      <c r="C29" s="98" t="s">
        <v>8240</v>
      </c>
      <c r="D29" s="104">
        <v>20</v>
      </c>
    </row>
    <row r="30" spans="1:4">
      <c r="A30" s="98" t="s">
        <v>8650</v>
      </c>
      <c r="B30" s="97" t="s">
        <v>10807</v>
      </c>
      <c r="C30" s="98" t="s">
        <v>8247</v>
      </c>
      <c r="D30" s="104">
        <v>0.19</v>
      </c>
    </row>
    <row r="31" spans="1:4">
      <c r="A31" s="98" t="s">
        <v>6569</v>
      </c>
      <c r="B31" s="97" t="s">
        <v>6570</v>
      </c>
      <c r="C31" s="98" t="s">
        <v>8240</v>
      </c>
      <c r="D31" s="104">
        <v>19</v>
      </c>
    </row>
    <row r="32" spans="1:4">
      <c r="A32" s="98" t="s">
        <v>9848</v>
      </c>
      <c r="B32" s="97" t="s">
        <v>9849</v>
      </c>
      <c r="C32" s="98" t="s">
        <v>8240</v>
      </c>
      <c r="D32" s="105">
        <v>65</v>
      </c>
    </row>
    <row r="33" spans="1:6">
      <c r="A33" s="99"/>
      <c r="B33" s="99"/>
      <c r="C33" s="99"/>
      <c r="D33" s="99"/>
    </row>
    <row r="34" spans="1:6">
      <c r="A34" s="96" t="s">
        <v>2466</v>
      </c>
      <c r="B34" s="96"/>
      <c r="C34" s="96"/>
      <c r="D34" s="96"/>
      <c r="E34" s="7"/>
      <c r="F34" s="7"/>
    </row>
    <row r="35" spans="1:6">
      <c r="A35" s="99"/>
      <c r="B35" s="99"/>
      <c r="C35" s="99"/>
      <c r="D35" s="99"/>
    </row>
    <row r="36" spans="1:6">
      <c r="A36" s="98" t="s">
        <v>2467</v>
      </c>
      <c r="B36" s="97" t="s">
        <v>2082</v>
      </c>
      <c r="C36" s="98" t="s">
        <v>2081</v>
      </c>
      <c r="D36" s="104">
        <v>5.57</v>
      </c>
    </row>
    <row r="37" spans="1:6">
      <c r="A37" s="98" t="s">
        <v>2468</v>
      </c>
      <c r="B37" s="97" t="s">
        <v>2469</v>
      </c>
      <c r="C37" s="98" t="s">
        <v>10829</v>
      </c>
      <c r="D37" s="104">
        <v>13.39</v>
      </c>
    </row>
    <row r="38" spans="1:6">
      <c r="A38" s="115" t="s">
        <v>4000</v>
      </c>
      <c r="B38" s="100" t="s">
        <v>4001</v>
      </c>
      <c r="C38" s="111" t="s">
        <v>13436</v>
      </c>
      <c r="D38" s="104">
        <v>1.96</v>
      </c>
    </row>
    <row r="39" spans="1:6">
      <c r="A39" s="115" t="s">
        <v>2929</v>
      </c>
      <c r="B39" s="100" t="s">
        <v>2930</v>
      </c>
      <c r="C39" s="111" t="s">
        <v>13436</v>
      </c>
      <c r="D39" s="104">
        <v>3.46</v>
      </c>
    </row>
    <row r="40" spans="1:6">
      <c r="A40" s="98" t="s">
        <v>10827</v>
      </c>
      <c r="B40" s="97" t="s">
        <v>10828</v>
      </c>
      <c r="C40" s="98" t="s">
        <v>10829</v>
      </c>
      <c r="D40" s="104">
        <v>204.06</v>
      </c>
    </row>
    <row r="41" spans="1:6">
      <c r="A41" s="98" t="s">
        <v>2470</v>
      </c>
      <c r="B41" s="97" t="s">
        <v>2471</v>
      </c>
      <c r="C41" s="98" t="s">
        <v>6555</v>
      </c>
      <c r="D41" s="104">
        <v>7.09</v>
      </c>
    </row>
    <row r="42" spans="1:6">
      <c r="A42" s="98" t="s">
        <v>9309</v>
      </c>
      <c r="B42" s="97" t="s">
        <v>9310</v>
      </c>
      <c r="C42" s="98" t="s">
        <v>2083</v>
      </c>
      <c r="D42" s="104">
        <v>5.08</v>
      </c>
    </row>
    <row r="43" spans="1:6">
      <c r="A43" s="98" t="s">
        <v>5509</v>
      </c>
      <c r="B43" s="97" t="s">
        <v>5510</v>
      </c>
      <c r="C43" s="98" t="s">
        <v>4675</v>
      </c>
      <c r="D43" s="104">
        <v>0.45</v>
      </c>
    </row>
    <row r="44" spans="1:6">
      <c r="A44" s="98" t="s">
        <v>2472</v>
      </c>
      <c r="B44" s="97" t="s">
        <v>2473</v>
      </c>
      <c r="C44" s="98" t="s">
        <v>2474</v>
      </c>
      <c r="D44" s="104">
        <v>496.43</v>
      </c>
    </row>
    <row r="45" spans="1:6">
      <c r="A45" s="98" t="s">
        <v>5175</v>
      </c>
      <c r="B45" s="97" t="s">
        <v>5176</v>
      </c>
      <c r="C45" s="98" t="s">
        <v>13436</v>
      </c>
      <c r="D45" s="104">
        <v>161.63</v>
      </c>
    </row>
    <row r="46" spans="1:6">
      <c r="A46" s="98" t="s">
        <v>4079</v>
      </c>
      <c r="B46" s="97" t="s">
        <v>4080</v>
      </c>
      <c r="C46" s="98" t="s">
        <v>12889</v>
      </c>
      <c r="D46" s="104">
        <v>19.45</v>
      </c>
    </row>
    <row r="47" spans="1:6">
      <c r="A47" s="108" t="s">
        <v>13434</v>
      </c>
      <c r="B47" s="114" t="s">
        <v>13435</v>
      </c>
      <c r="C47" s="108" t="s">
        <v>13436</v>
      </c>
      <c r="D47" s="109">
        <v>67.58</v>
      </c>
    </row>
    <row r="48" spans="1:6">
      <c r="A48" s="108" t="s">
        <v>1705</v>
      </c>
      <c r="B48" s="5" t="s">
        <v>7468</v>
      </c>
      <c r="C48" s="108" t="s">
        <v>13436</v>
      </c>
      <c r="D48" s="109">
        <v>17.28</v>
      </c>
    </row>
    <row r="49" spans="1:4">
      <c r="A49" s="115" t="s">
        <v>7084</v>
      </c>
      <c r="B49" s="100" t="s">
        <v>7085</v>
      </c>
      <c r="C49" s="111" t="s">
        <v>13436</v>
      </c>
      <c r="D49" s="116">
        <v>2.6339999999999999</v>
      </c>
    </row>
    <row r="50" spans="1:4">
      <c r="A50" s="115" t="s">
        <v>7086</v>
      </c>
      <c r="B50" s="100" t="s">
        <v>7087</v>
      </c>
      <c r="C50" s="111" t="s">
        <v>13436</v>
      </c>
      <c r="D50" s="116">
        <v>2.7913999999999999</v>
      </c>
    </row>
    <row r="51" spans="1:4">
      <c r="A51" s="115" t="s">
        <v>7088</v>
      </c>
      <c r="B51" s="100" t="s">
        <v>7473</v>
      </c>
      <c r="C51" s="111" t="s">
        <v>13436</v>
      </c>
      <c r="D51" s="116">
        <v>11.57</v>
      </c>
    </row>
    <row r="52" spans="1:4">
      <c r="A52" s="115" t="s">
        <v>7089</v>
      </c>
      <c r="B52" s="100" t="s">
        <v>7090</v>
      </c>
      <c r="C52" s="111" t="s">
        <v>13436</v>
      </c>
      <c r="D52" s="116">
        <v>3.9049999999999998</v>
      </c>
    </row>
    <row r="53" spans="1:4" ht="22.5">
      <c r="A53" s="115" t="s">
        <v>7091</v>
      </c>
      <c r="B53" s="100" t="s">
        <v>7472</v>
      </c>
      <c r="C53" s="111" t="s">
        <v>13436</v>
      </c>
      <c r="D53" s="116">
        <v>1.58</v>
      </c>
    </row>
    <row r="54" spans="1:4">
      <c r="A54" s="115" t="s">
        <v>302</v>
      </c>
      <c r="B54" s="100" t="s">
        <v>303</v>
      </c>
      <c r="C54" s="111" t="s">
        <v>13436</v>
      </c>
      <c r="D54" s="116">
        <v>0.93049999999999999</v>
      </c>
    </row>
    <row r="55" spans="1:4">
      <c r="A55" s="115" t="s">
        <v>304</v>
      </c>
      <c r="B55" s="100" t="s">
        <v>305</v>
      </c>
      <c r="C55" s="111" t="s">
        <v>13436</v>
      </c>
      <c r="D55" s="116">
        <v>3.1520000000000001</v>
      </c>
    </row>
    <row r="56" spans="1:4">
      <c r="A56" s="115" t="s">
        <v>306</v>
      </c>
      <c r="B56" s="100" t="s">
        <v>307</v>
      </c>
      <c r="C56" s="111" t="s">
        <v>13436</v>
      </c>
      <c r="D56" s="116">
        <v>3.6400000000000002E-2</v>
      </c>
    </row>
    <row r="57" spans="1:4">
      <c r="A57" s="115" t="s">
        <v>308</v>
      </c>
      <c r="B57" s="100" t="s">
        <v>309</v>
      </c>
      <c r="C57" s="111" t="s">
        <v>13436</v>
      </c>
      <c r="D57" s="116">
        <v>8.2401999999999997</v>
      </c>
    </row>
    <row r="58" spans="1:4">
      <c r="A58" s="115" t="s">
        <v>5078</v>
      </c>
      <c r="B58" s="100" t="s">
        <v>7204</v>
      </c>
      <c r="C58" s="111" t="s">
        <v>13436</v>
      </c>
      <c r="D58" s="116">
        <v>0.87</v>
      </c>
    </row>
    <row r="59" spans="1:4">
      <c r="A59" s="115" t="s">
        <v>6514</v>
      </c>
      <c r="B59" s="100" t="s">
        <v>6515</v>
      </c>
      <c r="C59" s="111" t="s">
        <v>13436</v>
      </c>
      <c r="D59" s="116">
        <v>2.06</v>
      </c>
    </row>
    <row r="60" spans="1:4">
      <c r="A60" s="115" t="s">
        <v>8647</v>
      </c>
      <c r="B60" s="1" t="s">
        <v>10823</v>
      </c>
      <c r="C60" s="111" t="s">
        <v>13436</v>
      </c>
      <c r="D60" s="116">
        <v>2.5299999999999998</v>
      </c>
    </row>
    <row r="61" spans="1:4">
      <c r="A61" s="115" t="s">
        <v>310</v>
      </c>
      <c r="B61" s="100" t="s">
        <v>311</v>
      </c>
      <c r="C61" s="111" t="s">
        <v>13436</v>
      </c>
      <c r="D61" s="116">
        <v>7.6097999999999999</v>
      </c>
    </row>
    <row r="62" spans="1:4">
      <c r="A62" s="115" t="s">
        <v>5605</v>
      </c>
      <c r="B62" s="4" t="s">
        <v>5606</v>
      </c>
      <c r="C62" s="111" t="s">
        <v>13436</v>
      </c>
      <c r="D62" s="116">
        <v>11.28</v>
      </c>
    </row>
    <row r="63" spans="1:4">
      <c r="A63" s="115" t="s">
        <v>7274</v>
      </c>
      <c r="B63" s="100" t="s">
        <v>7474</v>
      </c>
      <c r="C63" s="111" t="s">
        <v>13436</v>
      </c>
      <c r="D63" s="116">
        <v>48.37</v>
      </c>
    </row>
    <row r="64" spans="1:4">
      <c r="A64" s="115" t="s">
        <v>827</v>
      </c>
      <c r="B64" s="5" t="s">
        <v>829</v>
      </c>
      <c r="C64" s="111" t="s">
        <v>13436</v>
      </c>
      <c r="D64" s="116">
        <v>0.96</v>
      </c>
    </row>
    <row r="65" spans="1:4">
      <c r="A65" s="115" t="s">
        <v>312</v>
      </c>
      <c r="B65" s="100" t="s">
        <v>313</v>
      </c>
      <c r="C65" s="111" t="s">
        <v>13436</v>
      </c>
      <c r="D65" s="116">
        <v>19.787500000000001</v>
      </c>
    </row>
    <row r="66" spans="1:4">
      <c r="A66" s="115" t="s">
        <v>10397</v>
      </c>
      <c r="B66" s="100" t="s">
        <v>10398</v>
      </c>
      <c r="C66" s="111" t="s">
        <v>13436</v>
      </c>
      <c r="D66" s="116">
        <v>8.0399999999999991</v>
      </c>
    </row>
    <row r="67" spans="1:4">
      <c r="A67" s="115" t="s">
        <v>4520</v>
      </c>
      <c r="B67" s="100" t="s">
        <v>4521</v>
      </c>
      <c r="C67" s="111" t="s">
        <v>13436</v>
      </c>
      <c r="D67" s="116">
        <v>14.98</v>
      </c>
    </row>
    <row r="68" spans="1:4">
      <c r="A68" s="115" t="s">
        <v>10425</v>
      </c>
      <c r="B68" s="100" t="s">
        <v>1721</v>
      </c>
      <c r="C68" s="111" t="s">
        <v>13436</v>
      </c>
      <c r="D68" s="116">
        <v>67.05</v>
      </c>
    </row>
    <row r="69" spans="1:4">
      <c r="A69" s="115" t="s">
        <v>10427</v>
      </c>
      <c r="B69" s="110" t="s">
        <v>10428</v>
      </c>
      <c r="C69" s="123" t="s">
        <v>13436</v>
      </c>
      <c r="D69" s="116">
        <v>5.73</v>
      </c>
    </row>
    <row r="70" spans="1:4">
      <c r="A70" s="115" t="s">
        <v>13123</v>
      </c>
      <c r="B70" s="110" t="s">
        <v>10417</v>
      </c>
      <c r="C70" s="123" t="s">
        <v>13436</v>
      </c>
      <c r="D70" s="116">
        <v>7.19</v>
      </c>
    </row>
    <row r="71" spans="1:4" ht="22.5">
      <c r="A71" s="115" t="s">
        <v>314</v>
      </c>
      <c r="B71" s="100" t="s">
        <v>7472</v>
      </c>
      <c r="C71" s="111" t="s">
        <v>13436</v>
      </c>
      <c r="D71" s="116">
        <v>1.58</v>
      </c>
    </row>
    <row r="72" spans="1:4">
      <c r="A72" s="115" t="s">
        <v>315</v>
      </c>
      <c r="B72" s="100" t="s">
        <v>316</v>
      </c>
      <c r="C72" s="111" t="s">
        <v>13436</v>
      </c>
      <c r="D72" s="116">
        <v>2.5366</v>
      </c>
    </row>
    <row r="73" spans="1:4">
      <c r="A73" s="115" t="s">
        <v>9362</v>
      </c>
      <c r="B73" s="100" t="s">
        <v>9363</v>
      </c>
      <c r="C73" s="111" t="s">
        <v>13436</v>
      </c>
      <c r="D73" s="116">
        <v>4.8879999999999999</v>
      </c>
    </row>
    <row r="74" spans="1:4">
      <c r="A74" s="115" t="s">
        <v>317</v>
      </c>
      <c r="B74" s="100" t="s">
        <v>318</v>
      </c>
      <c r="C74" s="111" t="s">
        <v>13436</v>
      </c>
      <c r="D74" s="116">
        <v>0.12</v>
      </c>
    </row>
    <row r="75" spans="1:4">
      <c r="A75" s="117" t="s">
        <v>5056</v>
      </c>
      <c r="B75" s="1" t="s">
        <v>5057</v>
      </c>
      <c r="C75" s="111" t="s">
        <v>13436</v>
      </c>
      <c r="D75" s="118">
        <v>57.3</v>
      </c>
    </row>
    <row r="76" spans="1:4">
      <c r="A76" s="117" t="s">
        <v>3070</v>
      </c>
      <c r="B76" s="100" t="s">
        <v>3071</v>
      </c>
      <c r="C76" s="111" t="s">
        <v>13436</v>
      </c>
      <c r="D76" s="118">
        <v>152.16</v>
      </c>
    </row>
    <row r="77" spans="1:4">
      <c r="A77" s="115" t="s">
        <v>5060</v>
      </c>
      <c r="B77" s="100" t="s">
        <v>900</v>
      </c>
      <c r="C77" s="111" t="s">
        <v>13436</v>
      </c>
      <c r="D77" s="116">
        <v>136.43</v>
      </c>
    </row>
    <row r="78" spans="1:4">
      <c r="A78" s="115" t="s">
        <v>13361</v>
      </c>
      <c r="B78" s="100" t="s">
        <v>13362</v>
      </c>
      <c r="C78" s="111" t="s">
        <v>13436</v>
      </c>
      <c r="D78" s="116">
        <v>54.94</v>
      </c>
    </row>
    <row r="79" spans="1:4">
      <c r="A79" s="115" t="s">
        <v>13363</v>
      </c>
      <c r="B79" s="100" t="s">
        <v>13364</v>
      </c>
      <c r="C79" s="111" t="s">
        <v>13436</v>
      </c>
      <c r="D79" s="116">
        <v>16.54</v>
      </c>
    </row>
    <row r="80" spans="1:4">
      <c r="A80" s="115" t="s">
        <v>9303</v>
      </c>
      <c r="B80" s="1" t="s">
        <v>8287</v>
      </c>
      <c r="C80" s="111" t="s">
        <v>13436</v>
      </c>
      <c r="D80" s="120">
        <v>40</v>
      </c>
    </row>
    <row r="81" spans="1:5" ht="22.5">
      <c r="A81" s="115" t="s">
        <v>6623</v>
      </c>
      <c r="B81" s="100" t="s">
        <v>7471</v>
      </c>
      <c r="C81" s="111" t="s">
        <v>13436</v>
      </c>
      <c r="D81" s="116">
        <v>37.17</v>
      </c>
    </row>
    <row r="82" spans="1:5">
      <c r="A82" s="115" t="s">
        <v>8298</v>
      </c>
      <c r="B82" s="100" t="s">
        <v>8299</v>
      </c>
      <c r="C82" s="111" t="s">
        <v>13436</v>
      </c>
      <c r="D82" s="116">
        <v>9.9588000000000001</v>
      </c>
    </row>
    <row r="83" spans="1:5">
      <c r="A83" s="115" t="s">
        <v>8300</v>
      </c>
      <c r="B83" s="100" t="s">
        <v>12336</v>
      </c>
      <c r="C83" s="111" t="s">
        <v>13436</v>
      </c>
      <c r="D83" s="116">
        <v>18.059999999999999</v>
      </c>
    </row>
    <row r="84" spans="1:5">
      <c r="A84" s="115" t="s">
        <v>12337</v>
      </c>
      <c r="B84" s="100" t="s">
        <v>12338</v>
      </c>
      <c r="C84" s="111" t="s">
        <v>13436</v>
      </c>
      <c r="D84" s="116">
        <v>1.32</v>
      </c>
    </row>
    <row r="85" spans="1:5">
      <c r="A85" s="115" t="s">
        <v>12339</v>
      </c>
      <c r="B85" s="100" t="s">
        <v>12340</v>
      </c>
      <c r="C85" s="111" t="s">
        <v>13436</v>
      </c>
      <c r="D85" s="116">
        <v>25.227599999999999</v>
      </c>
    </row>
    <row r="86" spans="1:5">
      <c r="A86" s="115" t="s">
        <v>6626</v>
      </c>
      <c r="B86" s="1" t="s">
        <v>5546</v>
      </c>
      <c r="C86" s="111" t="s">
        <v>13436</v>
      </c>
      <c r="D86" s="116">
        <v>26.65</v>
      </c>
    </row>
    <row r="87" spans="1:5">
      <c r="A87" s="115" t="s">
        <v>12341</v>
      </c>
      <c r="B87" s="100" t="s">
        <v>12342</v>
      </c>
      <c r="C87" s="111" t="s">
        <v>13436</v>
      </c>
      <c r="D87" s="116">
        <v>8.2824000000000009</v>
      </c>
    </row>
    <row r="88" spans="1:5">
      <c r="A88" s="115" t="s">
        <v>5081</v>
      </c>
      <c r="B88" s="100" t="s">
        <v>5082</v>
      </c>
      <c r="C88" s="111" t="s">
        <v>13436</v>
      </c>
      <c r="D88" s="116">
        <v>2.88</v>
      </c>
    </row>
    <row r="89" spans="1:5">
      <c r="A89" s="115" t="s">
        <v>9802</v>
      </c>
      <c r="B89" s="1" t="s">
        <v>9803</v>
      </c>
      <c r="C89" s="111" t="s">
        <v>13436</v>
      </c>
      <c r="D89" s="116">
        <v>1.17</v>
      </c>
    </row>
    <row r="90" spans="1:5">
      <c r="A90" s="115" t="s">
        <v>4564</v>
      </c>
      <c r="B90" s="100" t="s">
        <v>4565</v>
      </c>
      <c r="C90" s="111" t="s">
        <v>13436</v>
      </c>
      <c r="D90" s="116">
        <v>107.66</v>
      </c>
    </row>
    <row r="91" spans="1:5">
      <c r="A91" s="115" t="s">
        <v>5083</v>
      </c>
      <c r="B91" s="100" t="s">
        <v>5084</v>
      </c>
      <c r="C91" s="111" t="s">
        <v>13436</v>
      </c>
      <c r="D91" s="116">
        <v>9.01</v>
      </c>
    </row>
    <row r="92" spans="1:5">
      <c r="A92" s="115" t="s">
        <v>12343</v>
      </c>
      <c r="B92" s="100" t="s">
        <v>12344</v>
      </c>
      <c r="C92" s="111" t="s">
        <v>13436</v>
      </c>
      <c r="D92" s="116">
        <v>65.323099999999997</v>
      </c>
    </row>
    <row r="93" spans="1:5">
      <c r="A93" s="115" t="s">
        <v>12345</v>
      </c>
      <c r="B93" s="100" t="s">
        <v>9293</v>
      </c>
      <c r="C93" s="111" t="s">
        <v>13436</v>
      </c>
      <c r="D93" s="116">
        <v>96.064499999999995</v>
      </c>
    </row>
    <row r="94" spans="1:5">
      <c r="A94" s="115" t="s">
        <v>9294</v>
      </c>
      <c r="B94" s="100" t="s">
        <v>9295</v>
      </c>
      <c r="C94" s="111" t="s">
        <v>13436</v>
      </c>
      <c r="D94" s="116">
        <v>4.12</v>
      </c>
    </row>
    <row r="95" spans="1:5">
      <c r="A95" s="115" t="s">
        <v>7074</v>
      </c>
      <c r="B95" s="1" t="s">
        <v>7075</v>
      </c>
      <c r="C95" s="111" t="s">
        <v>13436</v>
      </c>
      <c r="D95" s="120">
        <v>3.7</v>
      </c>
    </row>
    <row r="96" spans="1:5" s="107" customFormat="1">
      <c r="A96" s="115" t="s">
        <v>9296</v>
      </c>
      <c r="B96" s="100" t="s">
        <v>9297</v>
      </c>
      <c r="C96" s="111" t="s">
        <v>13436</v>
      </c>
      <c r="D96" s="116">
        <v>122.0605</v>
      </c>
      <c r="E96" s="119"/>
    </row>
    <row r="97" spans="1:6" s="107" customFormat="1">
      <c r="A97" s="115" t="s">
        <v>13366</v>
      </c>
      <c r="B97" s="100" t="s">
        <v>11380</v>
      </c>
      <c r="C97" s="111" t="s">
        <v>13436</v>
      </c>
      <c r="D97" s="116">
        <v>146.96</v>
      </c>
      <c r="E97" s="119"/>
    </row>
    <row r="98" spans="1:6" s="107" customFormat="1">
      <c r="A98" s="115" t="s">
        <v>9368</v>
      </c>
      <c r="B98" s="100" t="s">
        <v>9369</v>
      </c>
      <c r="C98" s="111" t="s">
        <v>13436</v>
      </c>
      <c r="D98" s="116">
        <v>296.69</v>
      </c>
      <c r="E98" s="119"/>
    </row>
    <row r="99" spans="1:6" s="107" customFormat="1">
      <c r="A99" s="115" t="s">
        <v>8051</v>
      </c>
      <c r="B99" s="121" t="s">
        <v>8052</v>
      </c>
      <c r="C99" s="3" t="s">
        <v>13436</v>
      </c>
      <c r="D99" s="116">
        <v>148.24</v>
      </c>
      <c r="E99" s="119"/>
    </row>
    <row r="100" spans="1:6" s="107" customFormat="1">
      <c r="A100" s="115" t="s">
        <v>9298</v>
      </c>
      <c r="B100" s="100" t="s">
        <v>9299</v>
      </c>
      <c r="C100" s="111" t="s">
        <v>13436</v>
      </c>
      <c r="D100" s="116">
        <v>46.632399999999997</v>
      </c>
      <c r="E100" s="119"/>
    </row>
    <row r="101" spans="1:6">
      <c r="A101" s="113"/>
      <c r="B101" s="2"/>
      <c r="C101" s="113"/>
      <c r="D101" s="113"/>
    </row>
    <row r="102" spans="1:6">
      <c r="A102" s="96" t="s">
        <v>2475</v>
      </c>
      <c r="B102" s="96"/>
      <c r="C102" s="96"/>
      <c r="D102" s="96"/>
      <c r="E102" s="7"/>
      <c r="F102" s="7"/>
    </row>
    <row r="103" spans="1:6">
      <c r="A103" s="99"/>
      <c r="B103" s="99"/>
      <c r="C103" s="99"/>
      <c r="D103" s="99"/>
    </row>
    <row r="104" spans="1:6">
      <c r="A104" s="98" t="s">
        <v>2476</v>
      </c>
      <c r="B104" s="97" t="s">
        <v>2477</v>
      </c>
      <c r="C104" s="98" t="s">
        <v>6555</v>
      </c>
      <c r="D104" s="104">
        <v>1157.6400000000001</v>
      </c>
    </row>
    <row r="105" spans="1:6">
      <c r="A105" s="98" t="s">
        <v>2478</v>
      </c>
      <c r="B105" s="97" t="s">
        <v>2479</v>
      </c>
      <c r="C105" s="98" t="s">
        <v>6555</v>
      </c>
      <c r="D105" s="104">
        <v>1262.8800000000001</v>
      </c>
    </row>
    <row r="106" spans="1:6">
      <c r="A106" s="98" t="s">
        <v>2480</v>
      </c>
      <c r="B106" s="97" t="s">
        <v>2481</v>
      </c>
      <c r="C106" s="98" t="s">
        <v>6555</v>
      </c>
      <c r="D106" s="104">
        <v>1578.6</v>
      </c>
    </row>
    <row r="107" spans="1:6">
      <c r="A107" s="98" t="s">
        <v>7147</v>
      </c>
      <c r="B107" s="97" t="s">
        <v>7148</v>
      </c>
      <c r="C107" s="98" t="s">
        <v>6555</v>
      </c>
      <c r="D107" s="104">
        <v>1894.32</v>
      </c>
    </row>
    <row r="108" spans="1:6">
      <c r="A108" s="98" t="s">
        <v>7149</v>
      </c>
      <c r="B108" s="97" t="s">
        <v>7150</v>
      </c>
      <c r="C108" s="98" t="s">
        <v>6555</v>
      </c>
      <c r="D108" s="104">
        <v>2946.72</v>
      </c>
    </row>
    <row r="109" spans="1:6">
      <c r="A109" s="98" t="s">
        <v>7151</v>
      </c>
      <c r="B109" s="97" t="s">
        <v>7152</v>
      </c>
      <c r="C109" s="98" t="s">
        <v>6555</v>
      </c>
      <c r="D109" s="104">
        <v>894.54</v>
      </c>
    </row>
    <row r="110" spans="1:6">
      <c r="A110" s="98" t="s">
        <v>7153</v>
      </c>
      <c r="B110" s="97" t="s">
        <v>7154</v>
      </c>
      <c r="C110" s="98" t="s">
        <v>6555</v>
      </c>
      <c r="D110" s="104">
        <v>126.29</v>
      </c>
    </row>
    <row r="111" spans="1:6">
      <c r="A111" s="98" t="s">
        <v>7155</v>
      </c>
      <c r="B111" s="97" t="s">
        <v>7156</v>
      </c>
      <c r="C111" s="98" t="s">
        <v>6555</v>
      </c>
      <c r="D111" s="104">
        <v>2305.81</v>
      </c>
    </row>
    <row r="112" spans="1:6">
      <c r="A112" s="98" t="s">
        <v>7157</v>
      </c>
      <c r="B112" s="97" t="s">
        <v>7158</v>
      </c>
      <c r="C112" s="98" t="s">
        <v>6555</v>
      </c>
      <c r="D112" s="104">
        <v>675.09</v>
      </c>
    </row>
    <row r="113" spans="1:4">
      <c r="A113" s="98" t="s">
        <v>7159</v>
      </c>
      <c r="B113" s="97" t="s">
        <v>7160</v>
      </c>
      <c r="C113" s="98" t="s">
        <v>6555</v>
      </c>
      <c r="D113" s="104">
        <v>2643.63</v>
      </c>
    </row>
    <row r="114" spans="1:4">
      <c r="A114" s="98" t="s">
        <v>7161</v>
      </c>
      <c r="B114" s="97" t="s">
        <v>7162</v>
      </c>
      <c r="C114" s="98" t="s">
        <v>6555</v>
      </c>
      <c r="D114" s="104">
        <v>15.67</v>
      </c>
    </row>
    <row r="115" spans="1:4">
      <c r="A115" s="98" t="s">
        <v>7163</v>
      </c>
      <c r="B115" s="97" t="s">
        <v>7164</v>
      </c>
      <c r="C115" s="98" t="s">
        <v>6555</v>
      </c>
      <c r="D115" s="104">
        <v>194.51</v>
      </c>
    </row>
    <row r="116" spans="1:4">
      <c r="A116" s="98" t="s">
        <v>7165</v>
      </c>
      <c r="B116" s="97" t="s">
        <v>7166</v>
      </c>
      <c r="C116" s="98" t="s">
        <v>6555</v>
      </c>
      <c r="D116" s="104">
        <v>501.88</v>
      </c>
    </row>
    <row r="117" spans="1:4">
      <c r="A117" s="98" t="s">
        <v>8232</v>
      </c>
      <c r="B117" s="100" t="s">
        <v>8233</v>
      </c>
      <c r="C117" s="98" t="s">
        <v>6555</v>
      </c>
      <c r="D117" s="106">
        <v>10.068899999999999</v>
      </c>
    </row>
    <row r="118" spans="1:4">
      <c r="A118" s="98" t="s">
        <v>7167</v>
      </c>
      <c r="B118" s="97" t="s">
        <v>7168</v>
      </c>
      <c r="C118" s="98" t="s">
        <v>6555</v>
      </c>
      <c r="D118" s="104">
        <v>1368.12</v>
      </c>
    </row>
    <row r="119" spans="1:4">
      <c r="A119" s="98" t="s">
        <v>7169</v>
      </c>
      <c r="B119" s="97" t="s">
        <v>12797</v>
      </c>
      <c r="C119" s="98" t="s">
        <v>6555</v>
      </c>
      <c r="D119" s="104">
        <v>1738.56</v>
      </c>
    </row>
    <row r="120" spans="1:4">
      <c r="A120" s="98" t="s">
        <v>12798</v>
      </c>
      <c r="B120" s="97" t="s">
        <v>12799</v>
      </c>
      <c r="C120" s="98" t="s">
        <v>6555</v>
      </c>
      <c r="D120" s="104">
        <v>3156.15</v>
      </c>
    </row>
    <row r="121" spans="1:4">
      <c r="A121" s="98" t="s">
        <v>12800</v>
      </c>
      <c r="B121" s="97" t="s">
        <v>12801</v>
      </c>
      <c r="C121" s="98" t="s">
        <v>6555</v>
      </c>
      <c r="D121" s="104">
        <v>3267.7</v>
      </c>
    </row>
    <row r="122" spans="1:4">
      <c r="A122" s="98" t="s">
        <v>12802</v>
      </c>
      <c r="B122" s="97" t="s">
        <v>12803</v>
      </c>
      <c r="C122" s="98" t="s">
        <v>6555</v>
      </c>
      <c r="D122" s="104">
        <v>368.34</v>
      </c>
    </row>
    <row r="123" spans="1:4">
      <c r="A123" s="98" t="s">
        <v>12804</v>
      </c>
      <c r="B123" s="97" t="s">
        <v>11393</v>
      </c>
      <c r="C123" s="98" t="s">
        <v>6555</v>
      </c>
      <c r="D123" s="104">
        <v>265.2</v>
      </c>
    </row>
    <row r="124" spans="1:4">
      <c r="A124" s="98" t="s">
        <v>11394</v>
      </c>
      <c r="B124" s="97" t="s">
        <v>14192</v>
      </c>
      <c r="C124" s="98" t="s">
        <v>6555</v>
      </c>
      <c r="D124" s="104">
        <v>221</v>
      </c>
    </row>
    <row r="125" spans="1:4">
      <c r="A125" s="98" t="s">
        <v>14193</v>
      </c>
      <c r="B125" s="97" t="s">
        <v>14194</v>
      </c>
      <c r="C125" s="98" t="s">
        <v>6555</v>
      </c>
      <c r="D125" s="104">
        <v>216.79</v>
      </c>
    </row>
    <row r="126" spans="1:4">
      <c r="A126" s="98" t="s">
        <v>14195</v>
      </c>
      <c r="B126" s="97" t="s">
        <v>14196</v>
      </c>
      <c r="C126" s="98" t="s">
        <v>6555</v>
      </c>
      <c r="D126" s="104">
        <v>585.13</v>
      </c>
    </row>
    <row r="127" spans="1:4">
      <c r="A127" s="98" t="s">
        <v>14197</v>
      </c>
      <c r="B127" s="97" t="s">
        <v>14198</v>
      </c>
      <c r="C127" s="98" t="s">
        <v>6555</v>
      </c>
      <c r="D127" s="104">
        <v>557.77</v>
      </c>
    </row>
    <row r="128" spans="1:4">
      <c r="A128" s="98" t="s">
        <v>14199</v>
      </c>
      <c r="B128" s="97" t="s">
        <v>14200</v>
      </c>
      <c r="C128" s="98" t="s">
        <v>6555</v>
      </c>
      <c r="D128" s="104">
        <v>647.23</v>
      </c>
    </row>
    <row r="129" spans="1:4">
      <c r="A129" s="98" t="s">
        <v>14201</v>
      </c>
      <c r="B129" s="97" t="s">
        <v>14202</v>
      </c>
      <c r="C129" s="98" t="s">
        <v>6555</v>
      </c>
      <c r="D129" s="104">
        <v>894.54</v>
      </c>
    </row>
    <row r="130" spans="1:4">
      <c r="A130" s="98" t="s">
        <v>14203</v>
      </c>
      <c r="B130" s="97" t="s">
        <v>14204</v>
      </c>
      <c r="C130" s="98" t="s">
        <v>6555</v>
      </c>
      <c r="D130" s="104">
        <v>568.29999999999995</v>
      </c>
    </row>
    <row r="131" spans="1:4">
      <c r="A131" s="98" t="s">
        <v>14205</v>
      </c>
      <c r="B131" s="97" t="s">
        <v>14206</v>
      </c>
      <c r="C131" s="98" t="s">
        <v>6555</v>
      </c>
      <c r="D131" s="104">
        <v>547.25</v>
      </c>
    </row>
    <row r="132" spans="1:4">
      <c r="A132" s="98" t="s">
        <v>14207</v>
      </c>
      <c r="B132" s="97" t="s">
        <v>14208</v>
      </c>
      <c r="C132" s="98" t="s">
        <v>6555</v>
      </c>
      <c r="D132" s="104">
        <v>684.06</v>
      </c>
    </row>
    <row r="133" spans="1:4">
      <c r="A133" s="98" t="s">
        <v>14209</v>
      </c>
      <c r="B133" s="97" t="s">
        <v>14210</v>
      </c>
      <c r="C133" s="98" t="s">
        <v>6555</v>
      </c>
      <c r="D133" s="104">
        <v>1397.59</v>
      </c>
    </row>
    <row r="134" spans="1:4">
      <c r="A134" s="98" t="s">
        <v>14211</v>
      </c>
      <c r="B134" s="97" t="s">
        <v>14212</v>
      </c>
      <c r="C134" s="98" t="s">
        <v>6555</v>
      </c>
      <c r="D134" s="104">
        <v>631.33000000000004</v>
      </c>
    </row>
    <row r="135" spans="1:4">
      <c r="A135" s="98" t="s">
        <v>14213</v>
      </c>
      <c r="B135" s="97" t="s">
        <v>14214</v>
      </c>
      <c r="C135" s="98" t="s">
        <v>6555</v>
      </c>
      <c r="D135" s="104">
        <v>462</v>
      </c>
    </row>
    <row r="136" spans="1:4">
      <c r="A136" s="98" t="s">
        <v>14215</v>
      </c>
      <c r="B136" s="97" t="s">
        <v>14216</v>
      </c>
      <c r="C136" s="98" t="s">
        <v>6555</v>
      </c>
      <c r="D136" s="104">
        <v>590.4</v>
      </c>
    </row>
    <row r="137" spans="1:4">
      <c r="A137" s="98" t="s">
        <v>14217</v>
      </c>
      <c r="B137" s="97" t="s">
        <v>14218</v>
      </c>
      <c r="C137" s="98" t="s">
        <v>6555</v>
      </c>
      <c r="D137" s="104">
        <v>609.34</v>
      </c>
    </row>
    <row r="138" spans="1:4">
      <c r="A138" s="98" t="s">
        <v>14219</v>
      </c>
      <c r="B138" s="97" t="s">
        <v>14220</v>
      </c>
      <c r="C138" s="98" t="s">
        <v>6555</v>
      </c>
      <c r="D138" s="104">
        <v>705</v>
      </c>
    </row>
    <row r="139" spans="1:4">
      <c r="A139" s="98" t="s">
        <v>7623</v>
      </c>
      <c r="B139" s="1" t="s">
        <v>7624</v>
      </c>
      <c r="C139" s="98" t="s">
        <v>13436</v>
      </c>
      <c r="D139" s="104">
        <v>52.27</v>
      </c>
    </row>
    <row r="140" spans="1:4">
      <c r="A140" s="98" t="s">
        <v>9720</v>
      </c>
      <c r="B140" s="100" t="s">
        <v>9721</v>
      </c>
      <c r="C140" s="98" t="s">
        <v>13436</v>
      </c>
      <c r="D140" s="104">
        <v>39.6</v>
      </c>
    </row>
    <row r="141" spans="1:4">
      <c r="A141" s="98" t="s">
        <v>2441</v>
      </c>
      <c r="B141" s="1" t="s">
        <v>2442</v>
      </c>
      <c r="C141" s="98" t="s">
        <v>13436</v>
      </c>
      <c r="D141" s="104">
        <v>60.75</v>
      </c>
    </row>
    <row r="142" spans="1:4">
      <c r="A142" s="98" t="s">
        <v>9194</v>
      </c>
      <c r="B142" s="100" t="s">
        <v>9195</v>
      </c>
      <c r="C142" s="111" t="s">
        <v>13436</v>
      </c>
      <c r="D142" s="104">
        <v>11.1</v>
      </c>
    </row>
    <row r="143" spans="1:4">
      <c r="A143" s="98" t="s">
        <v>2455</v>
      </c>
      <c r="B143" s="100" t="s">
        <v>2456</v>
      </c>
      <c r="C143" s="3" t="s">
        <v>13436</v>
      </c>
      <c r="D143" s="104">
        <v>62.75</v>
      </c>
    </row>
    <row r="144" spans="1:4">
      <c r="A144" s="98" t="s">
        <v>2457</v>
      </c>
      <c r="B144" s="1" t="s">
        <v>2458</v>
      </c>
      <c r="C144" s="112" t="s">
        <v>13436</v>
      </c>
      <c r="D144" s="104">
        <v>87.13</v>
      </c>
    </row>
    <row r="145" spans="1:4">
      <c r="A145" s="98" t="s">
        <v>175</v>
      </c>
      <c r="B145" s="100" t="s">
        <v>176</v>
      </c>
      <c r="C145" s="111" t="s">
        <v>13436</v>
      </c>
      <c r="D145" s="104">
        <v>11.99</v>
      </c>
    </row>
    <row r="146" spans="1:4">
      <c r="A146" s="98" t="s">
        <v>177</v>
      </c>
      <c r="B146" s="100" t="s">
        <v>178</v>
      </c>
      <c r="C146" s="111" t="s">
        <v>13436</v>
      </c>
      <c r="D146" s="104">
        <v>74.88</v>
      </c>
    </row>
    <row r="147" spans="1:4">
      <c r="A147" s="98" t="s">
        <v>14221</v>
      </c>
      <c r="B147" s="97" t="s">
        <v>14222</v>
      </c>
      <c r="C147" s="98" t="s">
        <v>6555</v>
      </c>
      <c r="D147" s="104">
        <v>75.64</v>
      </c>
    </row>
    <row r="148" spans="1:4" ht="31.5">
      <c r="A148" s="98" t="s">
        <v>14223</v>
      </c>
      <c r="B148" s="97" t="s">
        <v>9746</v>
      </c>
      <c r="C148" s="98" t="s">
        <v>6555</v>
      </c>
      <c r="D148" s="104">
        <v>231528</v>
      </c>
    </row>
    <row r="149" spans="1:4" ht="31.5">
      <c r="A149" s="98" t="s">
        <v>9747</v>
      </c>
      <c r="B149" s="97" t="s">
        <v>7647</v>
      </c>
      <c r="C149" s="98" t="s">
        <v>6555</v>
      </c>
      <c r="D149" s="104">
        <v>131550</v>
      </c>
    </row>
    <row r="150" spans="1:4">
      <c r="A150" s="98" t="s">
        <v>7648</v>
      </c>
      <c r="B150" s="97" t="s">
        <v>7649</v>
      </c>
      <c r="C150" s="98" t="s">
        <v>6555</v>
      </c>
      <c r="D150" s="104">
        <v>70.239999999999995</v>
      </c>
    </row>
    <row r="151" spans="1:4">
      <c r="A151" s="98" t="s">
        <v>7650</v>
      </c>
      <c r="B151" s="97" t="s">
        <v>7651</v>
      </c>
      <c r="C151" s="98" t="s">
        <v>6555</v>
      </c>
      <c r="D151" s="104">
        <v>189.43</v>
      </c>
    </row>
    <row r="152" spans="1:4">
      <c r="A152" s="98" t="s">
        <v>7652</v>
      </c>
      <c r="B152" s="97" t="s">
        <v>7653</v>
      </c>
      <c r="C152" s="98" t="s">
        <v>6555</v>
      </c>
      <c r="D152" s="104">
        <v>1368.12</v>
      </c>
    </row>
    <row r="153" spans="1:4">
      <c r="A153" s="98" t="s">
        <v>7654</v>
      </c>
      <c r="B153" s="97" t="s">
        <v>7655</v>
      </c>
      <c r="C153" s="98" t="s">
        <v>6555</v>
      </c>
      <c r="D153" s="104">
        <v>313.37</v>
      </c>
    </row>
    <row r="154" spans="1:4">
      <c r="A154" s="98" t="s">
        <v>7656</v>
      </c>
      <c r="B154" s="97" t="s">
        <v>7657</v>
      </c>
      <c r="C154" s="98" t="s">
        <v>6555</v>
      </c>
      <c r="D154" s="104">
        <v>102.66</v>
      </c>
    </row>
    <row r="155" spans="1:4">
      <c r="A155" s="98" t="s">
        <v>7658</v>
      </c>
      <c r="B155" s="97" t="s">
        <v>7659</v>
      </c>
      <c r="C155" s="98" t="s">
        <v>6555</v>
      </c>
      <c r="D155" s="104">
        <v>1782.99</v>
      </c>
    </row>
    <row r="156" spans="1:4">
      <c r="A156" s="98" t="s">
        <v>7660</v>
      </c>
      <c r="B156" s="97" t="s">
        <v>14233</v>
      </c>
      <c r="C156" s="98" t="s">
        <v>6555</v>
      </c>
      <c r="D156" s="104">
        <v>162.09</v>
      </c>
    </row>
    <row r="157" spans="1:4" ht="21">
      <c r="A157" s="98" t="s">
        <v>14234</v>
      </c>
      <c r="B157" s="97" t="s">
        <v>14235</v>
      </c>
      <c r="C157" s="98" t="s">
        <v>6555</v>
      </c>
      <c r="D157" s="104">
        <v>75.64</v>
      </c>
    </row>
    <row r="158" spans="1:4" ht="21">
      <c r="A158" s="98" t="s">
        <v>14236</v>
      </c>
      <c r="B158" s="97" t="s">
        <v>14237</v>
      </c>
      <c r="C158" s="98" t="s">
        <v>6555</v>
      </c>
      <c r="D158" s="104">
        <v>151.28</v>
      </c>
    </row>
    <row r="159" spans="1:4" ht="21">
      <c r="A159" s="98" t="s">
        <v>14238</v>
      </c>
      <c r="B159" s="97" t="s">
        <v>14239</v>
      </c>
      <c r="C159" s="98" t="s">
        <v>6555</v>
      </c>
      <c r="D159" s="104">
        <v>194.51</v>
      </c>
    </row>
    <row r="160" spans="1:4" ht="21">
      <c r="A160" s="98" t="s">
        <v>14240</v>
      </c>
      <c r="B160" s="97" t="s">
        <v>14241</v>
      </c>
      <c r="C160" s="98" t="s">
        <v>6555</v>
      </c>
      <c r="D160" s="104">
        <v>248.54</v>
      </c>
    </row>
    <row r="161" spans="1:4" ht="21">
      <c r="A161" s="98" t="s">
        <v>14242</v>
      </c>
      <c r="B161" s="97" t="s">
        <v>11402</v>
      </c>
      <c r="C161" s="98" t="s">
        <v>6555</v>
      </c>
      <c r="D161" s="104">
        <v>302.57</v>
      </c>
    </row>
    <row r="162" spans="1:4">
      <c r="A162" s="98" t="s">
        <v>11403</v>
      </c>
      <c r="B162" s="97" t="s">
        <v>11404</v>
      </c>
      <c r="C162" s="98" t="s">
        <v>6555</v>
      </c>
      <c r="D162" s="104">
        <v>1262.8800000000001</v>
      </c>
    </row>
    <row r="163" spans="1:4">
      <c r="A163" s="98" t="s">
        <v>11405</v>
      </c>
      <c r="B163" s="97" t="s">
        <v>11406</v>
      </c>
      <c r="C163" s="98" t="s">
        <v>6555</v>
      </c>
      <c r="D163" s="104">
        <v>2200</v>
      </c>
    </row>
    <row r="164" spans="1:4">
      <c r="A164" s="98" t="s">
        <v>11407</v>
      </c>
      <c r="B164" s="97" t="s">
        <v>11408</v>
      </c>
      <c r="C164" s="98" t="s">
        <v>6555</v>
      </c>
      <c r="D164" s="104">
        <v>453.85</v>
      </c>
    </row>
    <row r="165" spans="1:4">
      <c r="A165" s="98" t="s">
        <v>11409</v>
      </c>
      <c r="B165" s="97" t="s">
        <v>11410</v>
      </c>
      <c r="C165" s="98" t="s">
        <v>6555</v>
      </c>
      <c r="D165" s="104">
        <v>389.02</v>
      </c>
    </row>
    <row r="166" spans="1:4">
      <c r="A166" s="98" t="s">
        <v>11411</v>
      </c>
      <c r="B166" s="97" t="s">
        <v>11412</v>
      </c>
      <c r="C166" s="98" t="s">
        <v>6555</v>
      </c>
      <c r="D166" s="104">
        <v>996.98</v>
      </c>
    </row>
    <row r="167" spans="1:4">
      <c r="A167" s="98" t="s">
        <v>11413</v>
      </c>
      <c r="B167" s="97" t="s">
        <v>11414</v>
      </c>
      <c r="C167" s="98" t="s">
        <v>6555</v>
      </c>
      <c r="D167" s="104">
        <v>2525.7600000000002</v>
      </c>
    </row>
    <row r="168" spans="1:4" ht="21">
      <c r="A168" s="98" t="s">
        <v>11415</v>
      </c>
      <c r="B168" s="97" t="s">
        <v>11416</v>
      </c>
      <c r="C168" s="98" t="s">
        <v>6555</v>
      </c>
      <c r="D168" s="104">
        <v>2336.33</v>
      </c>
    </row>
    <row r="169" spans="1:4" ht="21">
      <c r="A169" s="98" t="s">
        <v>11417</v>
      </c>
      <c r="B169" s="97" t="s">
        <v>50</v>
      </c>
      <c r="C169" s="98" t="s">
        <v>6555</v>
      </c>
      <c r="D169" s="104">
        <v>3071.96</v>
      </c>
    </row>
    <row r="170" spans="1:4" ht="21">
      <c r="A170" s="98" t="s">
        <v>51</v>
      </c>
      <c r="B170" s="97" t="s">
        <v>52</v>
      </c>
      <c r="C170" s="98" t="s">
        <v>6555</v>
      </c>
      <c r="D170" s="104">
        <v>3415.04</v>
      </c>
    </row>
    <row r="171" spans="1:4" ht="21">
      <c r="A171" s="98" t="s">
        <v>53</v>
      </c>
      <c r="B171" s="97" t="s">
        <v>54</v>
      </c>
      <c r="C171" s="98" t="s">
        <v>6555</v>
      </c>
      <c r="D171" s="104">
        <v>4878.93</v>
      </c>
    </row>
    <row r="172" spans="1:4" ht="21">
      <c r="A172" s="98" t="s">
        <v>55</v>
      </c>
      <c r="B172" s="97" t="s">
        <v>56</v>
      </c>
      <c r="C172" s="98" t="s">
        <v>6555</v>
      </c>
      <c r="D172" s="104">
        <v>5755.58</v>
      </c>
    </row>
    <row r="173" spans="1:4" ht="21">
      <c r="A173" s="98" t="s">
        <v>57</v>
      </c>
      <c r="B173" s="97" t="s">
        <v>58</v>
      </c>
      <c r="C173" s="98" t="s">
        <v>6555</v>
      </c>
      <c r="D173" s="104">
        <v>6864.81</v>
      </c>
    </row>
    <row r="174" spans="1:4">
      <c r="A174" s="98" t="s">
        <v>750</v>
      </c>
      <c r="B174" s="110" t="s">
        <v>5147</v>
      </c>
      <c r="C174" s="98" t="s">
        <v>13436</v>
      </c>
      <c r="D174" s="104">
        <v>0.65</v>
      </c>
    </row>
    <row r="175" spans="1:4">
      <c r="A175" s="98" t="s">
        <v>13425</v>
      </c>
      <c r="B175" s="5" t="s">
        <v>5147</v>
      </c>
      <c r="C175" s="98" t="s">
        <v>13436</v>
      </c>
      <c r="D175" s="104">
        <v>1.3</v>
      </c>
    </row>
    <row r="176" spans="1:4">
      <c r="A176" s="98" t="s">
        <v>59</v>
      </c>
      <c r="B176" s="97" t="s">
        <v>60</v>
      </c>
      <c r="C176" s="98" t="s">
        <v>6555</v>
      </c>
      <c r="D176" s="104">
        <v>134.71</v>
      </c>
    </row>
    <row r="177" spans="1:6">
      <c r="A177" s="98" t="s">
        <v>61</v>
      </c>
      <c r="B177" s="97" t="s">
        <v>62</v>
      </c>
      <c r="C177" s="98" t="s">
        <v>6555</v>
      </c>
      <c r="D177" s="104">
        <v>103.14</v>
      </c>
    </row>
    <row r="178" spans="1:6">
      <c r="A178" s="99"/>
      <c r="B178" s="99"/>
      <c r="C178" s="99"/>
      <c r="D178" s="99"/>
    </row>
    <row r="179" spans="1:6">
      <c r="A179" s="96" t="s">
        <v>63</v>
      </c>
      <c r="B179" s="96"/>
      <c r="C179" s="96"/>
      <c r="D179" s="96"/>
      <c r="E179" s="7"/>
      <c r="F179" s="7"/>
    </row>
    <row r="180" spans="1:6">
      <c r="A180" s="101"/>
      <c r="B180" s="101"/>
      <c r="C180" s="101"/>
      <c r="D180" s="101"/>
      <c r="E180" s="6"/>
      <c r="F180" s="6"/>
    </row>
    <row r="181" spans="1:6">
      <c r="A181" s="98" t="s">
        <v>64</v>
      </c>
      <c r="B181" s="97" t="s">
        <v>7719</v>
      </c>
      <c r="C181" s="98" t="s">
        <v>6555</v>
      </c>
      <c r="D181" s="104">
        <v>4106.28</v>
      </c>
    </row>
    <row r="182" spans="1:6">
      <c r="A182" s="98" t="s">
        <v>7720</v>
      </c>
      <c r="B182" s="97" t="s">
        <v>7721</v>
      </c>
      <c r="C182" s="98" t="s">
        <v>6555</v>
      </c>
      <c r="D182" s="104">
        <v>43.22</v>
      </c>
    </row>
    <row r="183" spans="1:6">
      <c r="A183" s="98" t="s">
        <v>7722</v>
      </c>
      <c r="B183" s="97" t="s">
        <v>7723</v>
      </c>
      <c r="C183" s="98" t="s">
        <v>6555</v>
      </c>
      <c r="D183" s="104">
        <v>86.45</v>
      </c>
    </row>
    <row r="184" spans="1:6">
      <c r="A184" s="98" t="s">
        <v>9775</v>
      </c>
      <c r="B184" s="97" t="s">
        <v>9776</v>
      </c>
      <c r="C184" s="98" t="s">
        <v>6555</v>
      </c>
      <c r="D184" s="104">
        <v>64.84</v>
      </c>
    </row>
    <row r="185" spans="1:6">
      <c r="A185" s="98" t="s">
        <v>6291</v>
      </c>
      <c r="B185" s="97" t="s">
        <v>6292</v>
      </c>
      <c r="C185" s="98" t="s">
        <v>6555</v>
      </c>
      <c r="D185" s="104">
        <v>97.98</v>
      </c>
    </row>
    <row r="186" spans="1:6">
      <c r="A186" s="98" t="s">
        <v>9777</v>
      </c>
      <c r="B186" s="97" t="s">
        <v>9778</v>
      </c>
      <c r="C186" s="98" t="s">
        <v>6555</v>
      </c>
      <c r="D186" s="104">
        <v>103.95</v>
      </c>
    </row>
    <row r="187" spans="1:6" ht="34.5" customHeight="1">
      <c r="A187" s="98" t="s">
        <v>2923</v>
      </c>
      <c r="B187" s="97" t="s">
        <v>2924</v>
      </c>
      <c r="C187" s="98" t="s">
        <v>6555</v>
      </c>
      <c r="D187" s="104">
        <v>4635.7700000000004</v>
      </c>
    </row>
    <row r="188" spans="1:6">
      <c r="A188" s="98" t="s">
        <v>1702</v>
      </c>
      <c r="B188" s="97" t="s">
        <v>4357</v>
      </c>
      <c r="C188" s="98" t="s">
        <v>6555</v>
      </c>
      <c r="D188" s="151">
        <v>2332</v>
      </c>
      <c r="E188" t="s">
        <v>3278</v>
      </c>
    </row>
    <row r="189" spans="1:6" ht="33" customHeight="1">
      <c r="A189" s="98" t="s">
        <v>1703</v>
      </c>
      <c r="B189" s="97" t="s">
        <v>1704</v>
      </c>
      <c r="C189" s="98" t="s">
        <v>6555</v>
      </c>
      <c r="D189" s="104">
        <v>11500</v>
      </c>
    </row>
    <row r="190" spans="1:6">
      <c r="A190" s="98" t="s">
        <v>9779</v>
      </c>
      <c r="B190" s="97" t="s">
        <v>9780</v>
      </c>
      <c r="C190" s="98" t="s">
        <v>6555</v>
      </c>
      <c r="D190" s="104">
        <v>48.63</v>
      </c>
    </row>
    <row r="191" spans="1:6" ht="12" customHeight="1">
      <c r="A191" s="98" t="s">
        <v>9781</v>
      </c>
      <c r="B191" s="97" t="s">
        <v>6701</v>
      </c>
      <c r="C191" s="98" t="s">
        <v>6555</v>
      </c>
      <c r="D191" s="104">
        <v>35.78</v>
      </c>
    </row>
    <row r="192" spans="1:6">
      <c r="A192" s="98" t="s">
        <v>8281</v>
      </c>
      <c r="B192" s="97" t="s">
        <v>8282</v>
      </c>
      <c r="C192" s="98" t="s">
        <v>4675</v>
      </c>
      <c r="D192" s="104">
        <v>10.74</v>
      </c>
    </row>
    <row r="193" spans="1:4">
      <c r="A193" s="98" t="s">
        <v>8278</v>
      </c>
      <c r="B193" s="97" t="s">
        <v>8279</v>
      </c>
      <c r="C193" s="98" t="s">
        <v>4675</v>
      </c>
      <c r="D193" s="104">
        <v>11.74</v>
      </c>
    </row>
    <row r="194" spans="1:4">
      <c r="A194" s="98" t="s">
        <v>9782</v>
      </c>
      <c r="B194" s="97" t="s">
        <v>9783</v>
      </c>
      <c r="C194" s="98" t="s">
        <v>12889</v>
      </c>
      <c r="D194" s="104">
        <v>17</v>
      </c>
    </row>
    <row r="195" spans="1:4">
      <c r="A195" s="98" t="s">
        <v>9784</v>
      </c>
      <c r="B195" s="97" t="s">
        <v>7668</v>
      </c>
      <c r="C195" s="98" t="s">
        <v>4675</v>
      </c>
      <c r="D195" s="104">
        <v>432.24</v>
      </c>
    </row>
    <row r="196" spans="1:4">
      <c r="A196" s="98" t="s">
        <v>7669</v>
      </c>
      <c r="B196" s="97" t="s">
        <v>7670</v>
      </c>
      <c r="C196" s="98" t="s">
        <v>6555</v>
      </c>
      <c r="D196" s="104">
        <v>14.22</v>
      </c>
    </row>
    <row r="197" spans="1:4">
      <c r="A197" s="98" t="s">
        <v>7671</v>
      </c>
      <c r="B197" s="97" t="s">
        <v>7672</v>
      </c>
      <c r="C197" s="98" t="s">
        <v>6555</v>
      </c>
      <c r="D197" s="104">
        <v>23.36</v>
      </c>
    </row>
    <row r="198" spans="1:4">
      <c r="A198" s="98" t="s">
        <v>9207</v>
      </c>
      <c r="B198" s="97" t="s">
        <v>9208</v>
      </c>
      <c r="C198" s="98" t="s">
        <v>6555</v>
      </c>
      <c r="D198" s="104">
        <v>18.149999999999999</v>
      </c>
    </row>
    <row r="199" spans="1:4">
      <c r="A199" s="98" t="s">
        <v>7673</v>
      </c>
      <c r="B199" s="97" t="s">
        <v>7674</v>
      </c>
      <c r="C199" s="98" t="s">
        <v>4675</v>
      </c>
      <c r="D199" s="104">
        <v>38.9</v>
      </c>
    </row>
    <row r="200" spans="1:4">
      <c r="A200" s="98" t="s">
        <v>7675</v>
      </c>
      <c r="B200" s="97" t="s">
        <v>7676</v>
      </c>
      <c r="C200" s="98" t="s">
        <v>4675</v>
      </c>
      <c r="D200" s="104">
        <v>64.510000000000005</v>
      </c>
    </row>
    <row r="201" spans="1:4">
      <c r="A201" s="98" t="s">
        <v>7677</v>
      </c>
      <c r="B201" s="97" t="s">
        <v>7678</v>
      </c>
      <c r="C201" s="98" t="s">
        <v>4675</v>
      </c>
      <c r="D201" s="104">
        <v>70.239999999999995</v>
      </c>
    </row>
    <row r="202" spans="1:4">
      <c r="A202" s="98" t="s">
        <v>7679</v>
      </c>
      <c r="B202" s="97" t="s">
        <v>7680</v>
      </c>
      <c r="C202" s="98" t="s">
        <v>4675</v>
      </c>
      <c r="D202" s="104">
        <v>69.91</v>
      </c>
    </row>
    <row r="203" spans="1:4">
      <c r="A203" s="98" t="s">
        <v>7681</v>
      </c>
      <c r="B203" s="97" t="s">
        <v>7682</v>
      </c>
      <c r="C203" s="98" t="s">
        <v>4675</v>
      </c>
      <c r="D203" s="104">
        <v>73.48</v>
      </c>
    </row>
    <row r="204" spans="1:4">
      <c r="A204" s="98" t="s">
        <v>7683</v>
      </c>
      <c r="B204" s="97" t="s">
        <v>7684</v>
      </c>
      <c r="C204" s="98" t="s">
        <v>4675</v>
      </c>
      <c r="D204" s="104">
        <v>94.41</v>
      </c>
    </row>
    <row r="205" spans="1:4">
      <c r="A205" s="98" t="s">
        <v>7685</v>
      </c>
      <c r="B205" s="97" t="s">
        <v>7686</v>
      </c>
      <c r="C205" s="98" t="s">
        <v>4675</v>
      </c>
      <c r="D205" s="104">
        <v>128.05000000000001</v>
      </c>
    </row>
    <row r="206" spans="1:4">
      <c r="A206" s="98" t="s">
        <v>7687</v>
      </c>
      <c r="B206" s="97" t="s">
        <v>7688</v>
      </c>
      <c r="C206" s="98" t="s">
        <v>4675</v>
      </c>
      <c r="D206" s="104">
        <v>163.57</v>
      </c>
    </row>
    <row r="207" spans="1:4">
      <c r="A207" s="98" t="s">
        <v>7689</v>
      </c>
      <c r="B207" s="97" t="s">
        <v>7690</v>
      </c>
      <c r="C207" s="98" t="s">
        <v>4675</v>
      </c>
      <c r="D207" s="104">
        <v>218.28</v>
      </c>
    </row>
    <row r="208" spans="1:4">
      <c r="A208" s="98" t="s">
        <v>7691</v>
      </c>
      <c r="B208" s="97" t="s">
        <v>7692</v>
      </c>
      <c r="C208" s="98" t="s">
        <v>4675</v>
      </c>
      <c r="D208" s="104">
        <v>38.71</v>
      </c>
    </row>
    <row r="209" spans="1:4">
      <c r="A209" s="98" t="s">
        <v>7693</v>
      </c>
      <c r="B209" s="97" t="s">
        <v>9825</v>
      </c>
      <c r="C209" s="98" t="s">
        <v>4675</v>
      </c>
      <c r="D209" s="104">
        <v>53.76</v>
      </c>
    </row>
    <row r="210" spans="1:4">
      <c r="A210" s="98" t="s">
        <v>9826</v>
      </c>
      <c r="B210" s="97" t="s">
        <v>9827</v>
      </c>
      <c r="C210" s="98" t="s">
        <v>4675</v>
      </c>
      <c r="D210" s="104">
        <v>105.81</v>
      </c>
    </row>
    <row r="211" spans="1:4">
      <c r="A211" s="98" t="s">
        <v>9828</v>
      </c>
      <c r="B211" s="97" t="s">
        <v>9829</v>
      </c>
      <c r="C211" s="98" t="s">
        <v>4675</v>
      </c>
      <c r="D211" s="104">
        <v>116.55</v>
      </c>
    </row>
    <row r="212" spans="1:4">
      <c r="A212" s="98" t="s">
        <v>9830</v>
      </c>
      <c r="B212" s="97" t="s">
        <v>9831</v>
      </c>
      <c r="C212" s="98" t="s">
        <v>4675</v>
      </c>
      <c r="D212" s="104">
        <v>62.29</v>
      </c>
    </row>
    <row r="213" spans="1:4">
      <c r="A213" s="98" t="s">
        <v>6295</v>
      </c>
      <c r="B213" s="97" t="s">
        <v>6296</v>
      </c>
      <c r="C213" s="98" t="s">
        <v>6555</v>
      </c>
      <c r="D213" s="104">
        <v>70.239999999999995</v>
      </c>
    </row>
    <row r="214" spans="1:4">
      <c r="A214" s="98" t="s">
        <v>10372</v>
      </c>
      <c r="B214" s="97" t="s">
        <v>10373</v>
      </c>
      <c r="C214" s="98" t="s">
        <v>12889</v>
      </c>
      <c r="D214" s="104">
        <v>19.989999999999998</v>
      </c>
    </row>
    <row r="215" spans="1:4">
      <c r="A215" s="98" t="s">
        <v>8217</v>
      </c>
      <c r="B215" s="97" t="s">
        <v>8218</v>
      </c>
      <c r="C215" s="98" t="s">
        <v>12889</v>
      </c>
      <c r="D215" s="104">
        <v>15.34</v>
      </c>
    </row>
    <row r="216" spans="1:4">
      <c r="A216" s="98" t="s">
        <v>8196</v>
      </c>
      <c r="B216" s="97" t="s">
        <v>8197</v>
      </c>
      <c r="C216" s="98" t="s">
        <v>12889</v>
      </c>
      <c r="D216" s="104">
        <v>16.64</v>
      </c>
    </row>
    <row r="217" spans="1:4">
      <c r="A217" s="98" t="s">
        <v>8199</v>
      </c>
      <c r="B217" s="97" t="s">
        <v>10370</v>
      </c>
      <c r="C217" s="98" t="s">
        <v>12889</v>
      </c>
      <c r="D217" s="104">
        <v>17.61</v>
      </c>
    </row>
    <row r="218" spans="1:4">
      <c r="A218" s="98" t="s">
        <v>3960</v>
      </c>
      <c r="B218" s="97" t="s">
        <v>3961</v>
      </c>
      <c r="C218" s="98" t="s">
        <v>12889</v>
      </c>
      <c r="D218" s="104">
        <v>21.83</v>
      </c>
    </row>
    <row r="219" spans="1:4">
      <c r="A219" s="98" t="s">
        <v>10375</v>
      </c>
      <c r="B219" s="97" t="s">
        <v>10376</v>
      </c>
      <c r="C219" s="98" t="s">
        <v>12889</v>
      </c>
      <c r="D219" s="104">
        <v>15.34</v>
      </c>
    </row>
    <row r="220" spans="1:4">
      <c r="A220" s="98" t="s">
        <v>10378</v>
      </c>
      <c r="B220" s="97" t="s">
        <v>10379</v>
      </c>
      <c r="C220" s="98" t="s">
        <v>12889</v>
      </c>
      <c r="D220" s="104">
        <v>17.61</v>
      </c>
    </row>
    <row r="221" spans="1:4">
      <c r="A221" s="98" t="s">
        <v>10381</v>
      </c>
      <c r="B221" s="97" t="s">
        <v>10382</v>
      </c>
      <c r="C221" s="98" t="s">
        <v>12889</v>
      </c>
      <c r="D221" s="104">
        <v>19.989999999999998</v>
      </c>
    </row>
    <row r="222" spans="1:4">
      <c r="A222" s="98" t="s">
        <v>9832</v>
      </c>
      <c r="B222" s="97" t="s">
        <v>9833</v>
      </c>
      <c r="C222" s="98" t="s">
        <v>12889</v>
      </c>
      <c r="D222" s="104">
        <v>11.89</v>
      </c>
    </row>
    <row r="223" spans="1:4" ht="21">
      <c r="A223" s="98" t="s">
        <v>10363</v>
      </c>
      <c r="B223" s="97" t="s">
        <v>10364</v>
      </c>
      <c r="C223" s="98" t="s">
        <v>12889</v>
      </c>
      <c r="D223" s="104">
        <v>35.799999999999997</v>
      </c>
    </row>
    <row r="224" spans="1:4" ht="21">
      <c r="A224" s="98" t="s">
        <v>10365</v>
      </c>
      <c r="B224" s="97" t="s">
        <v>10366</v>
      </c>
      <c r="C224" s="98" t="s">
        <v>12889</v>
      </c>
      <c r="D224" s="104">
        <v>19.88</v>
      </c>
    </row>
    <row r="225" spans="1:4" ht="21">
      <c r="A225" s="98" t="s">
        <v>10367</v>
      </c>
      <c r="B225" s="97" t="s">
        <v>10368</v>
      </c>
      <c r="C225" s="98" t="s">
        <v>12889</v>
      </c>
      <c r="D225" s="104">
        <v>24.21</v>
      </c>
    </row>
    <row r="226" spans="1:4" ht="21">
      <c r="A226" s="98" t="s">
        <v>10369</v>
      </c>
      <c r="B226" s="97" t="s">
        <v>12288</v>
      </c>
      <c r="C226" s="98" t="s">
        <v>12889</v>
      </c>
      <c r="D226" s="104">
        <v>27.77</v>
      </c>
    </row>
    <row r="227" spans="1:4" ht="21">
      <c r="A227" s="98" t="s">
        <v>12289</v>
      </c>
      <c r="B227" s="97" t="s">
        <v>12290</v>
      </c>
      <c r="C227" s="98" t="s">
        <v>12889</v>
      </c>
      <c r="D227" s="104">
        <v>39.44</v>
      </c>
    </row>
    <row r="228" spans="1:4" ht="21">
      <c r="A228" s="98" t="s">
        <v>12291</v>
      </c>
      <c r="B228" s="97" t="s">
        <v>12292</v>
      </c>
      <c r="C228" s="98" t="s">
        <v>12889</v>
      </c>
      <c r="D228" s="104">
        <v>19.88</v>
      </c>
    </row>
    <row r="229" spans="1:4" ht="21">
      <c r="A229" s="98" t="s">
        <v>12293</v>
      </c>
      <c r="B229" s="97" t="s">
        <v>12294</v>
      </c>
      <c r="C229" s="98" t="s">
        <v>12889</v>
      </c>
      <c r="D229" s="104">
        <v>22.93</v>
      </c>
    </row>
    <row r="230" spans="1:4" ht="21">
      <c r="A230" s="98" t="s">
        <v>12295</v>
      </c>
      <c r="B230" s="97" t="s">
        <v>12296</v>
      </c>
      <c r="C230" s="98" t="s">
        <v>12889</v>
      </c>
      <c r="D230" s="104">
        <v>26.37</v>
      </c>
    </row>
    <row r="231" spans="1:4" ht="21">
      <c r="A231" s="98" t="s">
        <v>12297</v>
      </c>
      <c r="B231" s="97" t="s">
        <v>12298</v>
      </c>
      <c r="C231" s="98" t="s">
        <v>12889</v>
      </c>
      <c r="D231" s="104">
        <v>31.77</v>
      </c>
    </row>
    <row r="232" spans="1:4">
      <c r="A232" s="98" t="s">
        <v>12299</v>
      </c>
      <c r="B232" s="97" t="s">
        <v>12300</v>
      </c>
      <c r="C232" s="98" t="s">
        <v>12889</v>
      </c>
      <c r="D232" s="104">
        <v>18.64</v>
      </c>
    </row>
    <row r="233" spans="1:4">
      <c r="A233" s="98" t="s">
        <v>12301</v>
      </c>
      <c r="B233" s="97" t="s">
        <v>12302</v>
      </c>
      <c r="C233" s="98" t="s">
        <v>6555</v>
      </c>
      <c r="D233" s="104">
        <v>86.53</v>
      </c>
    </row>
    <row r="234" spans="1:4">
      <c r="A234" s="98" t="s">
        <v>9214</v>
      </c>
      <c r="B234" s="97" t="s">
        <v>9215</v>
      </c>
      <c r="C234" s="98" t="s">
        <v>4675</v>
      </c>
      <c r="D234" s="104">
        <v>8.1</v>
      </c>
    </row>
    <row r="235" spans="1:4">
      <c r="A235" s="98" t="s">
        <v>9209</v>
      </c>
      <c r="B235" s="97" t="s">
        <v>9210</v>
      </c>
      <c r="C235" s="98" t="s">
        <v>6555</v>
      </c>
      <c r="D235" s="104">
        <v>19.88</v>
      </c>
    </row>
    <row r="236" spans="1:4">
      <c r="A236" s="98" t="s">
        <v>12303</v>
      </c>
      <c r="B236" s="97" t="s">
        <v>12304</v>
      </c>
      <c r="C236" s="98" t="s">
        <v>6555</v>
      </c>
      <c r="D236" s="104">
        <v>35.96</v>
      </c>
    </row>
    <row r="237" spans="1:4">
      <c r="A237" s="98" t="s">
        <v>12305</v>
      </c>
      <c r="B237" s="97" t="s">
        <v>12306</v>
      </c>
      <c r="C237" s="98" t="s">
        <v>6555</v>
      </c>
      <c r="D237" s="104">
        <v>20.53</v>
      </c>
    </row>
    <row r="238" spans="1:4">
      <c r="A238" s="98" t="s">
        <v>12307</v>
      </c>
      <c r="B238" s="97" t="s">
        <v>12308</v>
      </c>
      <c r="C238" s="98" t="s">
        <v>12889</v>
      </c>
      <c r="D238" s="104">
        <v>100.5</v>
      </c>
    </row>
    <row r="239" spans="1:4">
      <c r="A239" s="98" t="s">
        <v>12309</v>
      </c>
      <c r="B239" s="97" t="s">
        <v>12310</v>
      </c>
      <c r="C239" s="98" t="s">
        <v>12889</v>
      </c>
      <c r="D239" s="104">
        <v>117.18</v>
      </c>
    </row>
    <row r="240" spans="1:4">
      <c r="A240" s="98" t="s">
        <v>12311</v>
      </c>
      <c r="B240" s="97" t="s">
        <v>12312</v>
      </c>
      <c r="C240" s="98" t="s">
        <v>12889</v>
      </c>
      <c r="D240" s="104">
        <v>149.21</v>
      </c>
    </row>
    <row r="241" spans="1:4">
      <c r="A241" s="98" t="s">
        <v>12313</v>
      </c>
      <c r="B241" s="97" t="s">
        <v>12314</v>
      </c>
      <c r="C241" s="98" t="s">
        <v>12889</v>
      </c>
      <c r="D241" s="104">
        <v>51.24</v>
      </c>
    </row>
    <row r="242" spans="1:4">
      <c r="A242" s="98" t="s">
        <v>12315</v>
      </c>
      <c r="B242" s="97" t="s">
        <v>12316</v>
      </c>
      <c r="C242" s="98" t="s">
        <v>12889</v>
      </c>
      <c r="D242" s="104">
        <v>64.84</v>
      </c>
    </row>
    <row r="243" spans="1:4">
      <c r="A243" s="98" t="s">
        <v>12317</v>
      </c>
      <c r="B243" s="97" t="s">
        <v>12318</v>
      </c>
      <c r="C243" s="98" t="s">
        <v>12889</v>
      </c>
      <c r="D243" s="104">
        <v>16.21</v>
      </c>
    </row>
    <row r="244" spans="1:4">
      <c r="A244" s="98" t="s">
        <v>12319</v>
      </c>
      <c r="B244" s="97" t="s">
        <v>12320</v>
      </c>
      <c r="C244" s="98" t="s">
        <v>12889</v>
      </c>
      <c r="D244" s="104">
        <v>18.91</v>
      </c>
    </row>
    <row r="245" spans="1:4" ht="21">
      <c r="A245" s="98" t="s">
        <v>738</v>
      </c>
      <c r="B245" s="97" t="s">
        <v>739</v>
      </c>
      <c r="C245" s="98" t="s">
        <v>12889</v>
      </c>
      <c r="D245" s="104">
        <v>16.43</v>
      </c>
    </row>
    <row r="246" spans="1:4" ht="21">
      <c r="A246" s="98" t="s">
        <v>9860</v>
      </c>
      <c r="B246" s="97" t="s">
        <v>9861</v>
      </c>
      <c r="C246" s="98" t="s">
        <v>12889</v>
      </c>
      <c r="D246" s="104">
        <v>21.18</v>
      </c>
    </row>
    <row r="247" spans="1:4" ht="21">
      <c r="A247" s="98" t="s">
        <v>10929</v>
      </c>
      <c r="B247" s="97" t="s">
        <v>9373</v>
      </c>
      <c r="C247" s="98" t="s">
        <v>12889</v>
      </c>
      <c r="D247" s="104">
        <v>26.47</v>
      </c>
    </row>
    <row r="248" spans="1:4">
      <c r="A248" s="98" t="s">
        <v>12321</v>
      </c>
      <c r="B248" s="97" t="s">
        <v>12322</v>
      </c>
      <c r="C248" s="98" t="s">
        <v>12889</v>
      </c>
      <c r="D248" s="104">
        <v>13.78</v>
      </c>
    </row>
    <row r="249" spans="1:4">
      <c r="A249" s="98" t="s">
        <v>12323</v>
      </c>
      <c r="B249" s="97" t="s">
        <v>12324</v>
      </c>
      <c r="C249" s="98" t="s">
        <v>6555</v>
      </c>
      <c r="D249" s="104">
        <v>64.84</v>
      </c>
    </row>
    <row r="250" spans="1:4">
      <c r="A250" s="98" t="s">
        <v>11823</v>
      </c>
      <c r="B250" s="97" t="s">
        <v>11824</v>
      </c>
      <c r="C250" s="98" t="s">
        <v>12889</v>
      </c>
      <c r="D250" s="104">
        <v>93.2</v>
      </c>
    </row>
    <row r="251" spans="1:4">
      <c r="A251" s="98" t="s">
        <v>2387</v>
      </c>
      <c r="B251" s="97" t="s">
        <v>2436</v>
      </c>
      <c r="C251" s="98" t="s">
        <v>6555</v>
      </c>
      <c r="D251" s="104">
        <v>307.97000000000003</v>
      </c>
    </row>
    <row r="252" spans="1:4">
      <c r="A252" s="98" t="s">
        <v>12325</v>
      </c>
      <c r="B252" s="97" t="s">
        <v>14706</v>
      </c>
      <c r="C252" s="98" t="s">
        <v>6555</v>
      </c>
      <c r="D252" s="104">
        <v>561.91</v>
      </c>
    </row>
    <row r="253" spans="1:4">
      <c r="A253" s="98" t="s">
        <v>14707</v>
      </c>
      <c r="B253" s="97" t="s">
        <v>14708</v>
      </c>
      <c r="C253" s="98" t="s">
        <v>6555</v>
      </c>
      <c r="D253" s="104">
        <v>356.6</v>
      </c>
    </row>
    <row r="254" spans="1:4" ht="21">
      <c r="A254" s="98" t="s">
        <v>14709</v>
      </c>
      <c r="B254" s="97" t="s">
        <v>14710</v>
      </c>
      <c r="C254" s="98" t="s">
        <v>6555</v>
      </c>
      <c r="D254" s="104">
        <v>18370.2</v>
      </c>
    </row>
    <row r="255" spans="1:4">
      <c r="A255" s="98" t="s">
        <v>14711</v>
      </c>
      <c r="B255" s="97" t="s">
        <v>14712</v>
      </c>
      <c r="C255" s="98" t="s">
        <v>6555</v>
      </c>
      <c r="D255" s="104">
        <v>17.29</v>
      </c>
    </row>
    <row r="256" spans="1:4" ht="21">
      <c r="A256" s="98" t="s">
        <v>6293</v>
      </c>
      <c r="B256" s="97" t="s">
        <v>6294</v>
      </c>
      <c r="C256" s="98" t="s">
        <v>6555</v>
      </c>
      <c r="D256" s="104">
        <v>70.239999999999995</v>
      </c>
    </row>
    <row r="257" spans="1:6">
      <c r="A257" s="98" t="s">
        <v>14713</v>
      </c>
      <c r="B257" s="97" t="s">
        <v>14714</v>
      </c>
      <c r="C257" s="98" t="s">
        <v>6555</v>
      </c>
      <c r="D257" s="104">
        <v>31.34</v>
      </c>
    </row>
    <row r="258" spans="1:6">
      <c r="A258" s="98" t="s">
        <v>14715</v>
      </c>
      <c r="B258" s="97" t="s">
        <v>14716</v>
      </c>
      <c r="C258" s="98" t="s">
        <v>6555</v>
      </c>
      <c r="D258" s="104">
        <v>0.38</v>
      </c>
    </row>
    <row r="259" spans="1:6">
      <c r="A259" s="98" t="s">
        <v>14717</v>
      </c>
      <c r="B259" s="97" t="s">
        <v>14718</v>
      </c>
      <c r="C259" s="98" t="s">
        <v>6555</v>
      </c>
      <c r="D259" s="104">
        <v>0.44</v>
      </c>
    </row>
    <row r="260" spans="1:6">
      <c r="A260" s="99"/>
      <c r="B260" s="99"/>
      <c r="C260" s="99"/>
      <c r="D260" s="99"/>
    </row>
    <row r="261" spans="1:6">
      <c r="A261" s="96" t="s">
        <v>14719</v>
      </c>
      <c r="B261" s="96"/>
      <c r="C261" s="96"/>
      <c r="D261" s="96"/>
      <c r="E261" s="7"/>
      <c r="F261" s="7"/>
    </row>
    <row r="262" spans="1:6">
      <c r="A262" s="99"/>
      <c r="B262" s="99"/>
      <c r="C262" s="99"/>
      <c r="D262" s="99"/>
    </row>
    <row r="263" spans="1:6">
      <c r="A263" s="98" t="s">
        <v>14720</v>
      </c>
      <c r="B263" s="97" t="s">
        <v>14721</v>
      </c>
      <c r="C263" s="98" t="s">
        <v>6555</v>
      </c>
      <c r="D263" s="104">
        <v>1.07</v>
      </c>
    </row>
    <row r="264" spans="1:6">
      <c r="A264" s="98" t="s">
        <v>14722</v>
      </c>
      <c r="B264" s="97" t="s">
        <v>14723</v>
      </c>
      <c r="C264" s="98" t="s">
        <v>6555</v>
      </c>
      <c r="D264" s="104">
        <v>1.37</v>
      </c>
    </row>
    <row r="265" spans="1:6">
      <c r="A265" s="98" t="s">
        <v>14724</v>
      </c>
      <c r="B265" s="97" t="s">
        <v>14725</v>
      </c>
      <c r="C265" s="98" t="s">
        <v>6555</v>
      </c>
      <c r="D265" s="104">
        <v>0.68</v>
      </c>
    </row>
    <row r="266" spans="1:6">
      <c r="A266" s="98" t="s">
        <v>14726</v>
      </c>
      <c r="B266" s="97" t="s">
        <v>14727</v>
      </c>
      <c r="C266" s="98" t="s">
        <v>6555</v>
      </c>
      <c r="D266" s="104">
        <v>1.19</v>
      </c>
    </row>
    <row r="267" spans="1:6">
      <c r="A267" s="98" t="s">
        <v>14728</v>
      </c>
      <c r="B267" s="97" t="s">
        <v>14729</v>
      </c>
      <c r="C267" s="98" t="s">
        <v>6555</v>
      </c>
      <c r="D267" s="104">
        <v>0.67</v>
      </c>
    </row>
    <row r="268" spans="1:6">
      <c r="A268" s="98" t="s">
        <v>14730</v>
      </c>
      <c r="B268" s="97" t="s">
        <v>11222</v>
      </c>
      <c r="C268" s="98" t="s">
        <v>6555</v>
      </c>
      <c r="D268" s="104">
        <v>2.38</v>
      </c>
    </row>
    <row r="269" spans="1:6">
      <c r="A269" s="98" t="s">
        <v>11223</v>
      </c>
      <c r="B269" s="97" t="s">
        <v>11224</v>
      </c>
      <c r="C269" s="98" t="s">
        <v>6555</v>
      </c>
      <c r="D269" s="104">
        <v>7.56</v>
      </c>
    </row>
    <row r="270" spans="1:6">
      <c r="A270" s="98" t="s">
        <v>11225</v>
      </c>
      <c r="B270" s="97" t="s">
        <v>11226</v>
      </c>
      <c r="C270" s="98" t="s">
        <v>6555</v>
      </c>
      <c r="D270" s="104">
        <v>2.2999999999999998</v>
      </c>
    </row>
    <row r="271" spans="1:6">
      <c r="A271" s="98" t="s">
        <v>721</v>
      </c>
      <c r="B271" s="97" t="s">
        <v>722</v>
      </c>
      <c r="C271" s="98" t="s">
        <v>6555</v>
      </c>
      <c r="D271" s="104">
        <v>2.89</v>
      </c>
    </row>
    <row r="272" spans="1:6">
      <c r="A272" s="98" t="s">
        <v>723</v>
      </c>
      <c r="B272" s="97" t="s">
        <v>724</v>
      </c>
      <c r="C272" s="98" t="s">
        <v>6555</v>
      </c>
      <c r="D272" s="104">
        <v>1.4</v>
      </c>
    </row>
    <row r="273" spans="1:4">
      <c r="A273" s="98" t="s">
        <v>725</v>
      </c>
      <c r="B273" s="97" t="s">
        <v>726</v>
      </c>
      <c r="C273" s="98" t="s">
        <v>6555</v>
      </c>
      <c r="D273" s="104">
        <v>1.28</v>
      </c>
    </row>
    <row r="274" spans="1:4">
      <c r="A274" s="98" t="s">
        <v>727</v>
      </c>
      <c r="B274" s="97" t="s">
        <v>728</v>
      </c>
      <c r="C274" s="98" t="s">
        <v>6555</v>
      </c>
      <c r="D274" s="104">
        <v>1.86</v>
      </c>
    </row>
    <row r="275" spans="1:4">
      <c r="A275" s="98" t="s">
        <v>3007</v>
      </c>
      <c r="B275" s="97" t="s">
        <v>3008</v>
      </c>
      <c r="C275" s="98" t="s">
        <v>6555</v>
      </c>
      <c r="D275" s="104">
        <v>1.62</v>
      </c>
    </row>
    <row r="276" spans="1:4">
      <c r="A276" s="98" t="s">
        <v>3009</v>
      </c>
      <c r="B276" s="97" t="s">
        <v>3010</v>
      </c>
      <c r="C276" s="98" t="s">
        <v>6555</v>
      </c>
      <c r="D276" s="104">
        <v>0.96</v>
      </c>
    </row>
    <row r="277" spans="1:4">
      <c r="A277" s="98" t="s">
        <v>3011</v>
      </c>
      <c r="B277" s="97" t="s">
        <v>3012</v>
      </c>
      <c r="C277" s="98" t="s">
        <v>6555</v>
      </c>
      <c r="D277" s="104">
        <v>0.97</v>
      </c>
    </row>
    <row r="278" spans="1:4">
      <c r="A278" s="98" t="s">
        <v>10413</v>
      </c>
      <c r="B278" s="97" t="s">
        <v>10414</v>
      </c>
      <c r="C278" s="98" t="s">
        <v>6555</v>
      </c>
      <c r="D278" s="104">
        <v>12.97</v>
      </c>
    </row>
    <row r="279" spans="1:4">
      <c r="A279" s="98" t="s">
        <v>3013</v>
      </c>
      <c r="B279" s="97" t="s">
        <v>3014</v>
      </c>
      <c r="C279" s="98" t="s">
        <v>6555</v>
      </c>
      <c r="D279" s="104">
        <v>2.16</v>
      </c>
    </row>
    <row r="280" spans="1:4">
      <c r="A280" s="98" t="s">
        <v>3015</v>
      </c>
      <c r="B280" s="97" t="s">
        <v>3016</v>
      </c>
      <c r="C280" s="98" t="s">
        <v>12889</v>
      </c>
      <c r="D280" s="104">
        <v>30.78</v>
      </c>
    </row>
    <row r="281" spans="1:4">
      <c r="A281" s="98" t="s">
        <v>3017</v>
      </c>
      <c r="B281" s="97" t="s">
        <v>3018</v>
      </c>
      <c r="C281" s="98" t="s">
        <v>6555</v>
      </c>
      <c r="D281" s="104">
        <v>1.62</v>
      </c>
    </row>
    <row r="282" spans="1:4">
      <c r="A282" s="98" t="s">
        <v>9717</v>
      </c>
      <c r="B282" s="97" t="s">
        <v>9718</v>
      </c>
      <c r="C282" s="98" t="s">
        <v>6555</v>
      </c>
      <c r="D282" s="105">
        <v>6</v>
      </c>
    </row>
    <row r="283" spans="1:4">
      <c r="A283" s="98" t="s">
        <v>2647</v>
      </c>
      <c r="B283" s="97" t="s">
        <v>2648</v>
      </c>
      <c r="C283" s="98" t="s">
        <v>6555</v>
      </c>
      <c r="D283" s="104">
        <v>7.4</v>
      </c>
    </row>
    <row r="284" spans="1:4">
      <c r="A284" s="98" t="s">
        <v>3019</v>
      </c>
      <c r="B284" s="97" t="s">
        <v>3020</v>
      </c>
      <c r="C284" s="98" t="s">
        <v>6555</v>
      </c>
      <c r="D284" s="104">
        <v>1.37</v>
      </c>
    </row>
    <row r="285" spans="1:4">
      <c r="A285" s="98" t="s">
        <v>3021</v>
      </c>
      <c r="B285" s="97" t="s">
        <v>3022</v>
      </c>
      <c r="C285" s="98" t="s">
        <v>6555</v>
      </c>
      <c r="D285" s="104">
        <v>3.44</v>
      </c>
    </row>
    <row r="286" spans="1:4">
      <c r="A286" s="98" t="s">
        <v>3023</v>
      </c>
      <c r="B286" s="97" t="s">
        <v>3024</v>
      </c>
      <c r="C286" s="98" t="s">
        <v>6555</v>
      </c>
      <c r="D286" s="104">
        <v>2.7</v>
      </c>
    </row>
    <row r="287" spans="1:4">
      <c r="A287" s="98" t="s">
        <v>3025</v>
      </c>
      <c r="B287" s="97" t="s">
        <v>3026</v>
      </c>
      <c r="C287" s="98" t="s">
        <v>12889</v>
      </c>
      <c r="D287" s="104">
        <v>10.26</v>
      </c>
    </row>
    <row r="288" spans="1:4">
      <c r="A288" s="98" t="s">
        <v>11806</v>
      </c>
      <c r="B288" s="97" t="s">
        <v>5575</v>
      </c>
      <c r="C288" s="98" t="s">
        <v>6555</v>
      </c>
      <c r="D288" s="105">
        <v>0.26</v>
      </c>
    </row>
    <row r="289" spans="1:6">
      <c r="A289" s="98" t="s">
        <v>3027</v>
      </c>
      <c r="B289" s="97" t="s">
        <v>13208</v>
      </c>
      <c r="C289" s="98" t="s">
        <v>6555</v>
      </c>
      <c r="D289" s="104">
        <v>0.35</v>
      </c>
    </row>
    <row r="290" spans="1:6">
      <c r="A290" s="98" t="s">
        <v>3028</v>
      </c>
      <c r="B290" s="97" t="s">
        <v>3029</v>
      </c>
      <c r="C290" s="98" t="s">
        <v>6555</v>
      </c>
      <c r="D290" s="104">
        <v>0.4</v>
      </c>
    </row>
    <row r="291" spans="1:6">
      <c r="A291" s="98" t="s">
        <v>3030</v>
      </c>
      <c r="B291" s="97" t="s">
        <v>3031</v>
      </c>
      <c r="C291" s="98" t="s">
        <v>6555</v>
      </c>
      <c r="D291" s="104">
        <v>0.26</v>
      </c>
    </row>
    <row r="292" spans="1:6">
      <c r="A292" s="98" t="s">
        <v>8272</v>
      </c>
      <c r="B292" s="97" t="s">
        <v>8273</v>
      </c>
      <c r="C292" s="98" t="s">
        <v>6555</v>
      </c>
      <c r="D292" s="105">
        <v>0.2</v>
      </c>
    </row>
    <row r="293" spans="1:6">
      <c r="A293" s="98" t="s">
        <v>3032</v>
      </c>
      <c r="B293" s="97" t="s">
        <v>3033</v>
      </c>
      <c r="C293" s="98" t="s">
        <v>6555</v>
      </c>
      <c r="D293" s="104">
        <v>0.26</v>
      </c>
    </row>
    <row r="294" spans="1:6">
      <c r="A294" s="99"/>
      <c r="B294" s="99"/>
      <c r="C294" s="99"/>
      <c r="D294" s="99"/>
      <c r="E294" s="16"/>
    </row>
    <row r="295" spans="1:6">
      <c r="A295" s="96" t="s">
        <v>3034</v>
      </c>
      <c r="B295" s="96"/>
      <c r="C295" s="96"/>
      <c r="D295" s="96"/>
      <c r="E295" s="7"/>
      <c r="F295" s="7"/>
    </row>
    <row r="296" spans="1:6">
      <c r="A296" s="99"/>
      <c r="B296" s="99"/>
      <c r="C296" s="99"/>
      <c r="D296" s="99"/>
    </row>
    <row r="297" spans="1:6">
      <c r="A297" s="98" t="s">
        <v>3035</v>
      </c>
      <c r="B297" s="97" t="s">
        <v>3036</v>
      </c>
      <c r="C297" s="98" t="s">
        <v>2448</v>
      </c>
      <c r="D297" s="104">
        <v>1.57</v>
      </c>
    </row>
    <row r="298" spans="1:6">
      <c r="A298" s="98" t="s">
        <v>3037</v>
      </c>
      <c r="B298" s="97" t="s">
        <v>3038</v>
      </c>
      <c r="C298" s="98" t="s">
        <v>2448</v>
      </c>
      <c r="D298" s="105">
        <v>2.5</v>
      </c>
    </row>
    <row r="299" spans="1:6">
      <c r="A299" s="98" t="s">
        <v>3039</v>
      </c>
      <c r="B299" s="97" t="s">
        <v>3040</v>
      </c>
      <c r="C299" s="98" t="s">
        <v>2448</v>
      </c>
      <c r="D299" s="105">
        <v>2.19</v>
      </c>
    </row>
    <row r="300" spans="1:6">
      <c r="A300" s="99"/>
      <c r="B300" s="99"/>
      <c r="C300" s="99"/>
      <c r="D300" s="99"/>
    </row>
    <row r="301" spans="1:6">
      <c r="A301" s="96" t="s">
        <v>3041</v>
      </c>
      <c r="B301" s="96"/>
      <c r="C301" s="96"/>
      <c r="D301" s="96"/>
      <c r="E301" s="7"/>
      <c r="F301" s="7"/>
    </row>
    <row r="302" spans="1:6">
      <c r="A302" s="99"/>
      <c r="B302" s="99"/>
      <c r="C302" s="99"/>
      <c r="D302" s="99"/>
    </row>
    <row r="303" spans="1:6">
      <c r="A303" s="98" t="s">
        <v>3042</v>
      </c>
      <c r="B303" s="97" t="s">
        <v>3043</v>
      </c>
      <c r="C303" s="98" t="s">
        <v>8247</v>
      </c>
      <c r="D303" s="104">
        <v>24.11</v>
      </c>
    </row>
    <row r="304" spans="1:6">
      <c r="A304" s="98" t="s">
        <v>3044</v>
      </c>
      <c r="B304" s="97" t="s">
        <v>3045</v>
      </c>
      <c r="C304" s="98" t="s">
        <v>2448</v>
      </c>
      <c r="D304" s="104">
        <v>6.04</v>
      </c>
    </row>
    <row r="305" spans="1:4">
      <c r="A305" s="98" t="s">
        <v>3046</v>
      </c>
      <c r="B305" s="97" t="s">
        <v>3047</v>
      </c>
      <c r="C305" s="98" t="s">
        <v>8247</v>
      </c>
      <c r="D305" s="104">
        <v>2.95</v>
      </c>
    </row>
    <row r="306" spans="1:4">
      <c r="A306" s="98" t="s">
        <v>12329</v>
      </c>
      <c r="B306" s="97" t="s">
        <v>12330</v>
      </c>
      <c r="C306" s="98" t="s">
        <v>2448</v>
      </c>
      <c r="D306" s="104">
        <v>7.19</v>
      </c>
    </row>
    <row r="307" spans="1:4">
      <c r="A307" s="98" t="s">
        <v>6129</v>
      </c>
      <c r="B307" s="97" t="s">
        <v>6130</v>
      </c>
      <c r="C307" s="98" t="s">
        <v>6555</v>
      </c>
      <c r="D307" s="104">
        <v>0.54</v>
      </c>
    </row>
    <row r="308" spans="1:4">
      <c r="A308" s="98" t="s">
        <v>3048</v>
      </c>
      <c r="B308" s="97" t="s">
        <v>3049</v>
      </c>
      <c r="C308" s="98" t="s">
        <v>8247</v>
      </c>
      <c r="D308" s="104">
        <v>33.770000000000003</v>
      </c>
    </row>
    <row r="309" spans="1:4">
      <c r="A309" s="98" t="s">
        <v>3050</v>
      </c>
      <c r="B309" s="97" t="s">
        <v>3051</v>
      </c>
      <c r="C309" s="98" t="s">
        <v>12889</v>
      </c>
      <c r="D309" s="104">
        <v>4.33</v>
      </c>
    </row>
    <row r="310" spans="1:4">
      <c r="A310" s="98" t="s">
        <v>9735</v>
      </c>
      <c r="B310" s="97" t="s">
        <v>9736</v>
      </c>
      <c r="C310" s="98" t="s">
        <v>6555</v>
      </c>
      <c r="D310" s="104">
        <v>5.4</v>
      </c>
    </row>
    <row r="311" spans="1:4">
      <c r="A311" s="98" t="s">
        <v>3052</v>
      </c>
      <c r="B311" s="97" t="s">
        <v>866</v>
      </c>
      <c r="C311" s="98" t="s">
        <v>6555</v>
      </c>
      <c r="D311" s="104">
        <v>291.76</v>
      </c>
    </row>
    <row r="312" spans="1:4">
      <c r="A312" s="98" t="s">
        <v>867</v>
      </c>
      <c r="B312" s="97" t="s">
        <v>868</v>
      </c>
      <c r="C312" s="98" t="s">
        <v>6555</v>
      </c>
      <c r="D312" s="104">
        <v>756.42</v>
      </c>
    </row>
    <row r="313" spans="1:4">
      <c r="A313" s="98" t="s">
        <v>7250</v>
      </c>
      <c r="B313" s="97" t="s">
        <v>7251</v>
      </c>
      <c r="C313" s="98" t="s">
        <v>8240</v>
      </c>
      <c r="D313" s="104">
        <v>10.81</v>
      </c>
    </row>
    <row r="314" spans="1:4">
      <c r="A314" s="98" t="s">
        <v>869</v>
      </c>
      <c r="B314" s="97" t="s">
        <v>870</v>
      </c>
      <c r="C314" s="98" t="s">
        <v>6555</v>
      </c>
      <c r="D314" s="104">
        <v>43.22</v>
      </c>
    </row>
    <row r="315" spans="1:4">
      <c r="A315" s="98" t="s">
        <v>871</v>
      </c>
      <c r="B315" s="97" t="s">
        <v>872</v>
      </c>
      <c r="C315" s="98" t="s">
        <v>6555</v>
      </c>
      <c r="D315" s="104">
        <v>2.56</v>
      </c>
    </row>
    <row r="316" spans="1:4">
      <c r="A316" s="98" t="s">
        <v>873</v>
      </c>
      <c r="B316" s="97" t="s">
        <v>874</v>
      </c>
      <c r="C316" s="98" t="s">
        <v>6555</v>
      </c>
      <c r="D316" s="104">
        <v>8.64</v>
      </c>
    </row>
    <row r="317" spans="1:4">
      <c r="A317" s="98" t="s">
        <v>875</v>
      </c>
      <c r="B317" s="97" t="s">
        <v>876</v>
      </c>
      <c r="C317" s="98" t="s">
        <v>6555</v>
      </c>
      <c r="D317" s="104">
        <v>18.96</v>
      </c>
    </row>
    <row r="318" spans="1:4">
      <c r="A318" s="98" t="s">
        <v>7078</v>
      </c>
      <c r="B318" s="97" t="s">
        <v>7079</v>
      </c>
      <c r="C318" s="98" t="s">
        <v>8247</v>
      </c>
      <c r="D318" s="104">
        <v>12.97</v>
      </c>
    </row>
    <row r="319" spans="1:4">
      <c r="A319" s="98" t="s">
        <v>4554</v>
      </c>
      <c r="B319" s="97" t="s">
        <v>4555</v>
      </c>
      <c r="C319" s="98" t="s">
        <v>6555</v>
      </c>
      <c r="D319" s="104">
        <v>1.37</v>
      </c>
    </row>
    <row r="320" spans="1:4">
      <c r="A320" s="98" t="s">
        <v>820</v>
      </c>
      <c r="B320" s="110" t="s">
        <v>822</v>
      </c>
      <c r="C320" s="98" t="s">
        <v>6555</v>
      </c>
      <c r="D320" s="104">
        <v>700</v>
      </c>
    </row>
    <row r="321" spans="1:4">
      <c r="A321" s="98" t="s">
        <v>821</v>
      </c>
      <c r="B321" s="5" t="s">
        <v>823</v>
      </c>
      <c r="C321" s="98" t="s">
        <v>6555</v>
      </c>
      <c r="D321" s="104">
        <v>1000</v>
      </c>
    </row>
    <row r="322" spans="1:4">
      <c r="A322" s="98" t="s">
        <v>13446</v>
      </c>
      <c r="B322" s="97" t="s">
        <v>12888</v>
      </c>
      <c r="C322" s="98" t="s">
        <v>12889</v>
      </c>
      <c r="D322" s="104">
        <v>2.92</v>
      </c>
    </row>
    <row r="323" spans="1:4">
      <c r="A323" s="98" t="s">
        <v>877</v>
      </c>
      <c r="B323" s="97" t="s">
        <v>878</v>
      </c>
      <c r="C323" s="98" t="s">
        <v>4675</v>
      </c>
      <c r="D323" s="104">
        <v>0.12</v>
      </c>
    </row>
    <row r="324" spans="1:4">
      <c r="A324" s="98" t="s">
        <v>879</v>
      </c>
      <c r="B324" s="97" t="s">
        <v>880</v>
      </c>
      <c r="C324" s="98" t="s">
        <v>8247</v>
      </c>
      <c r="D324" s="104">
        <v>4.32</v>
      </c>
    </row>
    <row r="325" spans="1:4">
      <c r="A325" s="98" t="s">
        <v>881</v>
      </c>
      <c r="B325" s="97" t="s">
        <v>882</v>
      </c>
      <c r="C325" s="98" t="s">
        <v>8247</v>
      </c>
      <c r="D325" s="104">
        <v>4.6500000000000004</v>
      </c>
    </row>
    <row r="326" spans="1:4">
      <c r="A326" s="98" t="s">
        <v>883</v>
      </c>
      <c r="B326" s="97" t="s">
        <v>884</v>
      </c>
      <c r="C326" s="98" t="s">
        <v>8247</v>
      </c>
      <c r="D326" s="104">
        <v>4.6500000000000004</v>
      </c>
    </row>
    <row r="327" spans="1:4">
      <c r="A327" s="98" t="s">
        <v>2945</v>
      </c>
      <c r="B327" s="97" t="s">
        <v>2946</v>
      </c>
      <c r="C327" s="98" t="s">
        <v>2448</v>
      </c>
      <c r="D327" s="104">
        <v>5.88</v>
      </c>
    </row>
    <row r="328" spans="1:4">
      <c r="A328" s="98" t="s">
        <v>885</v>
      </c>
      <c r="B328" s="97" t="s">
        <v>886</v>
      </c>
      <c r="C328" s="98" t="s">
        <v>2448</v>
      </c>
      <c r="D328" s="104">
        <v>2.16</v>
      </c>
    </row>
    <row r="329" spans="1:4">
      <c r="A329" s="98" t="s">
        <v>887</v>
      </c>
      <c r="B329" s="97" t="s">
        <v>888</v>
      </c>
      <c r="C329" s="98" t="s">
        <v>6555</v>
      </c>
      <c r="D329" s="104">
        <v>261.16000000000003</v>
      </c>
    </row>
    <row r="330" spans="1:4">
      <c r="A330" s="98" t="s">
        <v>889</v>
      </c>
      <c r="B330" s="97" t="s">
        <v>890</v>
      </c>
      <c r="C330" s="98" t="s">
        <v>6555</v>
      </c>
      <c r="D330" s="104">
        <v>5.08</v>
      </c>
    </row>
    <row r="331" spans="1:4">
      <c r="A331" s="98" t="s">
        <v>4075</v>
      </c>
      <c r="B331" s="97" t="s">
        <v>4076</v>
      </c>
      <c r="C331" s="98" t="s">
        <v>6555</v>
      </c>
      <c r="D331" s="104">
        <v>7.46</v>
      </c>
    </row>
    <row r="332" spans="1:4">
      <c r="A332" s="98" t="s">
        <v>10808</v>
      </c>
      <c r="B332" s="97" t="s">
        <v>10809</v>
      </c>
      <c r="C332" s="98" t="s">
        <v>6555</v>
      </c>
      <c r="D332" s="104">
        <v>7.46</v>
      </c>
    </row>
    <row r="333" spans="1:4">
      <c r="A333" s="98" t="s">
        <v>891</v>
      </c>
      <c r="B333" s="97" t="s">
        <v>892</v>
      </c>
      <c r="C333" s="98" t="s">
        <v>6555</v>
      </c>
      <c r="D333" s="104">
        <v>1.08</v>
      </c>
    </row>
    <row r="334" spans="1:4">
      <c r="A334" s="98" t="s">
        <v>5173</v>
      </c>
      <c r="B334" s="97" t="s">
        <v>5174</v>
      </c>
      <c r="C334" s="98" t="s">
        <v>8247</v>
      </c>
      <c r="D334" s="104">
        <v>9.91</v>
      </c>
    </row>
    <row r="335" spans="1:4">
      <c r="A335" s="98" t="s">
        <v>7080</v>
      </c>
      <c r="B335" s="97" t="s">
        <v>7081</v>
      </c>
      <c r="C335" s="98" t="s">
        <v>6555</v>
      </c>
      <c r="D335" s="104">
        <v>15.13</v>
      </c>
    </row>
    <row r="336" spans="1:4">
      <c r="A336" s="98" t="s">
        <v>7082</v>
      </c>
      <c r="B336" s="97" t="s">
        <v>7083</v>
      </c>
      <c r="C336" s="98" t="s">
        <v>6555</v>
      </c>
      <c r="D336" s="104">
        <v>15.13</v>
      </c>
    </row>
    <row r="337" spans="1:4">
      <c r="A337" s="98" t="s">
        <v>6131</v>
      </c>
      <c r="B337" s="97" t="s">
        <v>6132</v>
      </c>
      <c r="C337" s="98" t="s">
        <v>4675</v>
      </c>
      <c r="D337" s="104">
        <v>0.03</v>
      </c>
    </row>
    <row r="338" spans="1:4">
      <c r="A338" s="98" t="s">
        <v>4067</v>
      </c>
      <c r="B338" s="97" t="s">
        <v>4068</v>
      </c>
      <c r="C338" s="98" t="s">
        <v>8247</v>
      </c>
      <c r="D338" s="104">
        <v>2.4900000000000002</v>
      </c>
    </row>
    <row r="339" spans="1:4">
      <c r="A339" s="98" t="s">
        <v>893</v>
      </c>
      <c r="B339" s="97" t="s">
        <v>894</v>
      </c>
      <c r="C339" s="98" t="s">
        <v>6555</v>
      </c>
      <c r="D339" s="104">
        <v>961.73</v>
      </c>
    </row>
    <row r="340" spans="1:4">
      <c r="A340" s="98" t="s">
        <v>895</v>
      </c>
      <c r="B340" s="97" t="s">
        <v>896</v>
      </c>
      <c r="C340" s="98" t="s">
        <v>6555</v>
      </c>
      <c r="D340" s="104">
        <v>3.09</v>
      </c>
    </row>
    <row r="341" spans="1:4">
      <c r="A341" s="98" t="s">
        <v>897</v>
      </c>
      <c r="B341" s="97" t="s">
        <v>898</v>
      </c>
      <c r="C341" s="98" t="s">
        <v>8240</v>
      </c>
      <c r="D341" s="104">
        <v>0.76</v>
      </c>
    </row>
    <row r="342" spans="1:4">
      <c r="A342" s="98" t="s">
        <v>899</v>
      </c>
      <c r="B342" s="97" t="s">
        <v>4138</v>
      </c>
      <c r="C342" s="98" t="s">
        <v>6555</v>
      </c>
      <c r="D342" s="104">
        <v>7.5</v>
      </c>
    </row>
    <row r="343" spans="1:4">
      <c r="A343" s="98" t="s">
        <v>4139</v>
      </c>
      <c r="B343" s="97" t="s">
        <v>4140</v>
      </c>
      <c r="C343" s="98" t="s">
        <v>6555</v>
      </c>
      <c r="D343" s="104">
        <v>4.32</v>
      </c>
    </row>
    <row r="344" spans="1:4">
      <c r="A344" s="98" t="s">
        <v>8781</v>
      </c>
      <c r="B344" s="97" t="s">
        <v>10918</v>
      </c>
      <c r="C344" s="98" t="s">
        <v>8247</v>
      </c>
      <c r="D344" s="104">
        <v>46.16</v>
      </c>
    </row>
    <row r="345" spans="1:4">
      <c r="A345" s="98" t="s">
        <v>4141</v>
      </c>
      <c r="B345" s="97" t="s">
        <v>4142</v>
      </c>
      <c r="C345" s="98" t="s">
        <v>12889</v>
      </c>
      <c r="D345" s="104">
        <v>0.81</v>
      </c>
    </row>
    <row r="346" spans="1:4">
      <c r="A346" s="98" t="s">
        <v>4143</v>
      </c>
      <c r="B346" s="97" t="s">
        <v>7337</v>
      </c>
      <c r="C346" s="98" t="s">
        <v>6555</v>
      </c>
      <c r="D346" s="104">
        <v>216.12</v>
      </c>
    </row>
    <row r="347" spans="1:4" ht="21">
      <c r="A347" s="98" t="s">
        <v>7338</v>
      </c>
      <c r="B347" s="97" t="s">
        <v>7339</v>
      </c>
      <c r="C347" s="98" t="s">
        <v>6555</v>
      </c>
      <c r="D347" s="104">
        <v>93.73</v>
      </c>
    </row>
    <row r="348" spans="1:4">
      <c r="A348" s="98" t="s">
        <v>7340</v>
      </c>
      <c r="B348" s="97" t="s">
        <v>7341</v>
      </c>
      <c r="C348" s="98" t="s">
        <v>4675</v>
      </c>
      <c r="D348" s="104">
        <v>15.4</v>
      </c>
    </row>
    <row r="349" spans="1:4">
      <c r="A349" s="98" t="s">
        <v>7342</v>
      </c>
      <c r="B349" s="97" t="s">
        <v>7343</v>
      </c>
      <c r="C349" s="98" t="s">
        <v>4675</v>
      </c>
      <c r="D349" s="104">
        <v>19.45</v>
      </c>
    </row>
    <row r="350" spans="1:4">
      <c r="A350" s="98" t="s">
        <v>7344</v>
      </c>
      <c r="B350" s="97" t="s">
        <v>7345</v>
      </c>
      <c r="C350" s="98" t="s">
        <v>4675</v>
      </c>
      <c r="D350" s="104">
        <v>25.93</v>
      </c>
    </row>
    <row r="351" spans="1:4">
      <c r="A351" s="98" t="s">
        <v>7346</v>
      </c>
      <c r="B351" s="97" t="s">
        <v>7347</v>
      </c>
      <c r="C351" s="98" t="s">
        <v>4675</v>
      </c>
      <c r="D351" s="104">
        <v>34.94</v>
      </c>
    </row>
    <row r="352" spans="1:4">
      <c r="A352" s="98" t="s">
        <v>7348</v>
      </c>
      <c r="B352" s="97" t="s">
        <v>7349</v>
      </c>
      <c r="C352" s="98" t="s">
        <v>6555</v>
      </c>
      <c r="D352" s="104">
        <v>133.44999999999999</v>
      </c>
    </row>
    <row r="353" spans="1:4">
      <c r="A353" s="98" t="s">
        <v>7350</v>
      </c>
      <c r="B353" s="97" t="s">
        <v>7351</v>
      </c>
      <c r="C353" s="98" t="s">
        <v>8240</v>
      </c>
      <c r="D353" s="104">
        <v>19.45</v>
      </c>
    </row>
    <row r="354" spans="1:4">
      <c r="A354" s="98" t="s">
        <v>7352</v>
      </c>
      <c r="B354" s="97" t="s">
        <v>7353</v>
      </c>
      <c r="C354" s="98" t="s">
        <v>6555</v>
      </c>
      <c r="D354" s="104">
        <v>0.11</v>
      </c>
    </row>
    <row r="355" spans="1:4">
      <c r="A355" s="98" t="s">
        <v>7354</v>
      </c>
      <c r="B355" s="97" t="s">
        <v>7355</v>
      </c>
      <c r="C355" s="98" t="s">
        <v>6555</v>
      </c>
      <c r="D355" s="104">
        <v>0.02</v>
      </c>
    </row>
    <row r="356" spans="1:4">
      <c r="A356" s="98" t="s">
        <v>12890</v>
      </c>
      <c r="B356" s="97" t="s">
        <v>12891</v>
      </c>
      <c r="C356" s="98" t="s">
        <v>12889</v>
      </c>
      <c r="D356" s="104">
        <v>5.62</v>
      </c>
    </row>
    <row r="357" spans="1:4">
      <c r="A357" s="98" t="s">
        <v>7356</v>
      </c>
      <c r="B357" s="97" t="s">
        <v>7357</v>
      </c>
      <c r="C357" s="98" t="s">
        <v>6555</v>
      </c>
      <c r="D357" s="104">
        <v>32.71</v>
      </c>
    </row>
    <row r="358" spans="1:4">
      <c r="A358" s="98" t="s">
        <v>13344</v>
      </c>
      <c r="B358" s="97" t="s">
        <v>13345</v>
      </c>
      <c r="C358" s="98" t="s">
        <v>13346</v>
      </c>
      <c r="D358" s="104">
        <v>20090.52</v>
      </c>
    </row>
    <row r="359" spans="1:4">
      <c r="A359" s="98" t="s">
        <v>7358</v>
      </c>
      <c r="B359" s="97" t="s">
        <v>7359</v>
      </c>
      <c r="C359" s="98" t="s">
        <v>12889</v>
      </c>
      <c r="D359" s="104">
        <v>28.1</v>
      </c>
    </row>
    <row r="360" spans="1:4">
      <c r="A360" s="98" t="s">
        <v>7360</v>
      </c>
      <c r="B360" s="97" t="s">
        <v>7361</v>
      </c>
      <c r="C360" s="98" t="s">
        <v>8240</v>
      </c>
      <c r="D360" s="104">
        <v>151.28</v>
      </c>
    </row>
    <row r="361" spans="1:4">
      <c r="A361" s="98" t="s">
        <v>7362</v>
      </c>
      <c r="B361" s="97" t="s">
        <v>9375</v>
      </c>
      <c r="C361" s="98" t="s">
        <v>12889</v>
      </c>
      <c r="D361" s="104">
        <v>18.04</v>
      </c>
    </row>
    <row r="362" spans="1:4">
      <c r="A362" s="98" t="s">
        <v>9376</v>
      </c>
      <c r="B362" s="97" t="s">
        <v>9377</v>
      </c>
      <c r="C362" s="98" t="s">
        <v>6555</v>
      </c>
      <c r="D362" s="104">
        <v>475.46</v>
      </c>
    </row>
    <row r="363" spans="1:4">
      <c r="A363" s="98" t="s">
        <v>9378</v>
      </c>
      <c r="B363" s="97" t="s">
        <v>9379</v>
      </c>
      <c r="C363" s="98" t="s">
        <v>12889</v>
      </c>
      <c r="D363" s="104">
        <v>126.95</v>
      </c>
    </row>
    <row r="364" spans="1:4">
      <c r="A364" s="98" t="s">
        <v>9380</v>
      </c>
      <c r="B364" s="97" t="s">
        <v>9381</v>
      </c>
      <c r="C364" s="98" t="s">
        <v>12889</v>
      </c>
      <c r="D364" s="104">
        <v>69.97</v>
      </c>
    </row>
    <row r="365" spans="1:4">
      <c r="A365" s="98" t="s">
        <v>9382</v>
      </c>
      <c r="B365" s="97" t="s">
        <v>9383</v>
      </c>
      <c r="C365" s="98" t="s">
        <v>12889</v>
      </c>
      <c r="D365" s="104">
        <v>660.71</v>
      </c>
    </row>
    <row r="366" spans="1:4">
      <c r="A366" s="98" t="s">
        <v>9384</v>
      </c>
      <c r="B366" s="97" t="s">
        <v>9385</v>
      </c>
      <c r="C366" s="98" t="s">
        <v>8247</v>
      </c>
      <c r="D366" s="104">
        <v>6.16</v>
      </c>
    </row>
    <row r="367" spans="1:4">
      <c r="A367" s="98" t="s">
        <v>6133</v>
      </c>
      <c r="B367" s="97" t="s">
        <v>6134</v>
      </c>
      <c r="C367" s="98" t="s">
        <v>6555</v>
      </c>
      <c r="D367" s="104">
        <v>0.72</v>
      </c>
    </row>
    <row r="368" spans="1:4">
      <c r="A368" s="98" t="s">
        <v>9386</v>
      </c>
      <c r="B368" s="97" t="s">
        <v>9387</v>
      </c>
      <c r="C368" s="98" t="s">
        <v>6555</v>
      </c>
      <c r="D368" s="104">
        <v>0.05</v>
      </c>
    </row>
    <row r="369" spans="1:5">
      <c r="A369" s="98" t="s">
        <v>9388</v>
      </c>
      <c r="B369" s="97" t="s">
        <v>9389</v>
      </c>
      <c r="C369" s="98" t="s">
        <v>2448</v>
      </c>
      <c r="D369" s="104">
        <v>7.56</v>
      </c>
    </row>
    <row r="370" spans="1:5">
      <c r="A370" s="98" t="s">
        <v>333</v>
      </c>
      <c r="B370" s="97" t="s">
        <v>334</v>
      </c>
      <c r="C370" s="98" t="s">
        <v>335</v>
      </c>
      <c r="D370" s="104">
        <v>3014.58</v>
      </c>
    </row>
    <row r="371" spans="1:5">
      <c r="A371" s="98" t="s">
        <v>6152</v>
      </c>
      <c r="B371" s="97" t="s">
        <v>6153</v>
      </c>
      <c r="C371" s="98" t="s">
        <v>8247</v>
      </c>
      <c r="D371" s="104">
        <v>32.31</v>
      </c>
    </row>
    <row r="372" spans="1:5">
      <c r="A372" s="98" t="s">
        <v>9390</v>
      </c>
      <c r="B372" s="97" t="s">
        <v>9391</v>
      </c>
      <c r="C372" s="98" t="s">
        <v>8247</v>
      </c>
      <c r="D372" s="104">
        <v>26.31</v>
      </c>
    </row>
    <row r="373" spans="1:5">
      <c r="A373" s="98" t="s">
        <v>9392</v>
      </c>
      <c r="B373" s="97" t="s">
        <v>9393</v>
      </c>
      <c r="C373" s="98" t="s">
        <v>4675</v>
      </c>
      <c r="D373" s="104">
        <v>3.78</v>
      </c>
    </row>
    <row r="374" spans="1:5">
      <c r="A374" s="98" t="s">
        <v>9394</v>
      </c>
      <c r="B374" s="97" t="s">
        <v>7301</v>
      </c>
      <c r="C374" s="98" t="s">
        <v>6555</v>
      </c>
      <c r="D374" s="104">
        <v>3.24</v>
      </c>
    </row>
    <row r="375" spans="1:5">
      <c r="A375" s="98" t="s">
        <v>7302</v>
      </c>
      <c r="B375" s="97" t="s">
        <v>7303</v>
      </c>
      <c r="C375" s="98" t="s">
        <v>6555</v>
      </c>
      <c r="D375" s="104">
        <v>8</v>
      </c>
    </row>
    <row r="376" spans="1:5">
      <c r="A376" s="98" t="s">
        <v>7304</v>
      </c>
      <c r="B376" s="97" t="s">
        <v>7305</v>
      </c>
      <c r="C376" s="98" t="s">
        <v>6555</v>
      </c>
      <c r="D376" s="104">
        <v>0.11</v>
      </c>
    </row>
    <row r="377" spans="1:5">
      <c r="A377" s="99"/>
      <c r="B377" s="99"/>
      <c r="C377" s="99"/>
      <c r="D377" s="99"/>
    </row>
    <row r="378" spans="1:5" s="15" customFormat="1">
      <c r="A378" s="96" t="s">
        <v>7306</v>
      </c>
      <c r="B378" s="96"/>
      <c r="C378" s="96"/>
      <c r="D378" s="96"/>
      <c r="E378" s="13"/>
    </row>
    <row r="379" spans="1:5">
      <c r="A379" s="99"/>
      <c r="B379" s="99"/>
      <c r="C379" s="99"/>
      <c r="D379" s="99"/>
    </row>
    <row r="380" spans="1:5" ht="21">
      <c r="A380" s="98" t="s">
        <v>7307</v>
      </c>
      <c r="B380" s="97" t="s">
        <v>7308</v>
      </c>
      <c r="C380" s="98" t="s">
        <v>7309</v>
      </c>
      <c r="D380" s="104">
        <v>4418.41</v>
      </c>
    </row>
    <row r="381" spans="1:5" ht="21">
      <c r="A381" s="98" t="s">
        <v>7310</v>
      </c>
      <c r="B381" s="97" t="s">
        <v>7311</v>
      </c>
      <c r="C381" s="98" t="s">
        <v>7309</v>
      </c>
      <c r="D381" s="104">
        <v>2769.14</v>
      </c>
    </row>
    <row r="382" spans="1:5" ht="21">
      <c r="A382" s="98" t="s">
        <v>7312</v>
      </c>
      <c r="B382" s="97" t="s">
        <v>7313</v>
      </c>
      <c r="C382" s="98" t="s">
        <v>7309</v>
      </c>
      <c r="D382" s="104">
        <v>5558.65</v>
      </c>
    </row>
    <row r="383" spans="1:5" ht="21">
      <c r="A383" s="98" t="s">
        <v>7314</v>
      </c>
      <c r="B383" s="97" t="s">
        <v>7315</v>
      </c>
      <c r="C383" s="98" t="s">
        <v>7309</v>
      </c>
      <c r="D383" s="104">
        <v>11117.3</v>
      </c>
    </row>
    <row r="384" spans="1:5" ht="21">
      <c r="A384" s="98" t="s">
        <v>7316</v>
      </c>
      <c r="B384" s="97" t="s">
        <v>7317</v>
      </c>
      <c r="C384" s="98" t="s">
        <v>7309</v>
      </c>
      <c r="D384" s="104">
        <v>7004.3</v>
      </c>
    </row>
    <row r="385" spans="1:4" ht="21">
      <c r="A385" s="98" t="s">
        <v>7318</v>
      </c>
      <c r="B385" s="97" t="s">
        <v>7319</v>
      </c>
      <c r="C385" s="98" t="s">
        <v>7309</v>
      </c>
      <c r="D385" s="104">
        <v>12522.23</v>
      </c>
    </row>
    <row r="386" spans="1:4" ht="21">
      <c r="A386" s="98" t="s">
        <v>7320</v>
      </c>
      <c r="B386" s="97" t="s">
        <v>7321</v>
      </c>
      <c r="C386" s="98" t="s">
        <v>7309</v>
      </c>
      <c r="D386" s="104">
        <v>14028.97</v>
      </c>
    </row>
    <row r="387" spans="1:4" ht="21">
      <c r="A387" s="98" t="s">
        <v>7322</v>
      </c>
      <c r="B387" s="97" t="s">
        <v>2934</v>
      </c>
      <c r="C387" s="98" t="s">
        <v>7309</v>
      </c>
      <c r="D387" s="104">
        <v>16573.080000000002</v>
      </c>
    </row>
    <row r="388" spans="1:4" ht="21">
      <c r="A388" s="98" t="s">
        <v>2935</v>
      </c>
      <c r="B388" s="97" t="s">
        <v>2936</v>
      </c>
      <c r="C388" s="98" t="s">
        <v>7309</v>
      </c>
      <c r="D388" s="104">
        <v>1738.85</v>
      </c>
    </row>
    <row r="389" spans="1:4" ht="21">
      <c r="A389" s="98" t="s">
        <v>2937</v>
      </c>
      <c r="B389" s="97" t="s">
        <v>2938</v>
      </c>
      <c r="C389" s="98" t="s">
        <v>7309</v>
      </c>
      <c r="D389" s="104">
        <v>8816.4599999999991</v>
      </c>
    </row>
    <row r="390" spans="1:4" ht="21">
      <c r="A390" s="98" t="s">
        <v>2939</v>
      </c>
      <c r="B390" s="97" t="s">
        <v>2920</v>
      </c>
      <c r="C390" s="98" t="s">
        <v>7309</v>
      </c>
      <c r="D390" s="104">
        <v>19913.400000000001</v>
      </c>
    </row>
    <row r="391" spans="1:4" ht="21">
      <c r="A391" s="98" t="s">
        <v>2921</v>
      </c>
      <c r="B391" s="97" t="s">
        <v>695</v>
      </c>
      <c r="C391" s="98" t="s">
        <v>7309</v>
      </c>
      <c r="D391" s="104">
        <v>23211.94</v>
      </c>
    </row>
    <row r="392" spans="1:4">
      <c r="A392" s="98" t="s">
        <v>696</v>
      </c>
      <c r="B392" s="97" t="s">
        <v>697</v>
      </c>
      <c r="C392" s="98" t="s">
        <v>7309</v>
      </c>
      <c r="D392" s="104">
        <v>9889.7999999999993</v>
      </c>
    </row>
    <row r="393" spans="1:4">
      <c r="A393" s="98" t="s">
        <v>698</v>
      </c>
      <c r="B393" s="97" t="s">
        <v>699</v>
      </c>
      <c r="C393" s="98" t="s">
        <v>7309</v>
      </c>
      <c r="D393" s="104">
        <v>3497.63</v>
      </c>
    </row>
    <row r="394" spans="1:4">
      <c r="A394" s="98" t="s">
        <v>700</v>
      </c>
      <c r="B394" s="97" t="s">
        <v>701</v>
      </c>
      <c r="C394" s="98" t="s">
        <v>7309</v>
      </c>
      <c r="D394" s="104">
        <v>2198.17</v>
      </c>
    </row>
    <row r="395" spans="1:4">
      <c r="A395" s="98" t="s">
        <v>702</v>
      </c>
      <c r="B395" s="97" t="s">
        <v>703</v>
      </c>
      <c r="C395" s="98" t="s">
        <v>7309</v>
      </c>
      <c r="D395" s="104">
        <v>4408.2</v>
      </c>
    </row>
    <row r="396" spans="1:4">
      <c r="A396" s="98" t="s">
        <v>704</v>
      </c>
      <c r="B396" s="97" t="s">
        <v>705</v>
      </c>
      <c r="C396" s="98" t="s">
        <v>7309</v>
      </c>
      <c r="D396" s="104">
        <v>8842.48</v>
      </c>
    </row>
    <row r="397" spans="1:4">
      <c r="A397" s="98" t="s">
        <v>706</v>
      </c>
      <c r="B397" s="97" t="s">
        <v>707</v>
      </c>
      <c r="C397" s="98" t="s">
        <v>7309</v>
      </c>
      <c r="D397" s="104">
        <v>5560.64</v>
      </c>
    </row>
    <row r="398" spans="1:4">
      <c r="A398" s="98" t="s">
        <v>708</v>
      </c>
      <c r="B398" s="97" t="s">
        <v>709</v>
      </c>
      <c r="C398" s="98" t="s">
        <v>7309</v>
      </c>
      <c r="D398" s="104">
        <v>1382.45</v>
      </c>
    </row>
    <row r="399" spans="1:4">
      <c r="A399" s="98" t="s">
        <v>710</v>
      </c>
      <c r="B399" s="97" t="s">
        <v>711</v>
      </c>
      <c r="C399" s="98" t="s">
        <v>7309</v>
      </c>
      <c r="D399" s="104">
        <v>7009.49</v>
      </c>
    </row>
    <row r="400" spans="1:4" ht="21">
      <c r="A400" s="98" t="s">
        <v>712</v>
      </c>
      <c r="B400" s="97" t="s">
        <v>713</v>
      </c>
      <c r="C400" s="98" t="s">
        <v>7309</v>
      </c>
      <c r="D400" s="104">
        <v>39279.26</v>
      </c>
    </row>
    <row r="401" spans="1:4" ht="21">
      <c r="A401" s="98" t="s">
        <v>714</v>
      </c>
      <c r="B401" s="97" t="s">
        <v>715</v>
      </c>
      <c r="C401" s="98" t="s">
        <v>7309</v>
      </c>
      <c r="D401" s="104">
        <v>49334.28</v>
      </c>
    </row>
    <row r="402" spans="1:4" ht="21">
      <c r="A402" s="98" t="s">
        <v>716</v>
      </c>
      <c r="B402" s="97" t="s">
        <v>717</v>
      </c>
      <c r="C402" s="98" t="s">
        <v>7309</v>
      </c>
      <c r="D402" s="104">
        <v>57410.81</v>
      </c>
    </row>
    <row r="403" spans="1:4" ht="21">
      <c r="A403" s="98" t="s">
        <v>718</v>
      </c>
      <c r="B403" s="97" t="s">
        <v>5110</v>
      </c>
      <c r="C403" s="98" t="s">
        <v>7309</v>
      </c>
      <c r="D403" s="104">
        <v>77251.06</v>
      </c>
    </row>
    <row r="404" spans="1:4">
      <c r="A404" s="98" t="s">
        <v>5111</v>
      </c>
      <c r="B404" s="97" t="s">
        <v>5112</v>
      </c>
      <c r="C404" s="98" t="s">
        <v>7309</v>
      </c>
      <c r="D404" s="104">
        <v>7236.01</v>
      </c>
    </row>
    <row r="405" spans="1:4">
      <c r="A405" s="98" t="s">
        <v>5113</v>
      </c>
      <c r="B405" s="97" t="s">
        <v>5114</v>
      </c>
      <c r="C405" s="98" t="s">
        <v>7309</v>
      </c>
      <c r="D405" s="104">
        <v>10660.32</v>
      </c>
    </row>
    <row r="406" spans="1:4">
      <c r="A406" s="98" t="s">
        <v>5115</v>
      </c>
      <c r="B406" s="97" t="s">
        <v>5116</v>
      </c>
      <c r="C406" s="98" t="s">
        <v>7309</v>
      </c>
      <c r="D406" s="104">
        <v>15350.59</v>
      </c>
    </row>
    <row r="407" spans="1:4">
      <c r="A407" s="98" t="s">
        <v>5117</v>
      </c>
      <c r="B407" s="97" t="s">
        <v>5118</v>
      </c>
      <c r="C407" s="98" t="s">
        <v>7309</v>
      </c>
      <c r="D407" s="104">
        <v>20300.27</v>
      </c>
    </row>
    <row r="408" spans="1:4" ht="21">
      <c r="A408" s="98" t="s">
        <v>5119</v>
      </c>
      <c r="B408" s="97" t="s">
        <v>14073</v>
      </c>
      <c r="C408" s="98" t="s">
        <v>7309</v>
      </c>
      <c r="D408" s="104">
        <v>28947.52</v>
      </c>
    </row>
    <row r="409" spans="1:4" ht="42">
      <c r="A409" s="98" t="s">
        <v>14074</v>
      </c>
      <c r="B409" s="97" t="s">
        <v>14075</v>
      </c>
      <c r="C409" s="98" t="s">
        <v>7309</v>
      </c>
      <c r="D409" s="104">
        <v>97406.71</v>
      </c>
    </row>
    <row r="410" spans="1:4" ht="42">
      <c r="A410" s="98" t="s">
        <v>14076</v>
      </c>
      <c r="B410" s="97" t="s">
        <v>14077</v>
      </c>
      <c r="C410" s="98" t="s">
        <v>7309</v>
      </c>
      <c r="D410" s="104">
        <v>153711.32</v>
      </c>
    </row>
    <row r="411" spans="1:4" ht="42">
      <c r="A411" s="98" t="s">
        <v>14078</v>
      </c>
      <c r="B411" s="97" t="s">
        <v>13180</v>
      </c>
      <c r="C411" s="98" t="s">
        <v>7309</v>
      </c>
      <c r="D411" s="104">
        <v>14280.35</v>
      </c>
    </row>
    <row r="412" spans="1:4" ht="42">
      <c r="A412" s="98" t="s">
        <v>13181</v>
      </c>
      <c r="B412" s="97" t="s">
        <v>13182</v>
      </c>
      <c r="C412" s="98" t="s">
        <v>7309</v>
      </c>
      <c r="D412" s="104">
        <v>19918.71</v>
      </c>
    </row>
    <row r="413" spans="1:4" ht="42">
      <c r="A413" s="98" t="s">
        <v>13183</v>
      </c>
      <c r="B413" s="97" t="s">
        <v>5149</v>
      </c>
      <c r="C413" s="98" t="s">
        <v>7309</v>
      </c>
      <c r="D413" s="104">
        <v>18495.95</v>
      </c>
    </row>
    <row r="414" spans="1:4" ht="42">
      <c r="A414" s="98" t="s">
        <v>5150</v>
      </c>
      <c r="B414" s="97" t="s">
        <v>5151</v>
      </c>
      <c r="C414" s="98" t="s">
        <v>7309</v>
      </c>
      <c r="D414" s="104">
        <v>18495.95</v>
      </c>
    </row>
    <row r="415" spans="1:4" ht="42">
      <c r="A415" s="98" t="s">
        <v>5152</v>
      </c>
      <c r="B415" s="97" t="s">
        <v>5153</v>
      </c>
      <c r="C415" s="98" t="s">
        <v>7309</v>
      </c>
      <c r="D415" s="104">
        <v>24503.18</v>
      </c>
    </row>
    <row r="416" spans="1:4" ht="42">
      <c r="A416" s="98" t="s">
        <v>5154</v>
      </c>
      <c r="B416" s="97" t="s">
        <v>5155</v>
      </c>
      <c r="C416" s="98" t="s">
        <v>7309</v>
      </c>
      <c r="D416" s="104">
        <v>24503.18</v>
      </c>
    </row>
    <row r="417" spans="1:4" ht="42">
      <c r="A417" s="98" t="s">
        <v>5156</v>
      </c>
      <c r="B417" s="97" t="s">
        <v>5157</v>
      </c>
      <c r="C417" s="98" t="s">
        <v>7309</v>
      </c>
      <c r="D417" s="104">
        <v>37603.15</v>
      </c>
    </row>
    <row r="418" spans="1:4" ht="42">
      <c r="A418" s="98" t="s">
        <v>5158</v>
      </c>
      <c r="B418" s="97" t="s">
        <v>5159</v>
      </c>
      <c r="C418" s="98" t="s">
        <v>7309</v>
      </c>
      <c r="D418" s="104">
        <v>40554.07</v>
      </c>
    </row>
    <row r="419" spans="1:4" ht="42">
      <c r="A419" s="98" t="s">
        <v>5160</v>
      </c>
      <c r="B419" s="97" t="s">
        <v>5161</v>
      </c>
      <c r="C419" s="98" t="s">
        <v>6555</v>
      </c>
      <c r="D419" s="104">
        <v>97886.23</v>
      </c>
    </row>
    <row r="420" spans="1:4" ht="42">
      <c r="A420" s="98" t="s">
        <v>5162</v>
      </c>
      <c r="B420" s="97" t="s">
        <v>3053</v>
      </c>
      <c r="C420" s="98" t="s">
        <v>6555</v>
      </c>
      <c r="D420" s="104">
        <v>113452.34</v>
      </c>
    </row>
    <row r="421" spans="1:4" ht="42">
      <c r="A421" s="98" t="s">
        <v>3054</v>
      </c>
      <c r="B421" s="97" t="s">
        <v>11425</v>
      </c>
      <c r="C421" s="98" t="s">
        <v>6555</v>
      </c>
      <c r="D421" s="104">
        <v>133824.22</v>
      </c>
    </row>
    <row r="422" spans="1:4" ht="42">
      <c r="A422" s="98" t="s">
        <v>11426</v>
      </c>
      <c r="B422" s="97" t="s">
        <v>11427</v>
      </c>
      <c r="C422" s="98" t="s">
        <v>6555</v>
      </c>
      <c r="D422" s="104">
        <v>36738.949999999997</v>
      </c>
    </row>
    <row r="423" spans="1:4" ht="42">
      <c r="A423" s="98" t="s">
        <v>11428</v>
      </c>
      <c r="B423" s="97" t="s">
        <v>11429</v>
      </c>
      <c r="C423" s="98" t="s">
        <v>6555</v>
      </c>
      <c r="D423" s="104">
        <v>63853.69</v>
      </c>
    </row>
    <row r="424" spans="1:4" ht="42">
      <c r="A424" s="98" t="s">
        <v>11430</v>
      </c>
      <c r="B424" s="97" t="s">
        <v>11431</v>
      </c>
      <c r="C424" s="98" t="s">
        <v>6555</v>
      </c>
      <c r="D424" s="104">
        <v>75195.77</v>
      </c>
    </row>
    <row r="425" spans="1:4" ht="42">
      <c r="A425" s="98" t="s">
        <v>11432</v>
      </c>
      <c r="B425" s="97" t="s">
        <v>11433</v>
      </c>
      <c r="C425" s="98" t="s">
        <v>6555</v>
      </c>
      <c r="D425" s="104">
        <v>85945.55</v>
      </c>
    </row>
    <row r="426" spans="1:4" ht="21">
      <c r="A426" s="98" t="s">
        <v>11434</v>
      </c>
      <c r="B426" s="97" t="s">
        <v>9395</v>
      </c>
      <c r="C426" s="98" t="s">
        <v>6555</v>
      </c>
      <c r="D426" s="104">
        <v>11065.95</v>
      </c>
    </row>
    <row r="427" spans="1:4" ht="21">
      <c r="A427" s="98" t="s">
        <v>9396</v>
      </c>
      <c r="B427" s="97" t="s">
        <v>9397</v>
      </c>
      <c r="C427" s="98" t="s">
        <v>6555</v>
      </c>
      <c r="D427" s="104">
        <v>6133.7</v>
      </c>
    </row>
    <row r="428" spans="1:4" ht="21">
      <c r="A428" s="98" t="s">
        <v>9398</v>
      </c>
      <c r="B428" s="97" t="s">
        <v>9399</v>
      </c>
      <c r="C428" s="98" t="s">
        <v>6555</v>
      </c>
      <c r="D428" s="104">
        <v>13110.52</v>
      </c>
    </row>
    <row r="429" spans="1:4" ht="21">
      <c r="A429" s="98" t="s">
        <v>9400</v>
      </c>
      <c r="B429" s="97" t="s">
        <v>13215</v>
      </c>
      <c r="C429" s="98" t="s">
        <v>6555</v>
      </c>
      <c r="D429" s="104">
        <v>16820.240000000002</v>
      </c>
    </row>
    <row r="430" spans="1:4" ht="21">
      <c r="A430" s="98" t="s">
        <v>13216</v>
      </c>
      <c r="B430" s="97" t="s">
        <v>11295</v>
      </c>
      <c r="C430" s="98" t="s">
        <v>6555</v>
      </c>
      <c r="D430" s="104">
        <v>6903.05</v>
      </c>
    </row>
    <row r="431" spans="1:4" ht="21">
      <c r="A431" s="98" t="s">
        <v>11296</v>
      </c>
      <c r="B431" s="97" t="s">
        <v>11297</v>
      </c>
      <c r="C431" s="98" t="s">
        <v>6555</v>
      </c>
      <c r="D431" s="104">
        <v>7661.85</v>
      </c>
    </row>
    <row r="432" spans="1:4" ht="21">
      <c r="A432" s="98" t="s">
        <v>11298</v>
      </c>
      <c r="B432" s="97" t="s">
        <v>11299</v>
      </c>
      <c r="C432" s="98" t="s">
        <v>6555</v>
      </c>
      <c r="D432" s="104">
        <v>9168.93</v>
      </c>
    </row>
    <row r="433" spans="1:4" ht="42">
      <c r="A433" s="98" t="s">
        <v>11300</v>
      </c>
      <c r="B433" s="97" t="s">
        <v>11301</v>
      </c>
      <c r="C433" s="98" t="s">
        <v>6555</v>
      </c>
      <c r="D433" s="104">
        <v>83679.929999999993</v>
      </c>
    </row>
    <row r="434" spans="1:4" ht="52.5">
      <c r="A434" s="98" t="s">
        <v>11302</v>
      </c>
      <c r="B434" s="97" t="s">
        <v>11303</v>
      </c>
      <c r="C434" s="98" t="s">
        <v>6555</v>
      </c>
      <c r="D434" s="104">
        <v>2361579.12</v>
      </c>
    </row>
    <row r="435" spans="1:4" ht="42">
      <c r="A435" s="98" t="s">
        <v>11304</v>
      </c>
      <c r="B435" s="97" t="s">
        <v>11305</v>
      </c>
      <c r="C435" s="98" t="s">
        <v>6555</v>
      </c>
      <c r="D435" s="104">
        <v>99277.38</v>
      </c>
    </row>
    <row r="436" spans="1:4" ht="42">
      <c r="A436" s="98" t="s">
        <v>11306</v>
      </c>
      <c r="B436" s="97" t="s">
        <v>10262</v>
      </c>
      <c r="C436" s="98" t="s">
        <v>6555</v>
      </c>
      <c r="D436" s="104">
        <v>114031.98</v>
      </c>
    </row>
    <row r="437" spans="1:4" ht="63">
      <c r="A437" s="98" t="s">
        <v>10263</v>
      </c>
      <c r="B437" s="97" t="s">
        <v>13152</v>
      </c>
      <c r="C437" s="98" t="s">
        <v>6555</v>
      </c>
      <c r="D437" s="104">
        <v>4184509.95</v>
      </c>
    </row>
    <row r="438" spans="1:4" ht="63">
      <c r="A438" s="98" t="s">
        <v>13153</v>
      </c>
      <c r="B438" s="97" t="s">
        <v>13154</v>
      </c>
      <c r="C438" s="98" t="s">
        <v>6555</v>
      </c>
      <c r="D438" s="104">
        <v>4773007.71</v>
      </c>
    </row>
    <row r="439" spans="1:4" ht="42">
      <c r="A439" s="98" t="s">
        <v>13155</v>
      </c>
      <c r="B439" s="97" t="s">
        <v>13156</v>
      </c>
      <c r="C439" s="98" t="s">
        <v>6555</v>
      </c>
      <c r="D439" s="104">
        <v>55835.62</v>
      </c>
    </row>
    <row r="440" spans="1:4" ht="52.5">
      <c r="A440" s="98" t="s">
        <v>13157</v>
      </c>
      <c r="B440" s="97" t="s">
        <v>10420</v>
      </c>
      <c r="C440" s="98" t="s">
        <v>6555</v>
      </c>
      <c r="D440" s="104">
        <v>1201466</v>
      </c>
    </row>
    <row r="441" spans="1:4" ht="42">
      <c r="A441" s="98" t="s">
        <v>10421</v>
      </c>
      <c r="B441" s="97" t="s">
        <v>10422</v>
      </c>
      <c r="C441" s="98" t="s">
        <v>6555</v>
      </c>
      <c r="D441" s="104">
        <v>66016.3</v>
      </c>
    </row>
    <row r="442" spans="1:4" ht="52.5">
      <c r="A442" s="98" t="s">
        <v>10423</v>
      </c>
      <c r="B442" s="97" t="s">
        <v>14411</v>
      </c>
      <c r="C442" s="98" t="s">
        <v>6555</v>
      </c>
      <c r="D442" s="104">
        <v>1696799</v>
      </c>
    </row>
    <row r="443" spans="1:4" ht="42">
      <c r="A443" s="98" t="s">
        <v>14412</v>
      </c>
      <c r="B443" s="97" t="s">
        <v>1136</v>
      </c>
      <c r="C443" s="98" t="s">
        <v>6555</v>
      </c>
      <c r="D443" s="104">
        <v>74842.710000000006</v>
      </c>
    </row>
    <row r="444" spans="1:4" ht="42">
      <c r="A444" s="98" t="s">
        <v>1137</v>
      </c>
      <c r="B444" s="97" t="s">
        <v>3391</v>
      </c>
      <c r="C444" s="98" t="s">
        <v>6555</v>
      </c>
      <c r="D444" s="104">
        <v>27367.68</v>
      </c>
    </row>
    <row r="445" spans="1:4" ht="42">
      <c r="A445" s="98" t="s">
        <v>3392</v>
      </c>
      <c r="B445" s="97" t="s">
        <v>3393</v>
      </c>
      <c r="C445" s="98" t="s">
        <v>6555</v>
      </c>
      <c r="D445" s="104">
        <v>29382.73</v>
      </c>
    </row>
    <row r="446" spans="1:4" ht="42">
      <c r="A446" s="98" t="s">
        <v>3394</v>
      </c>
      <c r="B446" s="97" t="s">
        <v>3395</v>
      </c>
      <c r="C446" s="98" t="s">
        <v>6555</v>
      </c>
      <c r="D446" s="104">
        <v>33413.9</v>
      </c>
    </row>
    <row r="447" spans="1:4" ht="42">
      <c r="A447" s="98" t="s">
        <v>3396</v>
      </c>
      <c r="B447" s="97" t="s">
        <v>8176</v>
      </c>
      <c r="C447" s="98" t="s">
        <v>6555</v>
      </c>
      <c r="D447" s="104">
        <v>37474.58</v>
      </c>
    </row>
    <row r="448" spans="1:4" ht="42">
      <c r="A448" s="98" t="s">
        <v>8177</v>
      </c>
      <c r="B448" s="97" t="s">
        <v>8178</v>
      </c>
      <c r="C448" s="98" t="s">
        <v>6555</v>
      </c>
      <c r="D448" s="104">
        <v>48255.97</v>
      </c>
    </row>
    <row r="449" spans="1:4" ht="42">
      <c r="A449" s="98" t="s">
        <v>8179</v>
      </c>
      <c r="B449" s="97" t="s">
        <v>8180</v>
      </c>
      <c r="C449" s="98" t="s">
        <v>6555</v>
      </c>
      <c r="D449" s="104">
        <v>25352.62</v>
      </c>
    </row>
    <row r="450" spans="1:4" ht="21">
      <c r="A450" s="98" t="s">
        <v>8181</v>
      </c>
      <c r="B450" s="97" t="s">
        <v>8182</v>
      </c>
      <c r="C450" s="98" t="s">
        <v>6555</v>
      </c>
      <c r="D450" s="104">
        <v>41991.59</v>
      </c>
    </row>
    <row r="451" spans="1:4" ht="21">
      <c r="A451" s="98" t="s">
        <v>8183</v>
      </c>
      <c r="B451" s="97" t="s">
        <v>8184</v>
      </c>
      <c r="C451" s="98" t="s">
        <v>6555</v>
      </c>
      <c r="D451" s="104">
        <v>11194.53</v>
      </c>
    </row>
    <row r="452" spans="1:4" ht="21">
      <c r="A452" s="98" t="s">
        <v>8185</v>
      </c>
      <c r="B452" s="97" t="s">
        <v>8186</v>
      </c>
      <c r="C452" s="98" t="s">
        <v>6555</v>
      </c>
      <c r="D452" s="104">
        <v>54713.22</v>
      </c>
    </row>
    <row r="453" spans="1:4" ht="21">
      <c r="A453" s="98" t="s">
        <v>8187</v>
      </c>
      <c r="B453" s="97" t="s">
        <v>8188</v>
      </c>
      <c r="C453" s="98" t="s">
        <v>6555</v>
      </c>
      <c r="D453" s="104">
        <v>15221.48</v>
      </c>
    </row>
    <row r="454" spans="1:4" ht="21">
      <c r="A454" s="98" t="s">
        <v>8189</v>
      </c>
      <c r="B454" s="97" t="s">
        <v>13124</v>
      </c>
      <c r="C454" s="98" t="s">
        <v>6555</v>
      </c>
      <c r="D454" s="104">
        <v>4247.22</v>
      </c>
    </row>
    <row r="455" spans="1:4" ht="21">
      <c r="A455" s="98" t="s">
        <v>13125</v>
      </c>
      <c r="B455" s="97" t="s">
        <v>13126</v>
      </c>
      <c r="C455" s="98" t="s">
        <v>6555</v>
      </c>
      <c r="D455" s="104">
        <v>66258.69</v>
      </c>
    </row>
    <row r="456" spans="1:4" ht="21">
      <c r="A456" s="98" t="s">
        <v>13127</v>
      </c>
      <c r="B456" s="97" t="s">
        <v>13128</v>
      </c>
      <c r="C456" s="98" t="s">
        <v>6555</v>
      </c>
      <c r="D456" s="104">
        <v>18475.919999999998</v>
      </c>
    </row>
    <row r="457" spans="1:4" ht="21">
      <c r="A457" s="98" t="s">
        <v>13129</v>
      </c>
      <c r="B457" s="97" t="s">
        <v>13719</v>
      </c>
      <c r="C457" s="98" t="s">
        <v>6555</v>
      </c>
      <c r="D457" s="104">
        <v>5253.69</v>
      </c>
    </row>
    <row r="458" spans="1:4" ht="21">
      <c r="A458" s="98" t="s">
        <v>13720</v>
      </c>
      <c r="B458" s="97" t="s">
        <v>13721</v>
      </c>
      <c r="C458" s="98" t="s">
        <v>6555</v>
      </c>
      <c r="D458" s="104">
        <v>25348.400000000001</v>
      </c>
    </row>
    <row r="459" spans="1:4" ht="21">
      <c r="A459" s="98" t="s">
        <v>13722</v>
      </c>
      <c r="B459" s="97" t="s">
        <v>13723</v>
      </c>
      <c r="C459" s="98" t="s">
        <v>6555</v>
      </c>
      <c r="D459" s="104">
        <v>6917.8</v>
      </c>
    </row>
    <row r="460" spans="1:4" ht="21">
      <c r="A460" s="98" t="s">
        <v>13724</v>
      </c>
      <c r="B460" s="97" t="s">
        <v>5554</v>
      </c>
      <c r="C460" s="98" t="s">
        <v>6555</v>
      </c>
      <c r="D460" s="104">
        <v>20743.169999999998</v>
      </c>
    </row>
    <row r="461" spans="1:4" ht="21">
      <c r="A461" s="98" t="s">
        <v>5555</v>
      </c>
      <c r="B461" s="97" t="s">
        <v>5556</v>
      </c>
      <c r="C461" s="98" t="s">
        <v>6555</v>
      </c>
      <c r="D461" s="104">
        <v>5812.35</v>
      </c>
    </row>
    <row r="462" spans="1:4" ht="21">
      <c r="A462" s="98" t="s">
        <v>5557</v>
      </c>
      <c r="B462" s="97" t="s">
        <v>5558</v>
      </c>
      <c r="C462" s="98" t="s">
        <v>6555</v>
      </c>
      <c r="D462" s="104">
        <v>34104.199999999997</v>
      </c>
    </row>
    <row r="463" spans="1:4">
      <c r="A463" s="98" t="s">
        <v>5559</v>
      </c>
      <c r="B463" s="97" t="s">
        <v>5560</v>
      </c>
      <c r="C463" s="98" t="s">
        <v>6555</v>
      </c>
      <c r="D463" s="104">
        <v>115929</v>
      </c>
    </row>
    <row r="464" spans="1:4">
      <c r="A464" s="98" t="s">
        <v>5561</v>
      </c>
      <c r="B464" s="97" t="s">
        <v>5562</v>
      </c>
      <c r="C464" s="98" t="s">
        <v>6555</v>
      </c>
      <c r="D464" s="104">
        <v>50587.199999999997</v>
      </c>
    </row>
    <row r="465" spans="1:6">
      <c r="A465" s="98" t="s">
        <v>5563</v>
      </c>
      <c r="B465" s="97" t="s">
        <v>5564</v>
      </c>
      <c r="C465" s="98" t="s">
        <v>6555</v>
      </c>
      <c r="D465" s="104">
        <v>94851</v>
      </c>
    </row>
    <row r="466" spans="1:6">
      <c r="A466" s="98" t="s">
        <v>5565</v>
      </c>
      <c r="B466" s="97" t="s">
        <v>5566</v>
      </c>
      <c r="C466" s="98" t="s">
        <v>6555</v>
      </c>
      <c r="D466" s="104">
        <v>42156</v>
      </c>
    </row>
    <row r="467" spans="1:6">
      <c r="A467" s="99"/>
      <c r="B467" s="99"/>
      <c r="C467" s="99"/>
      <c r="D467" s="99"/>
    </row>
    <row r="468" spans="1:6">
      <c r="A468" s="96" t="s">
        <v>5567</v>
      </c>
      <c r="B468" s="96"/>
      <c r="C468" s="96"/>
      <c r="D468" s="96"/>
      <c r="E468" s="7"/>
      <c r="F468" s="7"/>
    </row>
    <row r="469" spans="1:6">
      <c r="A469" s="99"/>
      <c r="B469" s="99"/>
      <c r="C469" s="99"/>
      <c r="D469" s="99"/>
    </row>
    <row r="470" spans="1:6">
      <c r="A470" s="98" t="s">
        <v>5568</v>
      </c>
      <c r="B470" s="97" t="s">
        <v>3461</v>
      </c>
      <c r="C470" s="98" t="s">
        <v>12889</v>
      </c>
      <c r="D470" s="104">
        <v>190.78</v>
      </c>
    </row>
    <row r="471" spans="1:6">
      <c r="A471" s="98" t="s">
        <v>10406</v>
      </c>
      <c r="B471" s="97" t="s">
        <v>10407</v>
      </c>
      <c r="C471" s="98" t="s">
        <v>12889</v>
      </c>
      <c r="D471" s="104">
        <v>164.52</v>
      </c>
    </row>
    <row r="472" spans="1:6">
      <c r="A472" s="98" t="s">
        <v>3462</v>
      </c>
      <c r="B472" s="97" t="s">
        <v>3463</v>
      </c>
      <c r="C472" s="98" t="s">
        <v>12889</v>
      </c>
      <c r="D472" s="104">
        <v>164.52</v>
      </c>
    </row>
    <row r="473" spans="1:6">
      <c r="A473" s="98" t="s">
        <v>12145</v>
      </c>
      <c r="B473" s="97" t="s">
        <v>12146</v>
      </c>
      <c r="C473" s="98" t="s">
        <v>12889</v>
      </c>
      <c r="D473" s="104">
        <v>95.47</v>
      </c>
    </row>
    <row r="474" spans="1:6" ht="21">
      <c r="A474" s="98" t="s">
        <v>3464</v>
      </c>
      <c r="B474" s="97" t="s">
        <v>3465</v>
      </c>
      <c r="C474" s="98" t="s">
        <v>12889</v>
      </c>
      <c r="D474" s="104">
        <v>170.93</v>
      </c>
    </row>
    <row r="475" spans="1:6">
      <c r="A475" s="98" t="s">
        <v>3466</v>
      </c>
      <c r="B475" s="97" t="s">
        <v>3467</v>
      </c>
      <c r="C475" s="98" t="s">
        <v>12889</v>
      </c>
      <c r="D475" s="104">
        <v>225.76</v>
      </c>
    </row>
    <row r="476" spans="1:6">
      <c r="A476" s="98" t="s">
        <v>3468</v>
      </c>
      <c r="B476" s="97" t="s">
        <v>3469</v>
      </c>
      <c r="C476" s="98" t="s">
        <v>6555</v>
      </c>
      <c r="D476" s="104">
        <v>807.56</v>
      </c>
    </row>
    <row r="477" spans="1:6">
      <c r="A477" s="98" t="s">
        <v>3470</v>
      </c>
      <c r="B477" s="97" t="s">
        <v>3471</v>
      </c>
      <c r="C477" s="98" t="s">
        <v>6555</v>
      </c>
      <c r="D477" s="104">
        <v>927.52</v>
      </c>
    </row>
    <row r="478" spans="1:6">
      <c r="A478" s="98" t="s">
        <v>3472</v>
      </c>
      <c r="B478" s="97" t="s">
        <v>3473</v>
      </c>
      <c r="C478" s="98" t="s">
        <v>6555</v>
      </c>
      <c r="D478" s="104">
        <v>1201.95</v>
      </c>
    </row>
    <row r="479" spans="1:6">
      <c r="A479" s="98" t="s">
        <v>3474</v>
      </c>
      <c r="B479" s="97" t="s">
        <v>3475</v>
      </c>
      <c r="C479" s="98" t="s">
        <v>12889</v>
      </c>
      <c r="D479" s="104">
        <v>864.48</v>
      </c>
    </row>
    <row r="480" spans="1:6">
      <c r="A480" s="98" t="s">
        <v>3476</v>
      </c>
      <c r="B480" s="97" t="s">
        <v>3477</v>
      </c>
      <c r="C480" s="98" t="s">
        <v>6555</v>
      </c>
      <c r="D480" s="104">
        <v>302.57</v>
      </c>
    </row>
    <row r="481" spans="1:6">
      <c r="A481" s="98" t="s">
        <v>3478</v>
      </c>
      <c r="B481" s="97" t="s">
        <v>3479</v>
      </c>
      <c r="C481" s="98" t="s">
        <v>6555</v>
      </c>
      <c r="D481" s="104">
        <v>956.33</v>
      </c>
    </row>
    <row r="482" spans="1:6">
      <c r="A482" s="98" t="s">
        <v>3480</v>
      </c>
      <c r="B482" s="97" t="s">
        <v>3481</v>
      </c>
      <c r="C482" s="98" t="s">
        <v>12889</v>
      </c>
      <c r="D482" s="104">
        <v>129.66999999999999</v>
      </c>
    </row>
    <row r="483" spans="1:6">
      <c r="A483" s="98" t="s">
        <v>3482</v>
      </c>
      <c r="B483" s="97" t="s">
        <v>3483</v>
      </c>
      <c r="C483" s="98" t="s">
        <v>12889</v>
      </c>
      <c r="D483" s="104">
        <v>249.08</v>
      </c>
    </row>
    <row r="484" spans="1:6" ht="21">
      <c r="A484" s="98" t="s">
        <v>3484</v>
      </c>
      <c r="B484" s="97" t="s">
        <v>3485</v>
      </c>
      <c r="C484" s="98" t="s">
        <v>6555</v>
      </c>
      <c r="D484" s="104">
        <v>2353.5500000000002</v>
      </c>
    </row>
    <row r="485" spans="1:6">
      <c r="A485" s="98" t="s">
        <v>3486</v>
      </c>
      <c r="B485" s="97" t="s">
        <v>3487</v>
      </c>
      <c r="C485" s="98" t="s">
        <v>12889</v>
      </c>
      <c r="D485" s="104">
        <v>126.47</v>
      </c>
    </row>
    <row r="486" spans="1:6" ht="21">
      <c r="A486" s="98" t="s">
        <v>3488</v>
      </c>
      <c r="B486" s="97" t="s">
        <v>3489</v>
      </c>
      <c r="C486" s="98" t="s">
        <v>12889</v>
      </c>
      <c r="D486" s="104">
        <v>328.57</v>
      </c>
    </row>
    <row r="487" spans="1:6" ht="21">
      <c r="A487" s="98" t="s">
        <v>10260</v>
      </c>
      <c r="B487" s="97" t="s">
        <v>10261</v>
      </c>
      <c r="C487" s="98" t="s">
        <v>6555</v>
      </c>
      <c r="D487" s="104">
        <v>245.71</v>
      </c>
    </row>
    <row r="488" spans="1:6">
      <c r="A488" s="98"/>
      <c r="B488" s="97" t="s">
        <v>12866</v>
      </c>
      <c r="C488" s="98" t="s">
        <v>6555</v>
      </c>
      <c r="D488" s="151">
        <v>812.43</v>
      </c>
      <c r="E488" s="13" t="s">
        <v>3278</v>
      </c>
    </row>
    <row r="489" spans="1:6">
      <c r="A489" s="99"/>
      <c r="B489" s="99"/>
      <c r="C489" s="99"/>
      <c r="D489" s="99"/>
    </row>
    <row r="490" spans="1:6">
      <c r="A490" s="96" t="s">
        <v>1271</v>
      </c>
      <c r="B490" s="96"/>
      <c r="C490" s="96"/>
      <c r="D490" s="96"/>
      <c r="F490" s="7"/>
    </row>
    <row r="491" spans="1:6">
      <c r="A491" s="98" t="s">
        <v>325</v>
      </c>
      <c r="B491" s="97" t="s">
        <v>326</v>
      </c>
      <c r="C491" s="98" t="s">
        <v>4675</v>
      </c>
      <c r="D491" s="104">
        <v>1.66</v>
      </c>
    </row>
    <row r="492" spans="1:6">
      <c r="A492" s="98" t="s">
        <v>8053</v>
      </c>
      <c r="B492" s="97" t="s">
        <v>8054</v>
      </c>
      <c r="C492" s="98" t="s">
        <v>8247</v>
      </c>
      <c r="D492" s="104">
        <v>6.08</v>
      </c>
    </row>
    <row r="493" spans="1:6">
      <c r="A493" s="98" t="s">
        <v>1272</v>
      </c>
      <c r="B493" s="97" t="s">
        <v>1273</v>
      </c>
      <c r="C493" s="98" t="s">
        <v>8247</v>
      </c>
      <c r="D493" s="104">
        <v>9.1199999999999992</v>
      </c>
    </row>
    <row r="494" spans="1:6">
      <c r="A494" s="98" t="s">
        <v>331</v>
      </c>
      <c r="B494" s="97" t="s">
        <v>332</v>
      </c>
      <c r="C494" s="98" t="s">
        <v>8247</v>
      </c>
      <c r="D494" s="104">
        <v>11.98</v>
      </c>
    </row>
    <row r="495" spans="1:6">
      <c r="A495" s="98" t="s">
        <v>327</v>
      </c>
      <c r="B495" s="97" t="s">
        <v>328</v>
      </c>
      <c r="C495" s="98" t="s">
        <v>6555</v>
      </c>
      <c r="D495" s="104">
        <v>1.65</v>
      </c>
    </row>
    <row r="496" spans="1:6">
      <c r="A496" s="98" t="s">
        <v>329</v>
      </c>
      <c r="B496" s="97" t="s">
        <v>330</v>
      </c>
      <c r="C496" s="98" t="s">
        <v>4675</v>
      </c>
      <c r="D496" s="104">
        <v>2.3199999999999998</v>
      </c>
    </row>
    <row r="497" spans="1:6">
      <c r="A497" s="98" t="s">
        <v>1920</v>
      </c>
      <c r="B497" s="97" t="s">
        <v>1921</v>
      </c>
      <c r="C497" s="98" t="s">
        <v>6555</v>
      </c>
      <c r="D497" s="104">
        <v>18.420000000000002</v>
      </c>
    </row>
    <row r="498" spans="1:6">
      <c r="A498" s="96" t="s">
        <v>1274</v>
      </c>
      <c r="B498" s="96"/>
      <c r="C498" s="96"/>
      <c r="D498" s="96"/>
      <c r="F498" s="7"/>
    </row>
    <row r="499" spans="1:6">
      <c r="A499" s="99"/>
      <c r="B499" s="99"/>
      <c r="C499" s="99"/>
      <c r="D499" s="99"/>
    </row>
    <row r="500" spans="1:6">
      <c r="A500" s="98" t="s">
        <v>1275</v>
      </c>
      <c r="B500" s="97" t="s">
        <v>1276</v>
      </c>
      <c r="C500" s="98" t="s">
        <v>6555</v>
      </c>
      <c r="D500" s="104">
        <v>17.13</v>
      </c>
    </row>
    <row r="501" spans="1:6">
      <c r="A501" s="98" t="s">
        <v>1277</v>
      </c>
      <c r="B501" s="97" t="s">
        <v>1278</v>
      </c>
      <c r="C501" s="98" t="s">
        <v>6555</v>
      </c>
      <c r="D501" s="104">
        <v>8.1</v>
      </c>
    </row>
    <row r="502" spans="1:6">
      <c r="A502" s="98" t="s">
        <v>1279</v>
      </c>
      <c r="B502" s="97" t="s">
        <v>1280</v>
      </c>
      <c r="C502" s="98" t="s">
        <v>6555</v>
      </c>
      <c r="D502" s="104">
        <v>47.99</v>
      </c>
    </row>
    <row r="503" spans="1:6">
      <c r="A503" s="98" t="s">
        <v>1281</v>
      </c>
      <c r="B503" s="97" t="s">
        <v>1282</v>
      </c>
      <c r="C503" s="98" t="s">
        <v>6555</v>
      </c>
      <c r="D503" s="104">
        <v>5.19</v>
      </c>
    </row>
    <row r="504" spans="1:6">
      <c r="A504" s="98" t="s">
        <v>1283</v>
      </c>
      <c r="B504" s="97" t="s">
        <v>1284</v>
      </c>
      <c r="C504" s="98" t="s">
        <v>6555</v>
      </c>
      <c r="D504" s="104">
        <v>5.37</v>
      </c>
    </row>
    <row r="505" spans="1:6">
      <c r="A505" s="98" t="s">
        <v>1285</v>
      </c>
      <c r="B505" s="97" t="s">
        <v>1286</v>
      </c>
      <c r="C505" s="98" t="s">
        <v>6555</v>
      </c>
      <c r="D505" s="104">
        <v>0.12</v>
      </c>
    </row>
    <row r="506" spans="1:6">
      <c r="A506" s="98" t="s">
        <v>1287</v>
      </c>
      <c r="B506" s="97" t="s">
        <v>1288</v>
      </c>
      <c r="C506" s="98" t="s">
        <v>6555</v>
      </c>
      <c r="D506" s="104">
        <v>21.61</v>
      </c>
    </row>
    <row r="507" spans="1:6">
      <c r="A507" s="98" t="s">
        <v>4004</v>
      </c>
      <c r="B507" s="97" t="s">
        <v>4005</v>
      </c>
      <c r="C507" s="98" t="s">
        <v>6555</v>
      </c>
      <c r="D507" s="104">
        <v>11.45</v>
      </c>
    </row>
    <row r="508" spans="1:6">
      <c r="A508" s="98" t="s">
        <v>1289</v>
      </c>
      <c r="B508" s="97" t="s">
        <v>1290</v>
      </c>
      <c r="C508" s="98" t="s">
        <v>6555</v>
      </c>
      <c r="D508" s="104">
        <v>6.92</v>
      </c>
    </row>
    <row r="509" spans="1:6">
      <c r="A509" s="98" t="s">
        <v>1291</v>
      </c>
      <c r="B509" s="97" t="s">
        <v>1292</v>
      </c>
      <c r="C509" s="98" t="s">
        <v>6555</v>
      </c>
      <c r="D509" s="104">
        <v>2.6</v>
      </c>
    </row>
    <row r="510" spans="1:6">
      <c r="A510" s="98" t="s">
        <v>1293</v>
      </c>
      <c r="B510" s="97" t="s">
        <v>1294</v>
      </c>
      <c r="C510" s="98" t="s">
        <v>6555</v>
      </c>
      <c r="D510" s="104">
        <v>2342.7399999999998</v>
      </c>
    </row>
    <row r="511" spans="1:6">
      <c r="A511" s="98" t="s">
        <v>1295</v>
      </c>
      <c r="B511" s="97" t="s">
        <v>3499</v>
      </c>
      <c r="C511" s="98" t="s">
        <v>6555</v>
      </c>
      <c r="D511" s="104">
        <v>10.48</v>
      </c>
    </row>
    <row r="512" spans="1:6">
      <c r="A512" s="98" t="s">
        <v>3500</v>
      </c>
      <c r="B512" s="97" t="s">
        <v>3501</v>
      </c>
      <c r="C512" s="98" t="s">
        <v>6555</v>
      </c>
      <c r="D512" s="104">
        <v>5.4</v>
      </c>
    </row>
    <row r="513" spans="1:4">
      <c r="A513" s="98" t="s">
        <v>3502</v>
      </c>
      <c r="B513" s="97" t="s">
        <v>3503</v>
      </c>
      <c r="C513" s="98" t="s">
        <v>6555</v>
      </c>
      <c r="D513" s="104">
        <v>4.8600000000000003</v>
      </c>
    </row>
    <row r="514" spans="1:4">
      <c r="A514" s="98" t="s">
        <v>11397</v>
      </c>
      <c r="B514" s="97" t="s">
        <v>11398</v>
      </c>
      <c r="C514" s="98" t="s">
        <v>6555</v>
      </c>
      <c r="D514" s="104">
        <v>4.8600000000000003</v>
      </c>
    </row>
    <row r="515" spans="1:4">
      <c r="A515" s="98" t="s">
        <v>5121</v>
      </c>
      <c r="B515" s="97" t="s">
        <v>5122</v>
      </c>
      <c r="C515" s="98" t="s">
        <v>6555</v>
      </c>
      <c r="D515" s="104">
        <v>4.8600000000000003</v>
      </c>
    </row>
    <row r="516" spans="1:4">
      <c r="A516" s="98" t="s">
        <v>6113</v>
      </c>
      <c r="B516" s="97" t="s">
        <v>6114</v>
      </c>
      <c r="C516" s="98" t="s">
        <v>6555</v>
      </c>
      <c r="D516" s="104">
        <v>2.65</v>
      </c>
    </row>
    <row r="517" spans="1:4">
      <c r="A517" s="98" t="s">
        <v>3504</v>
      </c>
      <c r="B517" s="97" t="s">
        <v>3505</v>
      </c>
      <c r="C517" s="98" t="s">
        <v>4675</v>
      </c>
      <c r="D517" s="104">
        <v>8.2100000000000009</v>
      </c>
    </row>
    <row r="518" spans="1:4">
      <c r="A518" s="98" t="s">
        <v>3506</v>
      </c>
      <c r="B518" s="97" t="s">
        <v>3507</v>
      </c>
      <c r="C518" s="98" t="s">
        <v>6555</v>
      </c>
      <c r="D518" s="104">
        <v>1.73</v>
      </c>
    </row>
    <row r="519" spans="1:4">
      <c r="A519" s="98" t="s">
        <v>3508</v>
      </c>
      <c r="B519" s="97" t="s">
        <v>3509</v>
      </c>
      <c r="C519" s="98" t="s">
        <v>6555</v>
      </c>
      <c r="D519" s="104">
        <v>20.16</v>
      </c>
    </row>
    <row r="520" spans="1:4">
      <c r="A520" s="98" t="s">
        <v>3510</v>
      </c>
      <c r="B520" s="97" t="s">
        <v>3511</v>
      </c>
      <c r="C520" s="98" t="s">
        <v>6555</v>
      </c>
      <c r="D520" s="104">
        <v>7.56</v>
      </c>
    </row>
    <row r="521" spans="1:4">
      <c r="A521" s="98" t="s">
        <v>12147</v>
      </c>
      <c r="B521" s="97" t="s">
        <v>12148</v>
      </c>
      <c r="C521" s="98" t="s">
        <v>6555</v>
      </c>
      <c r="D521" s="104">
        <v>35.450000000000003</v>
      </c>
    </row>
    <row r="522" spans="1:4">
      <c r="A522" s="98" t="s">
        <v>3512</v>
      </c>
      <c r="B522" s="97" t="s">
        <v>3513</v>
      </c>
      <c r="C522" s="98" t="s">
        <v>6555</v>
      </c>
      <c r="D522" s="104">
        <v>19.45</v>
      </c>
    </row>
    <row r="523" spans="1:4">
      <c r="A523" s="98" t="s">
        <v>3514</v>
      </c>
      <c r="B523" s="97" t="s">
        <v>3515</v>
      </c>
      <c r="C523" s="98" t="s">
        <v>6555</v>
      </c>
      <c r="D523" s="104">
        <v>27.02</v>
      </c>
    </row>
    <row r="524" spans="1:4">
      <c r="A524" s="98" t="s">
        <v>3516</v>
      </c>
      <c r="B524" s="97" t="s">
        <v>3517</v>
      </c>
      <c r="C524" s="98" t="s">
        <v>6555</v>
      </c>
      <c r="D524" s="104">
        <v>4.8600000000000003</v>
      </c>
    </row>
    <row r="525" spans="1:4">
      <c r="A525" s="98" t="s">
        <v>3518</v>
      </c>
      <c r="B525" s="97" t="s">
        <v>3519</v>
      </c>
      <c r="C525" s="98" t="s">
        <v>6555</v>
      </c>
      <c r="D525" s="104">
        <v>59.43</v>
      </c>
    </row>
    <row r="526" spans="1:4">
      <c r="A526" s="98" t="s">
        <v>3520</v>
      </c>
      <c r="B526" s="97" t="s">
        <v>3521</v>
      </c>
      <c r="C526" s="98" t="s">
        <v>6555</v>
      </c>
      <c r="D526" s="104">
        <v>62.67</v>
      </c>
    </row>
    <row r="527" spans="1:4">
      <c r="A527" s="98" t="s">
        <v>3522</v>
      </c>
      <c r="B527" s="97" t="s">
        <v>3523</v>
      </c>
      <c r="C527" s="98" t="s">
        <v>6555</v>
      </c>
      <c r="D527" s="104">
        <v>27.36</v>
      </c>
    </row>
    <row r="528" spans="1:4">
      <c r="A528" s="98" t="s">
        <v>3524</v>
      </c>
      <c r="B528" s="97" t="s">
        <v>7733</v>
      </c>
      <c r="C528" s="98" t="s">
        <v>6555</v>
      </c>
      <c r="D528" s="104">
        <v>39.159999999999997</v>
      </c>
    </row>
    <row r="529" spans="1:4">
      <c r="A529" s="98" t="s">
        <v>11399</v>
      </c>
      <c r="B529" s="97" t="s">
        <v>11400</v>
      </c>
      <c r="C529" s="98" t="s">
        <v>6555</v>
      </c>
      <c r="D529" s="104">
        <v>26.58</v>
      </c>
    </row>
    <row r="530" spans="1:4">
      <c r="A530" s="98" t="s">
        <v>5123</v>
      </c>
      <c r="B530" s="97" t="s">
        <v>729</v>
      </c>
      <c r="C530" s="98" t="s">
        <v>6555</v>
      </c>
      <c r="D530" s="104">
        <v>19.989999999999998</v>
      </c>
    </row>
    <row r="531" spans="1:4">
      <c r="A531" s="98" t="s">
        <v>6115</v>
      </c>
      <c r="B531" s="97" t="s">
        <v>6116</v>
      </c>
      <c r="C531" s="98" t="s">
        <v>6555</v>
      </c>
      <c r="D531" s="104">
        <v>24.85</v>
      </c>
    </row>
    <row r="532" spans="1:4">
      <c r="A532" s="98" t="s">
        <v>12149</v>
      </c>
      <c r="B532" s="97" t="s">
        <v>12150</v>
      </c>
      <c r="C532" s="98" t="s">
        <v>6555</v>
      </c>
      <c r="D532" s="104">
        <v>17.82</v>
      </c>
    </row>
    <row r="533" spans="1:4">
      <c r="A533" s="98" t="s">
        <v>7734</v>
      </c>
      <c r="B533" s="97" t="s">
        <v>7735</v>
      </c>
      <c r="C533" s="98" t="s">
        <v>6555</v>
      </c>
      <c r="D533" s="104">
        <v>4.97</v>
      </c>
    </row>
    <row r="534" spans="1:4">
      <c r="A534" s="98" t="s">
        <v>7736</v>
      </c>
      <c r="B534" s="97" t="s">
        <v>7737</v>
      </c>
      <c r="C534" s="98" t="s">
        <v>6555</v>
      </c>
      <c r="D534" s="104">
        <v>13.39</v>
      </c>
    </row>
    <row r="535" spans="1:4">
      <c r="A535" s="98" t="s">
        <v>7738</v>
      </c>
      <c r="B535" s="97" t="s">
        <v>7739</v>
      </c>
      <c r="C535" s="98" t="s">
        <v>6555</v>
      </c>
      <c r="D535" s="104">
        <v>0.86</v>
      </c>
    </row>
    <row r="536" spans="1:4">
      <c r="A536" s="98" t="s">
        <v>6213</v>
      </c>
      <c r="B536" s="97" t="s">
        <v>6214</v>
      </c>
      <c r="C536" s="98" t="s">
        <v>8247</v>
      </c>
      <c r="D536" s="104">
        <v>5.42</v>
      </c>
    </row>
    <row r="537" spans="1:4">
      <c r="A537" s="98" t="s">
        <v>7740</v>
      </c>
      <c r="B537" s="97" t="s">
        <v>7741</v>
      </c>
      <c r="C537" s="98" t="s">
        <v>6555</v>
      </c>
      <c r="D537" s="104">
        <v>11.78</v>
      </c>
    </row>
    <row r="538" spans="1:4">
      <c r="A538" s="98" t="s">
        <v>7742</v>
      </c>
      <c r="B538" s="97" t="s">
        <v>7743</v>
      </c>
      <c r="C538" s="98" t="s">
        <v>6555</v>
      </c>
      <c r="D538" s="104">
        <v>9.4600000000000009</v>
      </c>
    </row>
    <row r="539" spans="1:4">
      <c r="A539" s="98" t="s">
        <v>7744</v>
      </c>
      <c r="B539" s="97" t="s">
        <v>7745</v>
      </c>
      <c r="C539" s="98" t="s">
        <v>6555</v>
      </c>
      <c r="D539" s="104">
        <v>4.97</v>
      </c>
    </row>
    <row r="540" spans="1:4">
      <c r="A540" s="98" t="s">
        <v>7746</v>
      </c>
      <c r="B540" s="97" t="s">
        <v>7747</v>
      </c>
      <c r="C540" s="98" t="s">
        <v>6555</v>
      </c>
      <c r="D540" s="104">
        <v>486.27</v>
      </c>
    </row>
    <row r="541" spans="1:4">
      <c r="A541" s="98" t="s">
        <v>7748</v>
      </c>
      <c r="B541" s="97" t="s">
        <v>7749</v>
      </c>
      <c r="C541" s="98" t="s">
        <v>6555</v>
      </c>
      <c r="D541" s="104">
        <v>153.44999999999999</v>
      </c>
    </row>
    <row r="542" spans="1:4">
      <c r="A542" s="98" t="s">
        <v>12151</v>
      </c>
      <c r="B542" s="97" t="s">
        <v>12152</v>
      </c>
      <c r="C542" s="98" t="s">
        <v>6555</v>
      </c>
      <c r="D542" s="104">
        <v>2.46</v>
      </c>
    </row>
    <row r="543" spans="1:4">
      <c r="A543" s="98" t="s">
        <v>7750</v>
      </c>
      <c r="B543" s="97" t="s">
        <v>7751</v>
      </c>
      <c r="C543" s="98" t="s">
        <v>6555</v>
      </c>
      <c r="D543" s="104">
        <v>5.4</v>
      </c>
    </row>
    <row r="544" spans="1:4">
      <c r="A544" s="98" t="s">
        <v>7752</v>
      </c>
      <c r="B544" s="97" t="s">
        <v>9867</v>
      </c>
      <c r="C544" s="98" t="s">
        <v>6555</v>
      </c>
      <c r="D544" s="104">
        <v>8.1</v>
      </c>
    </row>
    <row r="545" spans="1:6">
      <c r="A545" s="98" t="s">
        <v>9868</v>
      </c>
      <c r="B545" s="97" t="s">
        <v>9869</v>
      </c>
      <c r="C545" s="98" t="s">
        <v>6555</v>
      </c>
      <c r="D545" s="104">
        <v>28.04</v>
      </c>
    </row>
    <row r="546" spans="1:6">
      <c r="A546" s="98" t="s">
        <v>9870</v>
      </c>
      <c r="B546" s="97" t="s">
        <v>9871</v>
      </c>
      <c r="C546" s="98" t="s">
        <v>6555</v>
      </c>
      <c r="D546" s="104">
        <v>3.46</v>
      </c>
    </row>
    <row r="547" spans="1:6">
      <c r="A547" s="98" t="s">
        <v>9872</v>
      </c>
      <c r="B547" s="97" t="s">
        <v>9873</v>
      </c>
      <c r="C547" s="98" t="s">
        <v>6555</v>
      </c>
      <c r="D547" s="104">
        <v>2.0499999999999998</v>
      </c>
    </row>
    <row r="548" spans="1:6">
      <c r="A548" s="98" t="s">
        <v>7629</v>
      </c>
      <c r="B548" s="97" t="s">
        <v>7630</v>
      </c>
      <c r="C548" s="98" t="s">
        <v>6555</v>
      </c>
      <c r="D548" s="104">
        <v>3.78</v>
      </c>
    </row>
    <row r="549" spans="1:6">
      <c r="A549" s="98" t="s">
        <v>9874</v>
      </c>
      <c r="B549" s="97" t="s">
        <v>9875</v>
      </c>
      <c r="C549" s="98" t="s">
        <v>6555</v>
      </c>
      <c r="D549" s="104">
        <v>20.64</v>
      </c>
    </row>
    <row r="550" spans="1:6">
      <c r="A550" s="98" t="s">
        <v>9876</v>
      </c>
      <c r="B550" s="97" t="s">
        <v>9877</v>
      </c>
      <c r="C550" s="98" t="s">
        <v>6555</v>
      </c>
      <c r="D550" s="104">
        <v>12.97</v>
      </c>
    </row>
    <row r="551" spans="1:6">
      <c r="A551" s="98" t="s">
        <v>9878</v>
      </c>
      <c r="B551" s="97" t="s">
        <v>9879</v>
      </c>
      <c r="C551" s="98" t="s">
        <v>6555</v>
      </c>
      <c r="D551" s="104">
        <v>19.350000000000001</v>
      </c>
    </row>
    <row r="552" spans="1:6">
      <c r="A552" s="99"/>
      <c r="B552" s="99"/>
      <c r="C552" s="99"/>
      <c r="D552" s="99"/>
    </row>
    <row r="553" spans="1:6">
      <c r="A553" s="96" t="s">
        <v>9880</v>
      </c>
      <c r="B553" s="96"/>
      <c r="C553" s="96"/>
      <c r="D553" s="96"/>
      <c r="F553" s="7"/>
    </row>
    <row r="554" spans="1:6">
      <c r="A554" s="99"/>
      <c r="B554" s="99"/>
      <c r="C554" s="99"/>
      <c r="D554" s="99"/>
    </row>
    <row r="555" spans="1:6">
      <c r="A555" s="98" t="s">
        <v>9881</v>
      </c>
      <c r="B555" s="97" t="s">
        <v>7760</v>
      </c>
      <c r="C555" s="98" t="s">
        <v>6555</v>
      </c>
      <c r="D555" s="104">
        <v>28.75</v>
      </c>
    </row>
    <row r="556" spans="1:6">
      <c r="A556" s="98" t="s">
        <v>5506</v>
      </c>
      <c r="B556" s="97" t="s">
        <v>5507</v>
      </c>
      <c r="C556" s="98" t="s">
        <v>8247</v>
      </c>
      <c r="D556" s="104">
        <v>4.04</v>
      </c>
    </row>
    <row r="557" spans="1:6">
      <c r="A557" s="98" t="s">
        <v>2941</v>
      </c>
      <c r="B557" s="97" t="s">
        <v>2942</v>
      </c>
      <c r="C557" s="98" t="s">
        <v>8247</v>
      </c>
      <c r="D557" s="104">
        <v>4.42</v>
      </c>
    </row>
    <row r="558" spans="1:6">
      <c r="A558" s="98" t="s">
        <v>11448</v>
      </c>
      <c r="B558" s="97" t="s">
        <v>11449</v>
      </c>
      <c r="C558" s="98" t="s">
        <v>8247</v>
      </c>
      <c r="D558" s="104">
        <v>4.5</v>
      </c>
    </row>
    <row r="559" spans="1:6">
      <c r="A559" s="98" t="s">
        <v>11445</v>
      </c>
      <c r="B559" s="97" t="s">
        <v>11446</v>
      </c>
      <c r="C559" s="98" t="s">
        <v>8247</v>
      </c>
      <c r="D559" s="104">
        <v>4.5199999999999996</v>
      </c>
    </row>
    <row r="560" spans="1:6">
      <c r="A560" s="98" t="s">
        <v>7761</v>
      </c>
      <c r="B560" s="97" t="s">
        <v>7762</v>
      </c>
      <c r="C560" s="98" t="s">
        <v>6555</v>
      </c>
      <c r="D560" s="104">
        <v>35.15</v>
      </c>
    </row>
    <row r="561" spans="1:4">
      <c r="A561" s="98" t="s">
        <v>7763</v>
      </c>
      <c r="B561" s="97" t="s">
        <v>5666</v>
      </c>
      <c r="C561" s="98" t="s">
        <v>6555</v>
      </c>
      <c r="D561" s="104">
        <v>363.76</v>
      </c>
    </row>
    <row r="562" spans="1:4">
      <c r="A562" s="98" t="s">
        <v>5667</v>
      </c>
      <c r="B562" s="97" t="s">
        <v>5668</v>
      </c>
      <c r="C562" s="98" t="s">
        <v>6555</v>
      </c>
      <c r="D562" s="104">
        <v>55.74</v>
      </c>
    </row>
    <row r="563" spans="1:4">
      <c r="A563" s="98" t="s">
        <v>5669</v>
      </c>
      <c r="B563" s="97" t="s">
        <v>5670</v>
      </c>
      <c r="C563" s="98" t="s">
        <v>6555</v>
      </c>
      <c r="D563" s="104">
        <v>102.56</v>
      </c>
    </row>
    <row r="564" spans="1:4">
      <c r="A564" s="98" t="s">
        <v>5671</v>
      </c>
      <c r="B564" s="97" t="s">
        <v>5672</v>
      </c>
      <c r="C564" s="98" t="s">
        <v>6555</v>
      </c>
      <c r="D564" s="104">
        <v>171.3</v>
      </c>
    </row>
    <row r="565" spans="1:4">
      <c r="A565" s="98" t="s">
        <v>5673</v>
      </c>
      <c r="B565" s="97" t="s">
        <v>5674</v>
      </c>
      <c r="C565" s="98" t="s">
        <v>6555</v>
      </c>
      <c r="D565" s="104">
        <v>198.83</v>
      </c>
    </row>
    <row r="566" spans="1:4">
      <c r="A566" s="98" t="s">
        <v>5675</v>
      </c>
      <c r="B566" s="97" t="s">
        <v>5676</v>
      </c>
      <c r="C566" s="98" t="s">
        <v>6555</v>
      </c>
      <c r="D566" s="104">
        <v>9.77</v>
      </c>
    </row>
    <row r="567" spans="1:4">
      <c r="A567" s="98" t="s">
        <v>5677</v>
      </c>
      <c r="B567" s="97" t="s">
        <v>5678</v>
      </c>
      <c r="C567" s="98" t="s">
        <v>6555</v>
      </c>
      <c r="D567" s="104">
        <v>84.97</v>
      </c>
    </row>
    <row r="568" spans="1:4">
      <c r="A568" s="98" t="s">
        <v>5679</v>
      </c>
      <c r="B568" s="97" t="s">
        <v>5680</v>
      </c>
      <c r="C568" s="98" t="s">
        <v>6555</v>
      </c>
      <c r="D568" s="104">
        <v>9.77</v>
      </c>
    </row>
    <row r="569" spans="1:4">
      <c r="A569" s="98" t="s">
        <v>5681</v>
      </c>
      <c r="B569" s="97" t="s">
        <v>5682</v>
      </c>
      <c r="C569" s="98" t="s">
        <v>6555</v>
      </c>
      <c r="D569" s="104">
        <v>24.28</v>
      </c>
    </row>
    <row r="570" spans="1:4">
      <c r="A570" s="98" t="s">
        <v>5683</v>
      </c>
      <c r="B570" s="97" t="s">
        <v>9885</v>
      </c>
      <c r="C570" s="98" t="s">
        <v>6555</v>
      </c>
      <c r="D570" s="104">
        <v>40.46</v>
      </c>
    </row>
    <row r="571" spans="1:4">
      <c r="A571" s="98" t="s">
        <v>9886</v>
      </c>
      <c r="B571" s="97" t="s">
        <v>8083</v>
      </c>
      <c r="C571" s="98" t="s">
        <v>6555</v>
      </c>
      <c r="D571" s="104">
        <v>60.69</v>
      </c>
    </row>
    <row r="572" spans="1:4">
      <c r="A572" s="98" t="s">
        <v>7209</v>
      </c>
      <c r="B572" s="97" t="s">
        <v>7210</v>
      </c>
      <c r="C572" s="98" t="s">
        <v>12889</v>
      </c>
      <c r="D572" s="104">
        <v>3.5</v>
      </c>
    </row>
    <row r="573" spans="1:4">
      <c r="A573" s="98" t="s">
        <v>9203</v>
      </c>
      <c r="B573" s="155" t="s">
        <v>9204</v>
      </c>
      <c r="C573" s="98" t="s">
        <v>4675</v>
      </c>
      <c r="D573" s="104">
        <v>0.36</v>
      </c>
    </row>
    <row r="574" spans="1:4">
      <c r="A574" s="98" t="s">
        <v>8084</v>
      </c>
      <c r="B574" s="97" t="s">
        <v>8085</v>
      </c>
      <c r="C574" s="98" t="s">
        <v>8247</v>
      </c>
      <c r="D574" s="104">
        <v>5.8</v>
      </c>
    </row>
    <row r="575" spans="1:4">
      <c r="A575" s="98" t="s">
        <v>8086</v>
      </c>
      <c r="B575" s="155" t="s">
        <v>8087</v>
      </c>
      <c r="C575" s="98" t="s">
        <v>8247</v>
      </c>
      <c r="D575" s="104">
        <v>6.51</v>
      </c>
    </row>
    <row r="576" spans="1:4">
      <c r="A576" s="98" t="s">
        <v>5584</v>
      </c>
      <c r="B576" s="97" t="s">
        <v>5585</v>
      </c>
      <c r="C576" s="98" t="s">
        <v>8247</v>
      </c>
      <c r="D576" s="104">
        <v>8</v>
      </c>
    </row>
    <row r="577" spans="1:4">
      <c r="A577" s="98" t="s">
        <v>9205</v>
      </c>
      <c r="B577" s="97" t="s">
        <v>9206</v>
      </c>
      <c r="C577" s="98" t="s">
        <v>8247</v>
      </c>
      <c r="D577" s="104">
        <v>8.4</v>
      </c>
    </row>
    <row r="578" spans="1:4">
      <c r="A578" s="98" t="s">
        <v>7117</v>
      </c>
      <c r="B578" s="97" t="s">
        <v>2940</v>
      </c>
      <c r="C578" s="98" t="s">
        <v>8247</v>
      </c>
      <c r="D578" s="104">
        <v>7.65</v>
      </c>
    </row>
    <row r="579" spans="1:4">
      <c r="A579" s="98" t="s">
        <v>6592</v>
      </c>
      <c r="B579" s="97" t="s">
        <v>6593</v>
      </c>
      <c r="C579" s="98" t="s">
        <v>8247</v>
      </c>
      <c r="D579" s="104">
        <v>6.5</v>
      </c>
    </row>
    <row r="580" spans="1:4">
      <c r="A580" s="98" t="s">
        <v>8088</v>
      </c>
      <c r="B580" s="97" t="s">
        <v>8089</v>
      </c>
      <c r="C580" s="98" t="s">
        <v>6555</v>
      </c>
      <c r="D580" s="104">
        <v>0.06</v>
      </c>
    </row>
    <row r="581" spans="1:4">
      <c r="A581" s="98" t="s">
        <v>8090</v>
      </c>
      <c r="B581" s="97" t="s">
        <v>8091</v>
      </c>
      <c r="C581" s="98" t="s">
        <v>6555</v>
      </c>
      <c r="D581" s="104">
        <v>7.0000000000000007E-2</v>
      </c>
    </row>
    <row r="582" spans="1:4">
      <c r="A582" s="98" t="s">
        <v>8092</v>
      </c>
      <c r="B582" s="97" t="s">
        <v>8093</v>
      </c>
      <c r="C582" s="98" t="s">
        <v>4675</v>
      </c>
      <c r="D582" s="104">
        <v>5.19</v>
      </c>
    </row>
    <row r="583" spans="1:4">
      <c r="A583" s="98" t="s">
        <v>8094</v>
      </c>
      <c r="B583" s="97" t="s">
        <v>8095</v>
      </c>
      <c r="C583" s="98" t="s">
        <v>4675</v>
      </c>
      <c r="D583" s="104">
        <v>6.35</v>
      </c>
    </row>
    <row r="584" spans="1:4">
      <c r="A584" s="98" t="s">
        <v>8096</v>
      </c>
      <c r="B584" s="97" t="s">
        <v>8097</v>
      </c>
      <c r="C584" s="98" t="s">
        <v>4675</v>
      </c>
      <c r="D584" s="104">
        <v>9.4600000000000009</v>
      </c>
    </row>
    <row r="585" spans="1:4">
      <c r="A585" s="98" t="s">
        <v>8098</v>
      </c>
      <c r="B585" s="97" t="s">
        <v>8099</v>
      </c>
      <c r="C585" s="98" t="s">
        <v>4675</v>
      </c>
      <c r="D585" s="104">
        <v>11.07</v>
      </c>
    </row>
    <row r="586" spans="1:4">
      <c r="A586" s="98" t="s">
        <v>10403</v>
      </c>
      <c r="B586" s="97" t="s">
        <v>10404</v>
      </c>
      <c r="C586" s="98" t="s">
        <v>4675</v>
      </c>
      <c r="D586" s="104">
        <v>14.1</v>
      </c>
    </row>
    <row r="587" spans="1:4">
      <c r="A587" s="98" t="s">
        <v>8100</v>
      </c>
      <c r="B587" s="97" t="s">
        <v>8101</v>
      </c>
      <c r="C587" s="98" t="s">
        <v>4675</v>
      </c>
      <c r="D587" s="104">
        <v>21.96</v>
      </c>
    </row>
    <row r="588" spans="1:4">
      <c r="A588" s="98" t="s">
        <v>8102</v>
      </c>
      <c r="B588" s="97" t="s">
        <v>8103</v>
      </c>
      <c r="C588" s="98" t="s">
        <v>4675</v>
      </c>
      <c r="D588" s="104">
        <v>2.73</v>
      </c>
    </row>
    <row r="589" spans="1:4">
      <c r="A589" s="98" t="s">
        <v>8104</v>
      </c>
      <c r="B589" s="97" t="s">
        <v>8105</v>
      </c>
      <c r="C589" s="98" t="s">
        <v>6555</v>
      </c>
      <c r="D589" s="104">
        <v>4.76</v>
      </c>
    </row>
    <row r="590" spans="1:4">
      <c r="A590" s="98" t="s">
        <v>8106</v>
      </c>
      <c r="B590" s="97" t="s">
        <v>8107</v>
      </c>
      <c r="C590" s="98" t="s">
        <v>8247</v>
      </c>
      <c r="D590" s="104">
        <v>4.37</v>
      </c>
    </row>
    <row r="591" spans="1:4">
      <c r="A591" s="98" t="s">
        <v>8108</v>
      </c>
      <c r="B591" s="97" t="s">
        <v>8109</v>
      </c>
      <c r="C591" s="98" t="s">
        <v>8247</v>
      </c>
      <c r="D591" s="104">
        <v>4.5599999999999996</v>
      </c>
    </row>
    <row r="592" spans="1:4">
      <c r="A592" s="98" t="s">
        <v>6033</v>
      </c>
      <c r="B592" s="97" t="s">
        <v>6034</v>
      </c>
      <c r="C592" s="98" t="s">
        <v>8247</v>
      </c>
      <c r="D592" s="104">
        <v>4.6500000000000004</v>
      </c>
    </row>
    <row r="593" spans="1:4">
      <c r="A593" s="98" t="s">
        <v>8110</v>
      </c>
      <c r="B593" s="97" t="s">
        <v>8111</v>
      </c>
      <c r="C593" s="98" t="s">
        <v>8247</v>
      </c>
      <c r="D593" s="104">
        <v>4.7300000000000004</v>
      </c>
    </row>
    <row r="594" spans="1:4">
      <c r="A594" s="98" t="s">
        <v>8112</v>
      </c>
      <c r="B594" s="97" t="s">
        <v>8113</v>
      </c>
      <c r="C594" s="98" t="s">
        <v>8247</v>
      </c>
      <c r="D594" s="104">
        <v>4.32</v>
      </c>
    </row>
    <row r="595" spans="1:4">
      <c r="A595" s="98" t="s">
        <v>8114</v>
      </c>
      <c r="B595" s="97" t="s">
        <v>8115</v>
      </c>
      <c r="C595" s="98" t="s">
        <v>8247</v>
      </c>
      <c r="D595" s="104">
        <v>5.43</v>
      </c>
    </row>
    <row r="596" spans="1:4">
      <c r="A596" s="98" t="s">
        <v>8116</v>
      </c>
      <c r="B596" s="97" t="s">
        <v>8117</v>
      </c>
      <c r="C596" s="98" t="s">
        <v>12889</v>
      </c>
      <c r="D596" s="104">
        <v>205.6</v>
      </c>
    </row>
    <row r="597" spans="1:4">
      <c r="A597" s="98" t="s">
        <v>8118</v>
      </c>
      <c r="B597" s="97" t="s">
        <v>8119</v>
      </c>
      <c r="C597" s="98" t="s">
        <v>8247</v>
      </c>
      <c r="D597" s="104">
        <v>3.33</v>
      </c>
    </row>
    <row r="598" spans="1:4">
      <c r="A598" s="98" t="s">
        <v>7110</v>
      </c>
      <c r="B598" s="97" t="s">
        <v>7111</v>
      </c>
      <c r="C598" s="98" t="s">
        <v>8247</v>
      </c>
      <c r="D598" s="104">
        <v>3.19</v>
      </c>
    </row>
    <row r="599" spans="1:4">
      <c r="A599" s="98" t="s">
        <v>2444</v>
      </c>
      <c r="B599" s="97" t="s">
        <v>2445</v>
      </c>
      <c r="C599" s="98" t="s">
        <v>12889</v>
      </c>
      <c r="D599" s="104">
        <v>23.15</v>
      </c>
    </row>
    <row r="600" spans="1:4">
      <c r="A600" s="98" t="s">
        <v>8120</v>
      </c>
      <c r="B600" s="97" t="s">
        <v>8121</v>
      </c>
      <c r="C600" s="98" t="s">
        <v>4675</v>
      </c>
      <c r="D600" s="104">
        <v>10.19</v>
      </c>
    </row>
    <row r="601" spans="1:4">
      <c r="A601" s="98" t="s">
        <v>8122</v>
      </c>
      <c r="B601" s="97" t="s">
        <v>8123</v>
      </c>
      <c r="C601" s="98" t="s">
        <v>4675</v>
      </c>
      <c r="D601" s="104">
        <v>20.52</v>
      </c>
    </row>
    <row r="602" spans="1:4">
      <c r="A602" s="98" t="s">
        <v>8124</v>
      </c>
      <c r="B602" s="97" t="s">
        <v>8125</v>
      </c>
      <c r="C602" s="98" t="s">
        <v>6555</v>
      </c>
      <c r="D602" s="104">
        <v>131.18</v>
      </c>
    </row>
    <row r="603" spans="1:4">
      <c r="A603" s="98" t="s">
        <v>8126</v>
      </c>
      <c r="B603" s="97" t="s">
        <v>8127</v>
      </c>
      <c r="C603" s="98" t="s">
        <v>12889</v>
      </c>
      <c r="D603" s="104">
        <v>482.75</v>
      </c>
    </row>
    <row r="604" spans="1:4">
      <c r="A604" s="98" t="s">
        <v>8128</v>
      </c>
      <c r="B604" s="97" t="s">
        <v>8129</v>
      </c>
      <c r="C604" s="98" t="s">
        <v>8247</v>
      </c>
      <c r="D604" s="104">
        <v>3.19</v>
      </c>
    </row>
    <row r="605" spans="1:4">
      <c r="A605" s="98" t="s">
        <v>8130</v>
      </c>
      <c r="B605" s="97" t="s">
        <v>8131</v>
      </c>
      <c r="C605" s="98" t="s">
        <v>8247</v>
      </c>
      <c r="D605" s="104">
        <v>3.19</v>
      </c>
    </row>
    <row r="606" spans="1:4">
      <c r="A606" s="98" t="s">
        <v>8132</v>
      </c>
      <c r="B606" s="97" t="s">
        <v>7111</v>
      </c>
      <c r="C606" s="98" t="s">
        <v>12889</v>
      </c>
      <c r="D606" s="104">
        <v>120</v>
      </c>
    </row>
    <row r="607" spans="1:4">
      <c r="A607" s="98" t="s">
        <v>8133</v>
      </c>
      <c r="B607" s="97" t="s">
        <v>8134</v>
      </c>
      <c r="C607" s="98" t="s">
        <v>8247</v>
      </c>
      <c r="D607" s="104">
        <v>5</v>
      </c>
    </row>
    <row r="608" spans="1:4">
      <c r="A608" s="98" t="s">
        <v>9722</v>
      </c>
      <c r="B608" s="97" t="s">
        <v>9723</v>
      </c>
      <c r="C608" s="98" t="s">
        <v>8247</v>
      </c>
      <c r="D608" s="104">
        <v>5</v>
      </c>
    </row>
    <row r="609" spans="1:4">
      <c r="A609" s="98" t="s">
        <v>12153</v>
      </c>
      <c r="B609" s="97" t="s">
        <v>12154</v>
      </c>
      <c r="C609" s="98" t="s">
        <v>12889</v>
      </c>
      <c r="D609" s="104">
        <v>102.16</v>
      </c>
    </row>
    <row r="610" spans="1:4">
      <c r="A610" s="98" t="s">
        <v>8135</v>
      </c>
      <c r="B610" s="97" t="s">
        <v>8136</v>
      </c>
      <c r="C610" s="98" t="s">
        <v>8247</v>
      </c>
      <c r="D610" s="104">
        <v>3.94</v>
      </c>
    </row>
    <row r="611" spans="1:4">
      <c r="A611" s="98" t="s">
        <v>8137</v>
      </c>
      <c r="B611" s="97" t="s">
        <v>8138</v>
      </c>
      <c r="C611" s="98" t="s">
        <v>8247</v>
      </c>
      <c r="D611" s="104">
        <v>3.94</v>
      </c>
    </row>
    <row r="612" spans="1:4">
      <c r="A612" s="98" t="s">
        <v>8139</v>
      </c>
      <c r="B612" s="97" t="s">
        <v>8140</v>
      </c>
      <c r="C612" s="98" t="s">
        <v>6555</v>
      </c>
      <c r="D612" s="104">
        <v>1.1100000000000001</v>
      </c>
    </row>
    <row r="613" spans="1:4">
      <c r="A613" s="98" t="s">
        <v>8141</v>
      </c>
      <c r="B613" s="97" t="s">
        <v>8142</v>
      </c>
      <c r="C613" s="98" t="s">
        <v>6555</v>
      </c>
      <c r="D613" s="104">
        <v>14.05</v>
      </c>
    </row>
    <row r="614" spans="1:4">
      <c r="A614" s="98" t="s">
        <v>8143</v>
      </c>
      <c r="B614" s="97" t="s">
        <v>8144</v>
      </c>
      <c r="C614" s="98" t="s">
        <v>6555</v>
      </c>
      <c r="D614" s="104">
        <v>1.73</v>
      </c>
    </row>
    <row r="615" spans="1:4">
      <c r="A615" s="98" t="s">
        <v>8145</v>
      </c>
      <c r="B615" s="97" t="s">
        <v>8146</v>
      </c>
      <c r="C615" s="98" t="s">
        <v>8247</v>
      </c>
      <c r="D615" s="104">
        <v>3.5</v>
      </c>
    </row>
    <row r="616" spans="1:4">
      <c r="A616" s="98" t="s">
        <v>8147</v>
      </c>
      <c r="B616" s="97" t="s">
        <v>8148</v>
      </c>
      <c r="C616" s="98" t="s">
        <v>8247</v>
      </c>
      <c r="D616" s="104">
        <v>7.82</v>
      </c>
    </row>
    <row r="617" spans="1:4">
      <c r="A617" s="98" t="s">
        <v>8149</v>
      </c>
      <c r="B617" s="97" t="s">
        <v>8150</v>
      </c>
      <c r="C617" s="98" t="s">
        <v>4675</v>
      </c>
      <c r="D617" s="104">
        <v>12.28</v>
      </c>
    </row>
    <row r="618" spans="1:4">
      <c r="A618" s="98" t="s">
        <v>8151</v>
      </c>
      <c r="B618" s="97" t="s">
        <v>8152</v>
      </c>
      <c r="C618" s="98" t="s">
        <v>4675</v>
      </c>
      <c r="D618" s="104">
        <v>54.41</v>
      </c>
    </row>
    <row r="619" spans="1:4">
      <c r="A619" s="98" t="s">
        <v>8153</v>
      </c>
      <c r="B619" s="97" t="s">
        <v>8154</v>
      </c>
      <c r="C619" s="98" t="s">
        <v>8240</v>
      </c>
      <c r="D619" s="104">
        <v>16.13</v>
      </c>
    </row>
    <row r="620" spans="1:4">
      <c r="A620" s="98" t="s">
        <v>12155</v>
      </c>
      <c r="B620" s="97" t="s">
        <v>12156</v>
      </c>
      <c r="C620" s="98" t="s">
        <v>8247</v>
      </c>
      <c r="D620" s="104">
        <v>38</v>
      </c>
    </row>
    <row r="621" spans="1:4">
      <c r="A621" s="98" t="s">
        <v>12157</v>
      </c>
      <c r="B621" s="97" t="s">
        <v>12158</v>
      </c>
      <c r="C621" s="98" t="s">
        <v>8247</v>
      </c>
      <c r="D621" s="104">
        <v>9.85</v>
      </c>
    </row>
    <row r="622" spans="1:4">
      <c r="A622" s="98" t="s">
        <v>6037</v>
      </c>
      <c r="B622" s="97" t="s">
        <v>6038</v>
      </c>
      <c r="C622" s="98" t="s">
        <v>8247</v>
      </c>
      <c r="D622" s="104">
        <v>3.25</v>
      </c>
    </row>
    <row r="623" spans="1:4">
      <c r="A623" s="98" t="s">
        <v>6039</v>
      </c>
      <c r="B623" s="97" t="s">
        <v>6040</v>
      </c>
      <c r="C623" s="98" t="s">
        <v>8247</v>
      </c>
      <c r="D623" s="104">
        <v>5.22</v>
      </c>
    </row>
    <row r="624" spans="1:4">
      <c r="A624" s="98" t="s">
        <v>6023</v>
      </c>
      <c r="B624" s="97" t="s">
        <v>6024</v>
      </c>
      <c r="C624" s="98" t="s">
        <v>8247</v>
      </c>
      <c r="D624" s="104">
        <v>3.65</v>
      </c>
    </row>
    <row r="625" spans="1:4">
      <c r="A625" s="98" t="s">
        <v>6025</v>
      </c>
      <c r="B625" s="97" t="s">
        <v>6026</v>
      </c>
      <c r="C625" s="98" t="s">
        <v>8247</v>
      </c>
      <c r="D625" s="104">
        <v>3.55</v>
      </c>
    </row>
    <row r="626" spans="1:4">
      <c r="A626" s="98" t="s">
        <v>6027</v>
      </c>
      <c r="B626" s="97" t="s">
        <v>6028</v>
      </c>
      <c r="C626" s="98" t="s">
        <v>8247</v>
      </c>
      <c r="D626" s="104">
        <v>3.5</v>
      </c>
    </row>
    <row r="627" spans="1:4">
      <c r="A627" s="98" t="s">
        <v>6029</v>
      </c>
      <c r="B627" s="97" t="s">
        <v>6030</v>
      </c>
      <c r="C627" s="98" t="s">
        <v>8247</v>
      </c>
      <c r="D627" s="104">
        <v>4.8600000000000003</v>
      </c>
    </row>
    <row r="628" spans="1:4">
      <c r="A628" s="98" t="s">
        <v>6031</v>
      </c>
      <c r="B628" s="97" t="s">
        <v>1880</v>
      </c>
      <c r="C628" s="98" t="s">
        <v>8247</v>
      </c>
      <c r="D628" s="104">
        <v>3.47</v>
      </c>
    </row>
    <row r="629" spans="1:4">
      <c r="A629" s="98" t="s">
        <v>1881</v>
      </c>
      <c r="B629" s="97" t="s">
        <v>1882</v>
      </c>
      <c r="C629" s="98" t="s">
        <v>8247</v>
      </c>
      <c r="D629" s="104">
        <v>3.25</v>
      </c>
    </row>
    <row r="630" spans="1:4">
      <c r="A630" s="98" t="s">
        <v>1883</v>
      </c>
      <c r="B630" s="97" t="s">
        <v>1884</v>
      </c>
      <c r="C630" s="98" t="s">
        <v>8247</v>
      </c>
      <c r="D630" s="104">
        <v>5.05</v>
      </c>
    </row>
    <row r="631" spans="1:4">
      <c r="A631" s="98" t="s">
        <v>1885</v>
      </c>
      <c r="B631" s="97" t="s">
        <v>1886</v>
      </c>
      <c r="C631" s="98" t="s">
        <v>6555</v>
      </c>
      <c r="D631" s="104">
        <v>2.65</v>
      </c>
    </row>
    <row r="632" spans="1:4">
      <c r="A632" s="98" t="s">
        <v>10394</v>
      </c>
      <c r="B632" s="97" t="s">
        <v>10395</v>
      </c>
      <c r="C632" s="98" t="s">
        <v>12889</v>
      </c>
      <c r="D632" s="104">
        <v>75.849999999999994</v>
      </c>
    </row>
    <row r="633" spans="1:4">
      <c r="A633" s="98" t="s">
        <v>6303</v>
      </c>
      <c r="B633" s="97" t="s">
        <v>6304</v>
      </c>
      <c r="C633" s="98" t="s">
        <v>12889</v>
      </c>
      <c r="D633" s="104">
        <v>75.849999999999994</v>
      </c>
    </row>
    <row r="634" spans="1:4">
      <c r="A634" s="98" t="s">
        <v>1887</v>
      </c>
      <c r="B634" s="97" t="s">
        <v>1888</v>
      </c>
      <c r="C634" s="98" t="s">
        <v>12889</v>
      </c>
      <c r="D634" s="104">
        <v>96.15</v>
      </c>
    </row>
    <row r="635" spans="1:4">
      <c r="A635" s="98" t="s">
        <v>1889</v>
      </c>
      <c r="B635" s="97" t="s">
        <v>5124</v>
      </c>
      <c r="C635" s="98" t="s">
        <v>8247</v>
      </c>
      <c r="D635" s="104">
        <v>3.35</v>
      </c>
    </row>
    <row r="636" spans="1:4">
      <c r="A636" s="98" t="s">
        <v>5125</v>
      </c>
      <c r="B636" s="97" t="s">
        <v>5126</v>
      </c>
      <c r="C636" s="98" t="s">
        <v>6555</v>
      </c>
      <c r="D636" s="104">
        <v>0.41</v>
      </c>
    </row>
    <row r="637" spans="1:4">
      <c r="A637" s="98" t="s">
        <v>5127</v>
      </c>
      <c r="B637" s="97" t="s">
        <v>5128</v>
      </c>
      <c r="C637" s="98" t="s">
        <v>6555</v>
      </c>
      <c r="D637" s="104">
        <v>0.22</v>
      </c>
    </row>
    <row r="638" spans="1:4">
      <c r="A638" s="98" t="s">
        <v>5129</v>
      </c>
      <c r="B638" s="97" t="s">
        <v>5130</v>
      </c>
      <c r="C638" s="98" t="s">
        <v>6555</v>
      </c>
      <c r="D638" s="104">
        <v>4.05</v>
      </c>
    </row>
    <row r="639" spans="1:4">
      <c r="A639" s="98" t="s">
        <v>5131</v>
      </c>
      <c r="B639" s="97" t="s">
        <v>5132</v>
      </c>
      <c r="C639" s="98" t="s">
        <v>6555</v>
      </c>
      <c r="D639" s="104">
        <v>0.17</v>
      </c>
    </row>
    <row r="640" spans="1:4">
      <c r="A640" s="98" t="s">
        <v>4540</v>
      </c>
      <c r="B640" s="97" t="s">
        <v>4541</v>
      </c>
      <c r="C640" s="98" t="s">
        <v>6555</v>
      </c>
      <c r="D640" s="104">
        <v>0.7</v>
      </c>
    </row>
    <row r="641" spans="1:4">
      <c r="A641" s="98" t="s">
        <v>5133</v>
      </c>
      <c r="B641" s="97" t="s">
        <v>5134</v>
      </c>
      <c r="C641" s="98" t="s">
        <v>6555</v>
      </c>
      <c r="D641" s="104">
        <v>0.85</v>
      </c>
    </row>
    <row r="642" spans="1:4">
      <c r="A642" s="98" t="s">
        <v>5135</v>
      </c>
      <c r="B642" s="97" t="s">
        <v>5136</v>
      </c>
      <c r="C642" s="98" t="s">
        <v>6555</v>
      </c>
      <c r="D642" s="104">
        <v>0.97</v>
      </c>
    </row>
    <row r="643" spans="1:4">
      <c r="A643" s="98" t="s">
        <v>5137</v>
      </c>
      <c r="B643" s="97" t="s">
        <v>5138</v>
      </c>
      <c r="C643" s="98" t="s">
        <v>6555</v>
      </c>
      <c r="D643" s="104">
        <v>0.98</v>
      </c>
    </row>
    <row r="644" spans="1:4">
      <c r="A644" s="98" t="s">
        <v>5139</v>
      </c>
      <c r="B644" s="97" t="s">
        <v>5140</v>
      </c>
      <c r="C644" s="98" t="s">
        <v>6555</v>
      </c>
      <c r="D644" s="104">
        <v>1.03</v>
      </c>
    </row>
    <row r="645" spans="1:4">
      <c r="A645" s="98" t="s">
        <v>5141</v>
      </c>
      <c r="B645" s="97" t="s">
        <v>5142</v>
      </c>
      <c r="C645" s="98" t="s">
        <v>6555</v>
      </c>
      <c r="D645" s="104">
        <v>1.1599999999999999</v>
      </c>
    </row>
    <row r="646" spans="1:4">
      <c r="A646" s="98" t="s">
        <v>5143</v>
      </c>
      <c r="B646" s="97" t="s">
        <v>5144</v>
      </c>
      <c r="C646" s="98" t="s">
        <v>6555</v>
      </c>
      <c r="D646" s="104">
        <v>0.46</v>
      </c>
    </row>
    <row r="647" spans="1:4">
      <c r="A647" s="98" t="s">
        <v>5145</v>
      </c>
      <c r="B647" s="97" t="s">
        <v>5146</v>
      </c>
      <c r="C647" s="98" t="s">
        <v>6555</v>
      </c>
      <c r="D647" s="104">
        <v>0.66</v>
      </c>
    </row>
    <row r="648" spans="1:4">
      <c r="A648" s="98" t="s">
        <v>7216</v>
      </c>
      <c r="B648" s="97" t="s">
        <v>7217</v>
      </c>
      <c r="C648" s="98" t="s">
        <v>6555</v>
      </c>
      <c r="D648" s="104">
        <v>0.33</v>
      </c>
    </row>
    <row r="649" spans="1:4">
      <c r="A649" s="98" t="s">
        <v>7218</v>
      </c>
      <c r="B649" s="97" t="s">
        <v>7219</v>
      </c>
      <c r="C649" s="98" t="s">
        <v>6555</v>
      </c>
      <c r="D649" s="104">
        <v>0.55000000000000004</v>
      </c>
    </row>
    <row r="650" spans="1:4">
      <c r="A650" s="98" t="s">
        <v>7220</v>
      </c>
      <c r="B650" s="97" t="s">
        <v>7221</v>
      </c>
      <c r="C650" s="98" t="s">
        <v>6555</v>
      </c>
      <c r="D650" s="104">
        <v>0.76</v>
      </c>
    </row>
    <row r="651" spans="1:4">
      <c r="A651" s="98" t="s">
        <v>7222</v>
      </c>
      <c r="B651" s="97" t="s">
        <v>7223</v>
      </c>
      <c r="C651" s="98" t="s">
        <v>6555</v>
      </c>
      <c r="D651" s="104">
        <v>1.39</v>
      </c>
    </row>
    <row r="652" spans="1:4">
      <c r="A652" s="98" t="s">
        <v>7224</v>
      </c>
      <c r="B652" s="97" t="s">
        <v>7225</v>
      </c>
      <c r="C652" s="98" t="s">
        <v>6555</v>
      </c>
      <c r="D652" s="104">
        <v>34.6</v>
      </c>
    </row>
    <row r="653" spans="1:4">
      <c r="A653" s="98" t="s">
        <v>7226</v>
      </c>
      <c r="B653" s="97" t="s">
        <v>7227</v>
      </c>
      <c r="C653" s="98" t="s">
        <v>6555</v>
      </c>
      <c r="D653" s="104">
        <v>0.37</v>
      </c>
    </row>
    <row r="654" spans="1:4">
      <c r="A654" s="98" t="s">
        <v>7228</v>
      </c>
      <c r="B654" s="97" t="s">
        <v>7229</v>
      </c>
      <c r="C654" s="98" t="s">
        <v>6555</v>
      </c>
      <c r="D654" s="104">
        <v>0.56999999999999995</v>
      </c>
    </row>
    <row r="655" spans="1:4">
      <c r="A655" s="98" t="s">
        <v>7230</v>
      </c>
      <c r="B655" s="97" t="s">
        <v>7231</v>
      </c>
      <c r="C655" s="98" t="s">
        <v>6555</v>
      </c>
      <c r="D655" s="104">
        <v>1.0900000000000001</v>
      </c>
    </row>
    <row r="656" spans="1:4">
      <c r="A656" s="98" t="s">
        <v>6608</v>
      </c>
      <c r="B656" s="97" t="s">
        <v>13447</v>
      </c>
      <c r="C656" s="98" t="s">
        <v>6555</v>
      </c>
      <c r="D656" s="104">
        <v>1.63</v>
      </c>
    </row>
    <row r="657" spans="1:4">
      <c r="A657" s="98" t="s">
        <v>13448</v>
      </c>
      <c r="B657" s="97" t="s">
        <v>5503</v>
      </c>
      <c r="C657" s="98" t="s">
        <v>6555</v>
      </c>
      <c r="D657" s="104">
        <v>3.26</v>
      </c>
    </row>
    <row r="658" spans="1:4">
      <c r="A658" s="98" t="s">
        <v>7232</v>
      </c>
      <c r="B658" s="97" t="s">
        <v>7233</v>
      </c>
      <c r="C658" s="98" t="s">
        <v>6555</v>
      </c>
      <c r="D658" s="104">
        <v>4.46</v>
      </c>
    </row>
    <row r="659" spans="1:4">
      <c r="A659" s="98" t="s">
        <v>7234</v>
      </c>
      <c r="B659" s="97" t="s">
        <v>7235</v>
      </c>
      <c r="C659" s="98" t="s">
        <v>6555</v>
      </c>
      <c r="D659" s="104">
        <v>0.48</v>
      </c>
    </row>
    <row r="660" spans="1:4">
      <c r="A660" s="98" t="s">
        <v>7236</v>
      </c>
      <c r="B660" s="97" t="s">
        <v>5639</v>
      </c>
      <c r="C660" s="98" t="s">
        <v>6555</v>
      </c>
      <c r="D660" s="104">
        <v>0.87</v>
      </c>
    </row>
    <row r="661" spans="1:4">
      <c r="A661" s="98" t="s">
        <v>5640</v>
      </c>
      <c r="B661" s="97" t="s">
        <v>5641</v>
      </c>
      <c r="C661" s="98" t="s">
        <v>6555</v>
      </c>
      <c r="D661" s="104">
        <v>0.05</v>
      </c>
    </row>
    <row r="662" spans="1:4">
      <c r="A662" s="98" t="s">
        <v>5642</v>
      </c>
      <c r="B662" s="97" t="s">
        <v>5643</v>
      </c>
      <c r="C662" s="98" t="s">
        <v>6555</v>
      </c>
      <c r="D662" s="104">
        <v>0.11</v>
      </c>
    </row>
    <row r="663" spans="1:4">
      <c r="A663" s="98" t="s">
        <v>9345</v>
      </c>
      <c r="B663" s="97" t="s">
        <v>9346</v>
      </c>
      <c r="C663" s="98" t="s">
        <v>6555</v>
      </c>
      <c r="D663" s="104">
        <v>0.17</v>
      </c>
    </row>
    <row r="664" spans="1:4">
      <c r="A664" s="98" t="s">
        <v>5644</v>
      </c>
      <c r="B664" s="97" t="s">
        <v>5645</v>
      </c>
      <c r="C664" s="98" t="s">
        <v>6555</v>
      </c>
      <c r="D664" s="104">
        <v>0.08</v>
      </c>
    </row>
    <row r="665" spans="1:4">
      <c r="A665" s="98" t="s">
        <v>5646</v>
      </c>
      <c r="B665" s="97" t="s">
        <v>5647</v>
      </c>
      <c r="C665" s="98" t="s">
        <v>6555</v>
      </c>
      <c r="D665" s="104">
        <v>0.11</v>
      </c>
    </row>
    <row r="666" spans="1:4">
      <c r="A666" s="98" t="s">
        <v>5648</v>
      </c>
      <c r="B666" s="97" t="s">
        <v>5649</v>
      </c>
      <c r="C666" s="98" t="s">
        <v>6555</v>
      </c>
      <c r="D666" s="104">
        <v>0.05</v>
      </c>
    </row>
    <row r="667" spans="1:4">
      <c r="A667" s="98" t="s">
        <v>5650</v>
      </c>
      <c r="B667" s="97" t="s">
        <v>5651</v>
      </c>
      <c r="C667" s="98" t="s">
        <v>6555</v>
      </c>
      <c r="D667" s="104">
        <v>0.25</v>
      </c>
    </row>
    <row r="668" spans="1:4">
      <c r="A668" s="98" t="s">
        <v>5652</v>
      </c>
      <c r="B668" s="97" t="s">
        <v>5653</v>
      </c>
      <c r="C668" s="98" t="s">
        <v>6555</v>
      </c>
      <c r="D668" s="104">
        <v>0.25</v>
      </c>
    </row>
    <row r="669" spans="1:4">
      <c r="A669" s="98" t="s">
        <v>5654</v>
      </c>
      <c r="B669" s="97" t="s">
        <v>5655</v>
      </c>
      <c r="C669" s="98" t="s">
        <v>8247</v>
      </c>
      <c r="D669" s="104">
        <v>5.94</v>
      </c>
    </row>
    <row r="670" spans="1:4">
      <c r="A670" s="98" t="s">
        <v>7753</v>
      </c>
      <c r="B670" s="97" t="s">
        <v>7754</v>
      </c>
      <c r="C670" s="98" t="s">
        <v>8247</v>
      </c>
      <c r="D670" s="104">
        <v>5.7</v>
      </c>
    </row>
    <row r="671" spans="1:4">
      <c r="A671" s="98" t="s">
        <v>7755</v>
      </c>
      <c r="B671" s="97" t="s">
        <v>7756</v>
      </c>
      <c r="C671" s="98" t="s">
        <v>8247</v>
      </c>
      <c r="D671" s="104">
        <v>5.7</v>
      </c>
    </row>
    <row r="672" spans="1:4">
      <c r="A672" s="98" t="s">
        <v>7757</v>
      </c>
      <c r="B672" s="97" t="s">
        <v>7758</v>
      </c>
      <c r="C672" s="98" t="s">
        <v>8247</v>
      </c>
      <c r="D672" s="104">
        <v>5.7</v>
      </c>
    </row>
    <row r="673" spans="1:4">
      <c r="A673" s="98" t="s">
        <v>6150</v>
      </c>
      <c r="B673" s="97" t="s">
        <v>6151</v>
      </c>
      <c r="C673" s="98" t="s">
        <v>8247</v>
      </c>
      <c r="D673" s="104">
        <v>1.61</v>
      </c>
    </row>
    <row r="674" spans="1:4" ht="21">
      <c r="A674" s="98" t="s">
        <v>12159</v>
      </c>
      <c r="B674" s="97" t="s">
        <v>12160</v>
      </c>
      <c r="C674" s="98" t="s">
        <v>12889</v>
      </c>
      <c r="D674" s="104">
        <v>54.45</v>
      </c>
    </row>
    <row r="675" spans="1:4">
      <c r="A675" s="98" t="s">
        <v>7759</v>
      </c>
      <c r="B675" s="97" t="s">
        <v>9887</v>
      </c>
      <c r="C675" s="98" t="s">
        <v>4675</v>
      </c>
      <c r="D675" s="104">
        <v>12.63</v>
      </c>
    </row>
    <row r="676" spans="1:4">
      <c r="A676" s="98" t="s">
        <v>9888</v>
      </c>
      <c r="B676" s="97" t="s">
        <v>9889</v>
      </c>
      <c r="C676" s="98" t="s">
        <v>4675</v>
      </c>
      <c r="D676" s="104">
        <v>7.97</v>
      </c>
    </row>
    <row r="677" spans="1:4">
      <c r="A677" s="98" t="s">
        <v>9890</v>
      </c>
      <c r="B677" s="97" t="s">
        <v>9891</v>
      </c>
      <c r="C677" s="98" t="s">
        <v>4675</v>
      </c>
      <c r="D677" s="104">
        <v>2.11</v>
      </c>
    </row>
    <row r="678" spans="1:4">
      <c r="A678" s="98" t="s">
        <v>9892</v>
      </c>
      <c r="B678" s="97" t="s">
        <v>3566</v>
      </c>
      <c r="C678" s="98" t="s">
        <v>4675</v>
      </c>
      <c r="D678" s="104">
        <v>11.03</v>
      </c>
    </row>
    <row r="679" spans="1:4">
      <c r="A679" s="98" t="s">
        <v>5684</v>
      </c>
      <c r="B679" s="97" t="s">
        <v>9893</v>
      </c>
      <c r="C679" s="98" t="s">
        <v>8247</v>
      </c>
      <c r="D679" s="104">
        <v>4.5199999999999996</v>
      </c>
    </row>
    <row r="680" spans="1:4">
      <c r="A680" s="98" t="s">
        <v>4524</v>
      </c>
      <c r="B680" s="97" t="s">
        <v>4525</v>
      </c>
      <c r="C680" s="98" t="s">
        <v>4675</v>
      </c>
      <c r="D680" s="104">
        <v>94.61</v>
      </c>
    </row>
    <row r="681" spans="1:4">
      <c r="A681" s="98" t="s">
        <v>4529</v>
      </c>
      <c r="B681" s="97" t="s">
        <v>4530</v>
      </c>
      <c r="C681" s="98" t="s">
        <v>4675</v>
      </c>
      <c r="D681" s="104">
        <v>246.9</v>
      </c>
    </row>
    <row r="682" spans="1:4">
      <c r="A682" s="98" t="s">
        <v>9894</v>
      </c>
      <c r="B682" s="97" t="s">
        <v>9895</v>
      </c>
      <c r="C682" s="98" t="s">
        <v>4675</v>
      </c>
      <c r="D682" s="104">
        <v>354.16</v>
      </c>
    </row>
    <row r="683" spans="1:4">
      <c r="A683" s="98" t="s">
        <v>9896</v>
      </c>
      <c r="B683" s="97" t="s">
        <v>9897</v>
      </c>
      <c r="C683" s="98" t="s">
        <v>4675</v>
      </c>
      <c r="D683" s="104">
        <v>505.94</v>
      </c>
    </row>
    <row r="684" spans="1:4">
      <c r="A684" s="98" t="s">
        <v>9898</v>
      </c>
      <c r="B684" s="97" t="s">
        <v>9899</v>
      </c>
      <c r="C684" s="98" t="s">
        <v>4675</v>
      </c>
      <c r="D684" s="104">
        <v>22.12</v>
      </c>
    </row>
    <row r="685" spans="1:4">
      <c r="A685" s="98" t="s">
        <v>9900</v>
      </c>
      <c r="B685" s="97" t="s">
        <v>9901</v>
      </c>
      <c r="C685" s="98" t="s">
        <v>8247</v>
      </c>
      <c r="D685" s="104">
        <v>0.98</v>
      </c>
    </row>
    <row r="686" spans="1:4">
      <c r="A686" s="98" t="s">
        <v>9902</v>
      </c>
      <c r="B686" s="97" t="s">
        <v>9903</v>
      </c>
      <c r="C686" s="98" t="s">
        <v>4675</v>
      </c>
      <c r="D686" s="104">
        <v>4.5</v>
      </c>
    </row>
    <row r="687" spans="1:4">
      <c r="A687" s="98" t="s">
        <v>9904</v>
      </c>
      <c r="B687" s="97" t="s">
        <v>9905</v>
      </c>
      <c r="C687" s="98" t="s">
        <v>8247</v>
      </c>
      <c r="D687" s="104">
        <v>1.61</v>
      </c>
    </row>
    <row r="688" spans="1:4">
      <c r="A688" s="98" t="s">
        <v>9906</v>
      </c>
      <c r="B688" s="97" t="s">
        <v>9907</v>
      </c>
      <c r="C688" s="98" t="s">
        <v>6555</v>
      </c>
      <c r="D688" s="104">
        <v>0.64</v>
      </c>
    </row>
    <row r="689" spans="1:4">
      <c r="A689" s="98" t="s">
        <v>9728</v>
      </c>
      <c r="B689" s="97" t="s">
        <v>9729</v>
      </c>
      <c r="C689" s="98" t="s">
        <v>12889</v>
      </c>
      <c r="D689" s="104">
        <v>54.53</v>
      </c>
    </row>
    <row r="690" spans="1:4">
      <c r="A690" s="98" t="s">
        <v>9908</v>
      </c>
      <c r="B690" s="97" t="s">
        <v>9909</v>
      </c>
      <c r="C690" s="98" t="s">
        <v>6555</v>
      </c>
      <c r="D690" s="104">
        <v>0.03</v>
      </c>
    </row>
    <row r="691" spans="1:4">
      <c r="A691" s="98" t="s">
        <v>9910</v>
      </c>
      <c r="B691" s="97" t="s">
        <v>9911</v>
      </c>
      <c r="C691" s="98" t="s">
        <v>6555</v>
      </c>
      <c r="D691" s="104">
        <v>0.03</v>
      </c>
    </row>
    <row r="692" spans="1:4">
      <c r="A692" s="98" t="s">
        <v>10257</v>
      </c>
      <c r="B692" s="97" t="s">
        <v>10258</v>
      </c>
      <c r="C692" s="98" t="s">
        <v>12889</v>
      </c>
      <c r="D692" s="104">
        <v>70.239999999999995</v>
      </c>
    </row>
    <row r="693" spans="1:4">
      <c r="A693" s="98" t="s">
        <v>6215</v>
      </c>
      <c r="B693" s="97" t="s">
        <v>6216</v>
      </c>
      <c r="C693" s="98" t="s">
        <v>8247</v>
      </c>
      <c r="D693" s="104">
        <v>4.43</v>
      </c>
    </row>
    <row r="694" spans="1:4">
      <c r="A694" s="98" t="s">
        <v>6564</v>
      </c>
      <c r="B694" s="97" t="s">
        <v>6565</v>
      </c>
      <c r="C694" s="98" t="s">
        <v>8247</v>
      </c>
      <c r="D694" s="104">
        <v>5.55</v>
      </c>
    </row>
    <row r="695" spans="1:4">
      <c r="A695" s="98" t="s">
        <v>9912</v>
      </c>
      <c r="B695" s="97" t="s">
        <v>9913</v>
      </c>
      <c r="C695" s="98" t="s">
        <v>8247</v>
      </c>
      <c r="D695" s="104">
        <v>5.65</v>
      </c>
    </row>
    <row r="696" spans="1:4">
      <c r="A696" s="98" t="s">
        <v>9914</v>
      </c>
      <c r="B696" s="97" t="s">
        <v>9915</v>
      </c>
      <c r="C696" s="98" t="s">
        <v>8247</v>
      </c>
      <c r="D696" s="104">
        <v>6.53</v>
      </c>
    </row>
    <row r="697" spans="1:4">
      <c r="A697" s="98" t="s">
        <v>8252</v>
      </c>
      <c r="B697" s="97" t="s">
        <v>8253</v>
      </c>
      <c r="C697" s="98" t="s">
        <v>8247</v>
      </c>
      <c r="D697" s="104">
        <v>7.25</v>
      </c>
    </row>
    <row r="698" spans="1:4">
      <c r="A698" s="98" t="s">
        <v>9916</v>
      </c>
      <c r="B698" s="97" t="s">
        <v>9917</v>
      </c>
      <c r="C698" s="98" t="s">
        <v>8247</v>
      </c>
      <c r="D698" s="104">
        <v>7.48</v>
      </c>
    </row>
    <row r="699" spans="1:4">
      <c r="A699" s="98" t="s">
        <v>9918</v>
      </c>
      <c r="B699" s="97" t="s">
        <v>9919</v>
      </c>
      <c r="C699" s="98" t="s">
        <v>6555</v>
      </c>
      <c r="D699" s="104">
        <v>0.22</v>
      </c>
    </row>
    <row r="700" spans="1:4">
      <c r="A700" s="98" t="s">
        <v>8254</v>
      </c>
      <c r="B700" s="97" t="s">
        <v>8255</v>
      </c>
      <c r="C700" s="98" t="s">
        <v>8247</v>
      </c>
      <c r="D700" s="104">
        <v>6.8</v>
      </c>
    </row>
    <row r="701" spans="1:4">
      <c r="A701" s="98" t="s">
        <v>9920</v>
      </c>
      <c r="B701" s="97" t="s">
        <v>9921</v>
      </c>
      <c r="C701" s="98" t="s">
        <v>6555</v>
      </c>
      <c r="D701" s="104">
        <v>7.0000000000000007E-2</v>
      </c>
    </row>
    <row r="702" spans="1:4">
      <c r="A702" s="98" t="s">
        <v>352</v>
      </c>
      <c r="B702" s="97" t="s">
        <v>353</v>
      </c>
      <c r="C702" s="98" t="s">
        <v>8247</v>
      </c>
      <c r="D702" s="104">
        <v>7.92</v>
      </c>
    </row>
    <row r="703" spans="1:4">
      <c r="A703" s="98" t="s">
        <v>9922</v>
      </c>
      <c r="B703" s="97" t="s">
        <v>9923</v>
      </c>
      <c r="C703" s="98" t="s">
        <v>8247</v>
      </c>
      <c r="D703" s="104">
        <v>6.28</v>
      </c>
    </row>
    <row r="704" spans="1:4">
      <c r="A704" s="98" t="s">
        <v>1905</v>
      </c>
      <c r="B704" s="97" t="s">
        <v>1906</v>
      </c>
      <c r="C704" s="98" t="s">
        <v>8247</v>
      </c>
      <c r="D704" s="104">
        <v>6.45</v>
      </c>
    </row>
    <row r="705" spans="1:6">
      <c r="A705" s="98" t="s">
        <v>5504</v>
      </c>
      <c r="B705" s="97" t="s">
        <v>5505</v>
      </c>
      <c r="C705" s="98" t="s">
        <v>8247</v>
      </c>
      <c r="D705" s="104">
        <v>5.78</v>
      </c>
    </row>
    <row r="706" spans="1:6">
      <c r="A706" s="98" t="s">
        <v>9924</v>
      </c>
      <c r="B706" s="97" t="s">
        <v>9925</v>
      </c>
      <c r="C706" s="98" t="s">
        <v>6555</v>
      </c>
      <c r="D706" s="104">
        <v>3.3</v>
      </c>
    </row>
    <row r="707" spans="1:6">
      <c r="A707" s="98" t="s">
        <v>9926</v>
      </c>
      <c r="B707" s="97" t="s">
        <v>9927</v>
      </c>
      <c r="C707" s="98" t="s">
        <v>6555</v>
      </c>
      <c r="D707" s="104">
        <v>0.04</v>
      </c>
    </row>
    <row r="708" spans="1:6">
      <c r="A708" s="98" t="s">
        <v>9928</v>
      </c>
      <c r="B708" s="97" t="s">
        <v>9929</v>
      </c>
      <c r="C708" s="98" t="s">
        <v>8247</v>
      </c>
      <c r="D708" s="104">
        <v>21.61</v>
      </c>
    </row>
    <row r="709" spans="1:6">
      <c r="A709" s="98" t="s">
        <v>3497</v>
      </c>
      <c r="B709" s="97" t="s">
        <v>3498</v>
      </c>
      <c r="C709" s="98" t="s">
        <v>12889</v>
      </c>
      <c r="D709" s="104">
        <v>15.41</v>
      </c>
    </row>
    <row r="710" spans="1:6">
      <c r="A710" s="98" t="s">
        <v>11451</v>
      </c>
      <c r="B710" s="97" t="s">
        <v>11452</v>
      </c>
      <c r="C710" s="98" t="s">
        <v>12889</v>
      </c>
      <c r="D710" s="104">
        <v>6.52</v>
      </c>
    </row>
    <row r="711" spans="1:6">
      <c r="A711" s="98" t="s">
        <v>9930</v>
      </c>
      <c r="B711" s="97" t="s">
        <v>9931</v>
      </c>
      <c r="C711" s="98" t="s">
        <v>4675</v>
      </c>
      <c r="D711" s="104">
        <v>1.66</v>
      </c>
      <c r="F711" s="7"/>
    </row>
    <row r="712" spans="1:6">
      <c r="A712" s="99"/>
      <c r="B712" s="99"/>
      <c r="C712" s="99"/>
      <c r="D712" s="99"/>
    </row>
    <row r="713" spans="1:6">
      <c r="A713" s="96" t="s">
        <v>9932</v>
      </c>
      <c r="B713" s="96"/>
      <c r="C713" s="96"/>
      <c r="D713" s="96"/>
      <c r="F713" s="7"/>
    </row>
    <row r="714" spans="1:6">
      <c r="A714" s="99"/>
      <c r="B714" s="99"/>
      <c r="C714" s="99"/>
      <c r="D714" s="99"/>
    </row>
    <row r="715" spans="1:6">
      <c r="A715" s="98" t="s">
        <v>4065</v>
      </c>
      <c r="B715" s="97" t="s">
        <v>4066</v>
      </c>
      <c r="C715" s="98" t="s">
        <v>8247</v>
      </c>
      <c r="D715" s="104">
        <v>5.34</v>
      </c>
    </row>
    <row r="716" spans="1:6">
      <c r="A716" s="98" t="s">
        <v>9933</v>
      </c>
      <c r="B716" s="97" t="s">
        <v>9934</v>
      </c>
      <c r="C716" s="98" t="s">
        <v>2448</v>
      </c>
      <c r="D716" s="104">
        <v>22.92</v>
      </c>
    </row>
    <row r="717" spans="1:6">
      <c r="A717" s="98" t="s">
        <v>9935</v>
      </c>
      <c r="B717" s="97" t="s">
        <v>9936</v>
      </c>
      <c r="C717" s="98" t="s">
        <v>8247</v>
      </c>
      <c r="D717" s="104">
        <v>4.6500000000000004</v>
      </c>
    </row>
    <row r="718" spans="1:6">
      <c r="A718" s="98" t="s">
        <v>9937</v>
      </c>
      <c r="B718" s="97" t="s">
        <v>9938</v>
      </c>
      <c r="C718" s="98" t="s">
        <v>2448</v>
      </c>
      <c r="D718" s="104">
        <v>2.7</v>
      </c>
    </row>
    <row r="719" spans="1:6">
      <c r="A719" s="98" t="s">
        <v>9939</v>
      </c>
      <c r="B719" s="97" t="s">
        <v>9940</v>
      </c>
      <c r="C719" s="98" t="s">
        <v>12889</v>
      </c>
      <c r="D719" s="104">
        <v>12.75</v>
      </c>
    </row>
    <row r="720" spans="1:6">
      <c r="A720" s="98" t="s">
        <v>9941</v>
      </c>
      <c r="B720" s="97" t="s">
        <v>9942</v>
      </c>
      <c r="C720" s="98" t="s">
        <v>8240</v>
      </c>
      <c r="D720" s="104">
        <v>161.77000000000001</v>
      </c>
    </row>
    <row r="721" spans="1:4">
      <c r="A721" s="98" t="s">
        <v>4060</v>
      </c>
      <c r="B721" s="97" t="s">
        <v>4061</v>
      </c>
      <c r="C721" s="98" t="s">
        <v>8247</v>
      </c>
      <c r="D721" s="104">
        <v>1.66</v>
      </c>
    </row>
    <row r="722" spans="1:4">
      <c r="A722" s="98" t="s">
        <v>9943</v>
      </c>
      <c r="B722" s="97" t="s">
        <v>9944</v>
      </c>
      <c r="C722" s="98" t="s">
        <v>8247</v>
      </c>
      <c r="D722" s="104">
        <v>3.1</v>
      </c>
    </row>
    <row r="723" spans="1:4">
      <c r="A723" s="98" t="s">
        <v>9945</v>
      </c>
      <c r="B723" s="97" t="s">
        <v>9946</v>
      </c>
      <c r="C723" s="98" t="s">
        <v>4675</v>
      </c>
      <c r="D723" s="104">
        <v>5.74</v>
      </c>
    </row>
    <row r="724" spans="1:4">
      <c r="A724" s="98" t="s">
        <v>9947</v>
      </c>
      <c r="B724" s="97" t="s">
        <v>9948</v>
      </c>
      <c r="C724" s="98" t="s">
        <v>8247</v>
      </c>
      <c r="D724" s="104">
        <v>1.72</v>
      </c>
    </row>
    <row r="725" spans="1:4">
      <c r="A725" s="98" t="s">
        <v>9949</v>
      </c>
      <c r="B725" s="97" t="s">
        <v>9950</v>
      </c>
      <c r="C725" s="98" t="s">
        <v>8247</v>
      </c>
      <c r="D725" s="104">
        <v>6.6</v>
      </c>
    </row>
    <row r="726" spans="1:4">
      <c r="A726" s="98" t="s">
        <v>9951</v>
      </c>
      <c r="B726" s="97" t="s">
        <v>9952</v>
      </c>
      <c r="C726" s="98" t="s">
        <v>8247</v>
      </c>
      <c r="D726" s="104">
        <v>6.09</v>
      </c>
    </row>
    <row r="727" spans="1:4">
      <c r="A727" s="98" t="s">
        <v>9953</v>
      </c>
      <c r="B727" s="97" t="s">
        <v>11868</v>
      </c>
      <c r="C727" s="98" t="s">
        <v>8247</v>
      </c>
      <c r="D727" s="104">
        <v>4.92</v>
      </c>
    </row>
    <row r="728" spans="1:4">
      <c r="A728" s="98" t="s">
        <v>11869</v>
      </c>
      <c r="B728" s="97" t="s">
        <v>11870</v>
      </c>
      <c r="C728" s="98" t="s">
        <v>4675</v>
      </c>
      <c r="D728" s="104">
        <v>0.35</v>
      </c>
    </row>
    <row r="729" spans="1:4">
      <c r="A729" s="98" t="s">
        <v>11871</v>
      </c>
      <c r="B729" s="97" t="s">
        <v>11872</v>
      </c>
      <c r="C729" s="98" t="s">
        <v>8240</v>
      </c>
      <c r="D729" s="104">
        <v>13.49</v>
      </c>
    </row>
    <row r="730" spans="1:4">
      <c r="A730" s="98" t="s">
        <v>11873</v>
      </c>
      <c r="B730" s="97" t="s">
        <v>11874</v>
      </c>
      <c r="C730" s="98" t="s">
        <v>8247</v>
      </c>
      <c r="D730" s="104">
        <v>6.78</v>
      </c>
    </row>
    <row r="731" spans="1:4">
      <c r="A731" s="98" t="s">
        <v>11875</v>
      </c>
      <c r="B731" s="97" t="s">
        <v>7263</v>
      </c>
      <c r="C731" s="98" t="s">
        <v>8247</v>
      </c>
      <c r="D731" s="104">
        <v>3.48</v>
      </c>
    </row>
    <row r="732" spans="1:4">
      <c r="A732" s="98" t="s">
        <v>7264</v>
      </c>
      <c r="B732" s="97" t="s">
        <v>9633</v>
      </c>
      <c r="C732" s="98" t="s">
        <v>8240</v>
      </c>
      <c r="D732" s="104">
        <v>62.35</v>
      </c>
    </row>
    <row r="733" spans="1:4">
      <c r="A733" s="98" t="s">
        <v>9634</v>
      </c>
      <c r="B733" s="97" t="s">
        <v>9635</v>
      </c>
      <c r="C733" s="98" t="s">
        <v>12889</v>
      </c>
      <c r="D733" s="104">
        <v>1.44</v>
      </c>
    </row>
    <row r="734" spans="1:4">
      <c r="A734" s="98" t="s">
        <v>9636</v>
      </c>
      <c r="B734" s="97" t="s">
        <v>9637</v>
      </c>
      <c r="C734" s="98" t="s">
        <v>4675</v>
      </c>
      <c r="D734" s="104">
        <v>0.81</v>
      </c>
    </row>
    <row r="735" spans="1:4">
      <c r="A735" s="98" t="s">
        <v>9638</v>
      </c>
      <c r="B735" s="97" t="s">
        <v>9639</v>
      </c>
      <c r="C735" s="98" t="s">
        <v>4675</v>
      </c>
      <c r="D735" s="104">
        <v>73.48</v>
      </c>
    </row>
    <row r="736" spans="1:4">
      <c r="A736" s="122" t="s">
        <v>10895</v>
      </c>
      <c r="B736" s="97" t="s">
        <v>10896</v>
      </c>
      <c r="C736" s="98" t="s">
        <v>8247</v>
      </c>
      <c r="D736" s="104">
        <v>11.02</v>
      </c>
    </row>
    <row r="737" spans="1:4">
      <c r="A737" s="98" t="s">
        <v>12115</v>
      </c>
      <c r="B737" s="97" t="s">
        <v>12116</v>
      </c>
      <c r="C737" s="98" t="s">
        <v>8247</v>
      </c>
      <c r="D737" s="104">
        <v>6.99</v>
      </c>
    </row>
    <row r="738" spans="1:4">
      <c r="A738" s="98" t="s">
        <v>9640</v>
      </c>
      <c r="B738" s="97" t="s">
        <v>9641</v>
      </c>
      <c r="C738" s="98" t="s">
        <v>8247</v>
      </c>
      <c r="D738" s="104">
        <v>1.63</v>
      </c>
    </row>
    <row r="739" spans="1:4" ht="21">
      <c r="A739" s="98" t="s">
        <v>9642</v>
      </c>
      <c r="B739" s="97" t="s">
        <v>9643</v>
      </c>
      <c r="C739" s="98" t="s">
        <v>12889</v>
      </c>
      <c r="D739" s="104">
        <v>59.17</v>
      </c>
    </row>
    <row r="740" spans="1:4">
      <c r="A740" s="98" t="s">
        <v>9644</v>
      </c>
      <c r="B740" s="97" t="s">
        <v>9645</v>
      </c>
      <c r="C740" s="98" t="s">
        <v>4675</v>
      </c>
      <c r="D740" s="104">
        <v>410.63</v>
      </c>
    </row>
    <row r="741" spans="1:4">
      <c r="A741" s="98" t="s">
        <v>9289</v>
      </c>
      <c r="B741" s="97" t="s">
        <v>9290</v>
      </c>
      <c r="C741" s="98" t="s">
        <v>4675</v>
      </c>
      <c r="D741" s="104">
        <v>0.7</v>
      </c>
    </row>
    <row r="742" spans="1:4">
      <c r="A742" s="98" t="s">
        <v>9646</v>
      </c>
      <c r="B742" s="97" t="s">
        <v>9647</v>
      </c>
      <c r="C742" s="98" t="s">
        <v>4675</v>
      </c>
      <c r="D742" s="104">
        <v>0.7</v>
      </c>
    </row>
    <row r="743" spans="1:4">
      <c r="A743" s="98" t="s">
        <v>9648</v>
      </c>
      <c r="B743" s="97" t="s">
        <v>9649</v>
      </c>
      <c r="C743" s="98" t="s">
        <v>4675</v>
      </c>
      <c r="D743" s="104">
        <v>96.66</v>
      </c>
    </row>
    <row r="744" spans="1:4">
      <c r="A744" s="98" t="s">
        <v>4069</v>
      </c>
      <c r="B744" s="97" t="s">
        <v>1915</v>
      </c>
      <c r="C744" s="98" t="s">
        <v>12889</v>
      </c>
      <c r="D744" s="104">
        <v>19.309999999999999</v>
      </c>
    </row>
    <row r="745" spans="1:4">
      <c r="A745" s="98" t="s">
        <v>9650</v>
      </c>
      <c r="B745" s="97" t="s">
        <v>9651</v>
      </c>
      <c r="C745" s="98" t="s">
        <v>12889</v>
      </c>
      <c r="D745" s="104">
        <v>10.32</v>
      </c>
    </row>
    <row r="746" spans="1:4">
      <c r="A746" s="98" t="s">
        <v>10387</v>
      </c>
      <c r="B746" s="97" t="s">
        <v>10388</v>
      </c>
      <c r="C746" s="98" t="s">
        <v>12889</v>
      </c>
      <c r="D746" s="104">
        <v>16.32</v>
      </c>
    </row>
    <row r="747" spans="1:4">
      <c r="A747" s="98" t="s">
        <v>9652</v>
      </c>
      <c r="B747" s="97" t="s">
        <v>9653</v>
      </c>
      <c r="C747" s="98" t="s">
        <v>12889</v>
      </c>
      <c r="D747" s="104">
        <v>42.04</v>
      </c>
    </row>
    <row r="748" spans="1:4">
      <c r="A748" s="98" t="s">
        <v>9654</v>
      </c>
      <c r="B748" s="97" t="s">
        <v>9655</v>
      </c>
      <c r="C748" s="98" t="s">
        <v>12889</v>
      </c>
      <c r="D748" s="104">
        <v>18.149999999999999</v>
      </c>
    </row>
    <row r="749" spans="1:4">
      <c r="A749" s="98" t="s">
        <v>9656</v>
      </c>
      <c r="B749" s="97" t="s">
        <v>9657</v>
      </c>
      <c r="C749" s="98" t="s">
        <v>12889</v>
      </c>
      <c r="D749" s="104">
        <v>10.1</v>
      </c>
    </row>
    <row r="750" spans="1:4">
      <c r="A750" s="98" t="s">
        <v>9658</v>
      </c>
      <c r="B750" s="97" t="s">
        <v>9659</v>
      </c>
      <c r="C750" s="98" t="s">
        <v>12889</v>
      </c>
      <c r="D750" s="104">
        <v>37.090000000000003</v>
      </c>
    </row>
    <row r="751" spans="1:4">
      <c r="A751" s="98" t="s">
        <v>9660</v>
      </c>
      <c r="B751" s="97" t="s">
        <v>9661</v>
      </c>
      <c r="C751" s="98" t="s">
        <v>12889</v>
      </c>
      <c r="D751" s="104">
        <v>23.77</v>
      </c>
    </row>
    <row r="752" spans="1:4">
      <c r="A752" s="98" t="s">
        <v>9662</v>
      </c>
      <c r="B752" s="97" t="s">
        <v>9663</v>
      </c>
      <c r="C752" s="98" t="s">
        <v>8247</v>
      </c>
      <c r="D752" s="104">
        <v>17.47</v>
      </c>
    </row>
    <row r="753" spans="1:6">
      <c r="A753" s="98" t="s">
        <v>9664</v>
      </c>
      <c r="B753" s="97" t="s">
        <v>9665</v>
      </c>
      <c r="C753" s="98" t="s">
        <v>8247</v>
      </c>
      <c r="D753" s="104">
        <v>4.1100000000000003</v>
      </c>
    </row>
    <row r="754" spans="1:6">
      <c r="A754" s="98" t="s">
        <v>9666</v>
      </c>
      <c r="B754" s="97" t="s">
        <v>9667</v>
      </c>
      <c r="C754" s="98" t="s">
        <v>8247</v>
      </c>
      <c r="D754" s="104">
        <v>10.08</v>
      </c>
    </row>
    <row r="755" spans="1:6">
      <c r="A755" s="98" t="s">
        <v>9668</v>
      </c>
      <c r="B755" s="97" t="s">
        <v>9669</v>
      </c>
      <c r="C755" s="98" t="s">
        <v>8247</v>
      </c>
      <c r="D755" s="104">
        <v>4.0199999999999996</v>
      </c>
    </row>
    <row r="756" spans="1:6">
      <c r="A756" s="98" t="s">
        <v>9670</v>
      </c>
      <c r="B756" s="97" t="s">
        <v>9671</v>
      </c>
      <c r="C756" s="98" t="s">
        <v>4675</v>
      </c>
      <c r="D756" s="104">
        <v>20.12</v>
      </c>
    </row>
    <row r="757" spans="1:6">
      <c r="A757" s="98" t="s">
        <v>9672</v>
      </c>
      <c r="B757" s="97" t="s">
        <v>9673</v>
      </c>
      <c r="C757" s="98" t="s">
        <v>12889</v>
      </c>
      <c r="D757" s="104">
        <v>0.94</v>
      </c>
    </row>
    <row r="758" spans="1:6">
      <c r="A758" s="98" t="s">
        <v>9674</v>
      </c>
      <c r="B758" s="97" t="s">
        <v>9675</v>
      </c>
      <c r="C758" s="98" t="s">
        <v>6555</v>
      </c>
      <c r="D758" s="104">
        <v>0.11</v>
      </c>
    </row>
    <row r="759" spans="1:6">
      <c r="A759" s="98" t="s">
        <v>7247</v>
      </c>
      <c r="B759" s="97" t="s">
        <v>7248</v>
      </c>
      <c r="C759" s="98" t="s">
        <v>8247</v>
      </c>
      <c r="D759" s="104">
        <v>4.32</v>
      </c>
    </row>
    <row r="760" spans="1:6">
      <c r="A760" s="98" t="s">
        <v>9676</v>
      </c>
      <c r="B760" s="97" t="s">
        <v>9677</v>
      </c>
      <c r="C760" s="98" t="s">
        <v>8247</v>
      </c>
      <c r="D760" s="104">
        <v>39.44</v>
      </c>
    </row>
    <row r="761" spans="1:6">
      <c r="A761" s="98" t="s">
        <v>9678</v>
      </c>
      <c r="B761" s="97" t="s">
        <v>9679</v>
      </c>
      <c r="C761" s="98" t="s">
        <v>2448</v>
      </c>
      <c r="D761" s="104">
        <v>13.51</v>
      </c>
    </row>
    <row r="762" spans="1:6">
      <c r="A762" s="98" t="s">
        <v>9680</v>
      </c>
      <c r="B762" s="97" t="s">
        <v>9681</v>
      </c>
      <c r="C762" s="98" t="s">
        <v>12889</v>
      </c>
      <c r="D762" s="104">
        <v>1.08</v>
      </c>
    </row>
    <row r="763" spans="1:6">
      <c r="A763" s="98" t="s">
        <v>9682</v>
      </c>
      <c r="B763" s="97" t="s">
        <v>9683</v>
      </c>
      <c r="C763" s="98" t="s">
        <v>8240</v>
      </c>
      <c r="D763" s="104">
        <v>137.36000000000001</v>
      </c>
    </row>
    <row r="764" spans="1:6">
      <c r="A764" s="98" t="s">
        <v>9684</v>
      </c>
      <c r="B764" s="97" t="s">
        <v>9685</v>
      </c>
      <c r="C764" s="98" t="s">
        <v>12889</v>
      </c>
      <c r="D764" s="104">
        <v>5.19</v>
      </c>
    </row>
    <row r="765" spans="1:6">
      <c r="A765" s="98" t="s">
        <v>4062</v>
      </c>
      <c r="B765" s="97" t="s">
        <v>4063</v>
      </c>
      <c r="C765" s="98" t="s">
        <v>12889</v>
      </c>
      <c r="D765" s="104">
        <v>5.1100000000000003</v>
      </c>
    </row>
    <row r="766" spans="1:6">
      <c r="A766" s="99"/>
      <c r="B766" s="99"/>
      <c r="C766" s="99"/>
      <c r="D766" s="99"/>
    </row>
    <row r="767" spans="1:6">
      <c r="A767" s="96" t="s">
        <v>9686</v>
      </c>
      <c r="B767" s="96"/>
      <c r="C767" s="96"/>
      <c r="D767" s="96"/>
      <c r="E767" s="7"/>
      <c r="F767" s="7"/>
    </row>
    <row r="768" spans="1:6">
      <c r="A768" s="99"/>
      <c r="B768" s="99"/>
      <c r="C768" s="99"/>
      <c r="D768" s="107"/>
    </row>
    <row r="769" spans="1:4">
      <c r="A769" s="98" t="s">
        <v>9687</v>
      </c>
      <c r="B769" s="97" t="s">
        <v>9688</v>
      </c>
      <c r="C769" s="98" t="s">
        <v>6555</v>
      </c>
      <c r="D769" s="104">
        <v>691.58</v>
      </c>
    </row>
    <row r="770" spans="1:4">
      <c r="A770" s="98" t="s">
        <v>9689</v>
      </c>
      <c r="B770" s="97" t="s">
        <v>9690</v>
      </c>
      <c r="C770" s="98" t="s">
        <v>13346</v>
      </c>
      <c r="D770" s="104">
        <v>270.14999999999998</v>
      </c>
    </row>
    <row r="771" spans="1:4">
      <c r="A771" s="98" t="s">
        <v>9691</v>
      </c>
      <c r="B771" s="97" t="s">
        <v>9692</v>
      </c>
      <c r="C771" s="98" t="s">
        <v>13346</v>
      </c>
      <c r="D771" s="104">
        <v>2809.56</v>
      </c>
    </row>
    <row r="772" spans="1:4" ht="21">
      <c r="A772" s="98" t="s">
        <v>9693</v>
      </c>
      <c r="B772" s="97" t="s">
        <v>11830</v>
      </c>
      <c r="C772" s="98" t="s">
        <v>13346</v>
      </c>
      <c r="D772" s="104">
        <v>17289.599999999999</v>
      </c>
    </row>
    <row r="773" spans="1:4">
      <c r="A773" s="98" t="s">
        <v>12161</v>
      </c>
      <c r="B773" s="97" t="s">
        <v>12162</v>
      </c>
      <c r="C773" s="98" t="s">
        <v>6555</v>
      </c>
      <c r="D773" s="104">
        <v>7.2</v>
      </c>
    </row>
    <row r="774" spans="1:4" ht="21">
      <c r="A774" s="98" t="s">
        <v>11831</v>
      </c>
      <c r="B774" s="97" t="s">
        <v>11832</v>
      </c>
      <c r="C774" s="98" t="s">
        <v>6555</v>
      </c>
      <c r="D774" s="104">
        <v>197.06</v>
      </c>
    </row>
    <row r="775" spans="1:4">
      <c r="A775" s="98" t="s">
        <v>11833</v>
      </c>
      <c r="B775" s="97" t="s">
        <v>11834</v>
      </c>
      <c r="C775" s="98" t="s">
        <v>6555</v>
      </c>
      <c r="D775" s="104">
        <v>75.64</v>
      </c>
    </row>
    <row r="776" spans="1:4">
      <c r="A776" s="98" t="s">
        <v>11835</v>
      </c>
      <c r="B776" s="97" t="s">
        <v>11836</v>
      </c>
      <c r="C776" s="98" t="s">
        <v>6555</v>
      </c>
      <c r="D776" s="104">
        <v>167.49</v>
      </c>
    </row>
    <row r="777" spans="1:4">
      <c r="A777" s="98" t="s">
        <v>11837</v>
      </c>
      <c r="B777" s="97" t="s">
        <v>6493</v>
      </c>
      <c r="C777" s="98" t="s">
        <v>6555</v>
      </c>
      <c r="D777" s="104">
        <v>102.66</v>
      </c>
    </row>
    <row r="778" spans="1:4">
      <c r="A778" s="98" t="s">
        <v>6494</v>
      </c>
      <c r="B778" s="97" t="s">
        <v>6495</v>
      </c>
      <c r="C778" s="98" t="s">
        <v>6555</v>
      </c>
      <c r="D778" s="104">
        <v>1415.59</v>
      </c>
    </row>
    <row r="779" spans="1:4">
      <c r="A779" s="98" t="s">
        <v>6496</v>
      </c>
      <c r="B779" s="97" t="s">
        <v>6497</v>
      </c>
      <c r="C779" s="98" t="s">
        <v>6555</v>
      </c>
      <c r="D779" s="104">
        <v>2.16</v>
      </c>
    </row>
    <row r="780" spans="1:4">
      <c r="A780" s="98" t="s">
        <v>6498</v>
      </c>
      <c r="B780" s="97" t="s">
        <v>6499</v>
      </c>
      <c r="C780" s="98" t="s">
        <v>6555</v>
      </c>
      <c r="D780" s="104">
        <v>46.47</v>
      </c>
    </row>
    <row r="781" spans="1:4" ht="42">
      <c r="A781" s="98" t="s">
        <v>6500</v>
      </c>
      <c r="B781" s="97" t="s">
        <v>6501</v>
      </c>
      <c r="C781" s="98" t="s">
        <v>6555</v>
      </c>
      <c r="D781" s="104">
        <v>524.09</v>
      </c>
    </row>
    <row r="782" spans="1:4">
      <c r="A782" s="98" t="s">
        <v>6502</v>
      </c>
      <c r="B782" s="97" t="s">
        <v>6503</v>
      </c>
      <c r="C782" s="98" t="s">
        <v>6555</v>
      </c>
      <c r="D782" s="104">
        <v>162.09</v>
      </c>
    </row>
    <row r="783" spans="1:4" ht="21">
      <c r="A783" s="98" t="s">
        <v>6504</v>
      </c>
      <c r="B783" s="97" t="s">
        <v>6505</v>
      </c>
      <c r="C783" s="98" t="s">
        <v>6555</v>
      </c>
      <c r="D783" s="104">
        <v>126.43</v>
      </c>
    </row>
    <row r="784" spans="1:4" ht="31.5">
      <c r="A784" s="98" t="s">
        <v>6506</v>
      </c>
      <c r="B784" s="97" t="s">
        <v>6507</v>
      </c>
      <c r="C784" s="98" t="s">
        <v>6555</v>
      </c>
      <c r="D784" s="104">
        <v>151.28</v>
      </c>
    </row>
    <row r="785" spans="1:4" ht="31.5">
      <c r="A785" s="98" t="s">
        <v>6508</v>
      </c>
      <c r="B785" s="97" t="s">
        <v>6509</v>
      </c>
      <c r="C785" s="98" t="s">
        <v>6555</v>
      </c>
      <c r="D785" s="104">
        <v>81.05</v>
      </c>
    </row>
    <row r="786" spans="1:4">
      <c r="A786" s="98" t="s">
        <v>2369</v>
      </c>
      <c r="B786" s="97" t="s">
        <v>2370</v>
      </c>
      <c r="C786" s="98" t="s">
        <v>6555</v>
      </c>
      <c r="D786" s="104">
        <v>44.3</v>
      </c>
    </row>
    <row r="787" spans="1:4">
      <c r="A787" s="98" t="s">
        <v>6510</v>
      </c>
      <c r="B787" s="97" t="s">
        <v>12650</v>
      </c>
      <c r="C787" s="98" t="s">
        <v>6555</v>
      </c>
      <c r="D787" s="104">
        <v>0.3</v>
      </c>
    </row>
    <row r="788" spans="1:4">
      <c r="A788" s="98" t="s">
        <v>12651</v>
      </c>
      <c r="B788" s="97" t="s">
        <v>12652</v>
      </c>
      <c r="C788" s="98" t="s">
        <v>6555</v>
      </c>
      <c r="D788" s="104">
        <v>0.55000000000000004</v>
      </c>
    </row>
    <row r="789" spans="1:4">
      <c r="A789" s="98" t="s">
        <v>12653</v>
      </c>
      <c r="B789" s="97" t="s">
        <v>12654</v>
      </c>
      <c r="C789" s="98" t="s">
        <v>6555</v>
      </c>
      <c r="D789" s="104">
        <v>0.49</v>
      </c>
    </row>
    <row r="790" spans="1:4">
      <c r="A790" s="98" t="s">
        <v>12655</v>
      </c>
      <c r="B790" s="97" t="s">
        <v>12656</v>
      </c>
      <c r="C790" s="98" t="s">
        <v>6555</v>
      </c>
      <c r="D790" s="104">
        <v>0.15</v>
      </c>
    </row>
    <row r="791" spans="1:4">
      <c r="A791" s="98" t="s">
        <v>12657</v>
      </c>
      <c r="B791" s="97" t="s">
        <v>12658</v>
      </c>
      <c r="C791" s="98" t="s">
        <v>6555</v>
      </c>
      <c r="D791" s="104">
        <v>0.68</v>
      </c>
    </row>
    <row r="792" spans="1:4">
      <c r="A792" s="98" t="s">
        <v>12659</v>
      </c>
      <c r="B792" s="97" t="s">
        <v>12660</v>
      </c>
      <c r="C792" s="98" t="s">
        <v>6555</v>
      </c>
      <c r="D792" s="104">
        <v>1.64</v>
      </c>
    </row>
    <row r="793" spans="1:4">
      <c r="A793" s="98" t="s">
        <v>12661</v>
      </c>
      <c r="B793" s="97" t="s">
        <v>12662</v>
      </c>
      <c r="C793" s="98" t="s">
        <v>6555</v>
      </c>
      <c r="D793" s="104">
        <v>2.19</v>
      </c>
    </row>
    <row r="794" spans="1:4">
      <c r="A794" s="98" t="s">
        <v>12663</v>
      </c>
      <c r="B794" s="97" t="s">
        <v>12664</v>
      </c>
      <c r="C794" s="98" t="s">
        <v>6555</v>
      </c>
      <c r="D794" s="104">
        <v>2.34</v>
      </c>
    </row>
    <row r="795" spans="1:4">
      <c r="A795" s="98" t="s">
        <v>12665</v>
      </c>
      <c r="B795" s="97" t="s">
        <v>12666</v>
      </c>
      <c r="C795" s="98" t="s">
        <v>6555</v>
      </c>
      <c r="D795" s="104">
        <v>0.23</v>
      </c>
    </row>
    <row r="796" spans="1:4">
      <c r="A796" s="98" t="s">
        <v>12667</v>
      </c>
      <c r="B796" s="97" t="s">
        <v>12668</v>
      </c>
      <c r="C796" s="98" t="s">
        <v>6555</v>
      </c>
      <c r="D796" s="104">
        <v>2.9</v>
      </c>
    </row>
    <row r="797" spans="1:4">
      <c r="A797" s="98" t="s">
        <v>12669</v>
      </c>
      <c r="B797" s="97" t="s">
        <v>12670</v>
      </c>
      <c r="C797" s="98" t="s">
        <v>6555</v>
      </c>
      <c r="D797" s="104">
        <v>1.39</v>
      </c>
    </row>
    <row r="798" spans="1:4">
      <c r="A798" s="98" t="s">
        <v>12671</v>
      </c>
      <c r="B798" s="97" t="s">
        <v>12672</v>
      </c>
      <c r="C798" s="98" t="s">
        <v>6555</v>
      </c>
      <c r="D798" s="104">
        <v>30.19</v>
      </c>
    </row>
    <row r="799" spans="1:4">
      <c r="A799" s="98" t="s">
        <v>12163</v>
      </c>
      <c r="B799" s="97" t="s">
        <v>12164</v>
      </c>
      <c r="C799" s="98" t="s">
        <v>6555</v>
      </c>
      <c r="D799" s="104">
        <v>31.67</v>
      </c>
    </row>
    <row r="800" spans="1:4">
      <c r="A800" s="98" t="s">
        <v>12673</v>
      </c>
      <c r="B800" s="97" t="s">
        <v>12674</v>
      </c>
      <c r="C800" s="98" t="s">
        <v>4675</v>
      </c>
      <c r="D800" s="104">
        <v>60.99</v>
      </c>
    </row>
    <row r="801" spans="1:4">
      <c r="A801" s="98" t="s">
        <v>12675</v>
      </c>
      <c r="B801" s="97" t="s">
        <v>12676</v>
      </c>
      <c r="C801" s="98" t="s">
        <v>4675</v>
      </c>
      <c r="D801" s="104">
        <v>35.76</v>
      </c>
    </row>
    <row r="802" spans="1:4">
      <c r="A802" s="98" t="s">
        <v>12677</v>
      </c>
      <c r="B802" s="97" t="s">
        <v>8048</v>
      </c>
      <c r="C802" s="98" t="s">
        <v>6555</v>
      </c>
      <c r="D802" s="104">
        <v>22.69</v>
      </c>
    </row>
    <row r="803" spans="1:4">
      <c r="A803" s="98" t="s">
        <v>8049</v>
      </c>
      <c r="B803" s="97" t="s">
        <v>8039</v>
      </c>
      <c r="C803" s="98" t="s">
        <v>6555</v>
      </c>
      <c r="D803" s="104">
        <v>22.69</v>
      </c>
    </row>
    <row r="804" spans="1:4">
      <c r="A804" s="98" t="s">
        <v>8040</v>
      </c>
      <c r="B804" s="97" t="s">
        <v>8041</v>
      </c>
      <c r="C804" s="98" t="s">
        <v>6555</v>
      </c>
      <c r="D804" s="104">
        <v>27.56</v>
      </c>
    </row>
    <row r="805" spans="1:4">
      <c r="A805" s="98" t="s">
        <v>8042</v>
      </c>
      <c r="B805" s="97" t="s">
        <v>8043</v>
      </c>
      <c r="C805" s="98" t="s">
        <v>6555</v>
      </c>
      <c r="D805" s="104">
        <v>27.56</v>
      </c>
    </row>
    <row r="806" spans="1:4">
      <c r="A806" s="98" t="s">
        <v>13209</v>
      </c>
      <c r="B806" s="97" t="s">
        <v>13210</v>
      </c>
      <c r="C806" s="98" t="s">
        <v>6555</v>
      </c>
      <c r="D806" s="104">
        <v>27.56</v>
      </c>
    </row>
    <row r="807" spans="1:4">
      <c r="A807" s="98" t="s">
        <v>13211</v>
      </c>
      <c r="B807" s="97" t="s">
        <v>13212</v>
      </c>
      <c r="C807" s="98" t="s">
        <v>6555</v>
      </c>
      <c r="D807" s="104">
        <v>21.74</v>
      </c>
    </row>
    <row r="808" spans="1:4">
      <c r="A808" s="98" t="s">
        <v>13213</v>
      </c>
      <c r="B808" s="97" t="s">
        <v>13214</v>
      </c>
      <c r="C808" s="98" t="s">
        <v>6555</v>
      </c>
      <c r="D808" s="104">
        <v>28.53</v>
      </c>
    </row>
    <row r="809" spans="1:4">
      <c r="A809" s="98" t="s">
        <v>8047</v>
      </c>
      <c r="B809" s="97" t="s">
        <v>1771</v>
      </c>
      <c r="C809" s="98" t="s">
        <v>6555</v>
      </c>
      <c r="D809" s="104">
        <v>17.61</v>
      </c>
    </row>
    <row r="810" spans="1:4">
      <c r="A810" s="98" t="s">
        <v>1772</v>
      </c>
      <c r="B810" s="97" t="s">
        <v>1773</v>
      </c>
      <c r="C810" s="98" t="s">
        <v>6555</v>
      </c>
      <c r="D810" s="104">
        <v>55.11</v>
      </c>
    </row>
    <row r="811" spans="1:4">
      <c r="A811" s="98" t="s">
        <v>1774</v>
      </c>
      <c r="B811" s="97" t="s">
        <v>5998</v>
      </c>
      <c r="C811" s="98" t="s">
        <v>6555</v>
      </c>
      <c r="D811" s="104">
        <v>66.150000000000006</v>
      </c>
    </row>
    <row r="812" spans="1:4">
      <c r="A812" s="98" t="s">
        <v>5999</v>
      </c>
      <c r="B812" s="97" t="s">
        <v>3910</v>
      </c>
      <c r="C812" s="98" t="s">
        <v>6555</v>
      </c>
      <c r="D812" s="104">
        <v>89.71</v>
      </c>
    </row>
    <row r="813" spans="1:4">
      <c r="A813" s="98" t="s">
        <v>3911</v>
      </c>
      <c r="B813" s="97" t="s">
        <v>3912</v>
      </c>
      <c r="C813" s="98" t="s">
        <v>6555</v>
      </c>
      <c r="D813" s="104">
        <v>398.09</v>
      </c>
    </row>
    <row r="814" spans="1:4">
      <c r="A814" s="98" t="s">
        <v>3913</v>
      </c>
      <c r="B814" s="97" t="s">
        <v>3914</v>
      </c>
      <c r="C814" s="98" t="s">
        <v>6555</v>
      </c>
      <c r="D814" s="104">
        <v>32.42</v>
      </c>
    </row>
    <row r="815" spans="1:4">
      <c r="A815" s="98" t="s">
        <v>3915</v>
      </c>
      <c r="B815" s="97" t="s">
        <v>3916</v>
      </c>
      <c r="C815" s="98" t="s">
        <v>6555</v>
      </c>
      <c r="D815" s="104">
        <v>257.07</v>
      </c>
    </row>
    <row r="816" spans="1:4">
      <c r="A816" s="98" t="s">
        <v>3917</v>
      </c>
      <c r="B816" s="97" t="s">
        <v>3918</v>
      </c>
      <c r="C816" s="98" t="s">
        <v>6555</v>
      </c>
      <c r="D816" s="104">
        <v>23.61</v>
      </c>
    </row>
    <row r="817" spans="1:4">
      <c r="A817" s="98" t="s">
        <v>3919</v>
      </c>
      <c r="B817" s="97" t="s">
        <v>3920</v>
      </c>
      <c r="C817" s="98" t="s">
        <v>6555</v>
      </c>
      <c r="D817" s="104">
        <v>126</v>
      </c>
    </row>
    <row r="818" spans="1:4">
      <c r="A818" s="98" t="s">
        <v>3921</v>
      </c>
      <c r="B818" s="97" t="s">
        <v>3922</v>
      </c>
      <c r="C818" s="98" t="s">
        <v>6555</v>
      </c>
      <c r="D818" s="104">
        <v>165.95</v>
      </c>
    </row>
    <row r="819" spans="1:4">
      <c r="A819" s="98" t="s">
        <v>3923</v>
      </c>
      <c r="B819" s="97" t="s">
        <v>3924</v>
      </c>
      <c r="C819" s="98" t="s">
        <v>6555</v>
      </c>
      <c r="D819" s="104">
        <v>2.17</v>
      </c>
    </row>
    <row r="820" spans="1:4">
      <c r="A820" s="98" t="s">
        <v>12165</v>
      </c>
      <c r="B820" s="97" t="s">
        <v>12166</v>
      </c>
      <c r="C820" s="98" t="s">
        <v>6555</v>
      </c>
      <c r="D820" s="104">
        <v>229.12</v>
      </c>
    </row>
    <row r="821" spans="1:4">
      <c r="A821" s="98" t="s">
        <v>3925</v>
      </c>
      <c r="B821" s="97" t="s">
        <v>3926</v>
      </c>
      <c r="C821" s="98" t="s">
        <v>6555</v>
      </c>
      <c r="D821" s="104">
        <v>21.61</v>
      </c>
    </row>
    <row r="822" spans="1:4">
      <c r="A822" s="98" t="s">
        <v>3927</v>
      </c>
      <c r="B822" s="97" t="s">
        <v>3928</v>
      </c>
      <c r="C822" s="98" t="s">
        <v>6555</v>
      </c>
      <c r="D822" s="104">
        <v>91.85</v>
      </c>
    </row>
    <row r="823" spans="1:4">
      <c r="A823" s="98" t="s">
        <v>3929</v>
      </c>
      <c r="B823" s="97" t="s">
        <v>3930</v>
      </c>
      <c r="C823" s="98" t="s">
        <v>6555</v>
      </c>
      <c r="D823" s="104">
        <v>3.73</v>
      </c>
    </row>
    <row r="824" spans="1:4">
      <c r="A824" s="98" t="s">
        <v>3931</v>
      </c>
      <c r="B824" s="97" t="s">
        <v>3932</v>
      </c>
      <c r="C824" s="98" t="s">
        <v>6555</v>
      </c>
      <c r="D824" s="104">
        <v>5.47</v>
      </c>
    </row>
    <row r="825" spans="1:4">
      <c r="A825" s="98" t="s">
        <v>3933</v>
      </c>
      <c r="B825" s="97" t="s">
        <v>3934</v>
      </c>
      <c r="C825" s="98" t="s">
        <v>6555</v>
      </c>
      <c r="D825" s="104">
        <v>5.81</v>
      </c>
    </row>
    <row r="826" spans="1:4">
      <c r="A826" s="98" t="s">
        <v>3935</v>
      </c>
      <c r="B826" s="97" t="s">
        <v>3936</v>
      </c>
      <c r="C826" s="98" t="s">
        <v>6555</v>
      </c>
      <c r="D826" s="104">
        <v>0.65</v>
      </c>
    </row>
    <row r="827" spans="1:4">
      <c r="A827" s="98" t="s">
        <v>3937</v>
      </c>
      <c r="B827" s="97" t="s">
        <v>3938</v>
      </c>
      <c r="C827" s="98" t="s">
        <v>6555</v>
      </c>
      <c r="D827" s="104">
        <v>0.56000000000000005</v>
      </c>
    </row>
    <row r="828" spans="1:4">
      <c r="A828" s="98" t="s">
        <v>3939</v>
      </c>
      <c r="B828" s="97" t="s">
        <v>3940</v>
      </c>
      <c r="C828" s="98" t="s">
        <v>6555</v>
      </c>
      <c r="D828" s="104">
        <v>1.36</v>
      </c>
    </row>
    <row r="829" spans="1:4">
      <c r="A829" s="98" t="s">
        <v>3941</v>
      </c>
      <c r="B829" s="97" t="s">
        <v>3942</v>
      </c>
      <c r="C829" s="98" t="s">
        <v>6555</v>
      </c>
      <c r="D829" s="104">
        <v>0.96</v>
      </c>
    </row>
    <row r="830" spans="1:4">
      <c r="A830" s="98" t="s">
        <v>3943</v>
      </c>
      <c r="B830" s="97" t="s">
        <v>3944</v>
      </c>
      <c r="C830" s="98" t="s">
        <v>6555</v>
      </c>
      <c r="D830" s="104">
        <v>1.76</v>
      </c>
    </row>
    <row r="831" spans="1:4">
      <c r="A831" s="98" t="s">
        <v>3945</v>
      </c>
      <c r="B831" s="97" t="s">
        <v>3946</v>
      </c>
      <c r="C831" s="98" t="s">
        <v>6555</v>
      </c>
      <c r="D831" s="104">
        <v>16.21</v>
      </c>
    </row>
    <row r="832" spans="1:4">
      <c r="A832" s="98" t="s">
        <v>3947</v>
      </c>
      <c r="B832" s="97" t="s">
        <v>3948</v>
      </c>
      <c r="C832" s="98" t="s">
        <v>6555</v>
      </c>
      <c r="D832" s="104">
        <v>16.21</v>
      </c>
    </row>
    <row r="833" spans="1:4">
      <c r="A833" s="98" t="s">
        <v>3949</v>
      </c>
      <c r="B833" s="97" t="s">
        <v>3950</v>
      </c>
      <c r="C833" s="98" t="s">
        <v>6555</v>
      </c>
      <c r="D833" s="104">
        <v>17.29</v>
      </c>
    </row>
    <row r="834" spans="1:4">
      <c r="A834" s="98" t="s">
        <v>3951</v>
      </c>
      <c r="B834" s="97" t="s">
        <v>1859</v>
      </c>
      <c r="C834" s="98" t="s">
        <v>6555</v>
      </c>
      <c r="D834" s="104">
        <v>0.42</v>
      </c>
    </row>
    <row r="835" spans="1:4">
      <c r="A835" s="98" t="s">
        <v>1860</v>
      </c>
      <c r="B835" s="97" t="s">
        <v>1861</v>
      </c>
      <c r="C835" s="98" t="s">
        <v>6555</v>
      </c>
      <c r="D835" s="104">
        <v>0.7</v>
      </c>
    </row>
    <row r="836" spans="1:4">
      <c r="A836" s="98" t="s">
        <v>1862</v>
      </c>
      <c r="B836" s="97" t="s">
        <v>1827</v>
      </c>
      <c r="C836" s="98" t="s">
        <v>6555</v>
      </c>
      <c r="D836" s="104">
        <v>0.59</v>
      </c>
    </row>
    <row r="837" spans="1:4">
      <c r="A837" s="98" t="s">
        <v>1828</v>
      </c>
      <c r="B837" s="97" t="s">
        <v>1829</v>
      </c>
      <c r="C837" s="98" t="s">
        <v>6555</v>
      </c>
      <c r="D837" s="104">
        <v>0.21</v>
      </c>
    </row>
    <row r="838" spans="1:4">
      <c r="A838" s="98" t="s">
        <v>1830</v>
      </c>
      <c r="B838" s="97" t="s">
        <v>1831</v>
      </c>
      <c r="C838" s="98" t="s">
        <v>6555</v>
      </c>
      <c r="D838" s="104">
        <v>1.58</v>
      </c>
    </row>
    <row r="839" spans="1:4">
      <c r="A839" s="98" t="s">
        <v>1832</v>
      </c>
      <c r="B839" s="97" t="s">
        <v>1833</v>
      </c>
      <c r="C839" s="98" t="s">
        <v>6555</v>
      </c>
      <c r="D839" s="104">
        <v>2.16</v>
      </c>
    </row>
    <row r="840" spans="1:4">
      <c r="A840" s="98" t="s">
        <v>1834</v>
      </c>
      <c r="B840" s="97" t="s">
        <v>1835</v>
      </c>
      <c r="C840" s="98" t="s">
        <v>6555</v>
      </c>
      <c r="D840" s="104">
        <v>3.28</v>
      </c>
    </row>
    <row r="841" spans="1:4">
      <c r="A841" s="98" t="s">
        <v>1836</v>
      </c>
      <c r="B841" s="97" t="s">
        <v>1837</v>
      </c>
      <c r="C841" s="98" t="s">
        <v>6555</v>
      </c>
      <c r="D841" s="104">
        <v>5.86</v>
      </c>
    </row>
    <row r="842" spans="1:4">
      <c r="A842" s="98" t="s">
        <v>1838</v>
      </c>
      <c r="B842" s="97" t="s">
        <v>1839</v>
      </c>
      <c r="C842" s="98" t="s">
        <v>6555</v>
      </c>
      <c r="D842" s="104">
        <v>0.41</v>
      </c>
    </row>
    <row r="843" spans="1:4">
      <c r="A843" s="98" t="s">
        <v>1840</v>
      </c>
      <c r="B843" s="97" t="s">
        <v>1841</v>
      </c>
      <c r="C843" s="98" t="s">
        <v>6555</v>
      </c>
      <c r="D843" s="104">
        <v>3.44</v>
      </c>
    </row>
    <row r="844" spans="1:4">
      <c r="A844" s="98" t="s">
        <v>1842</v>
      </c>
      <c r="B844" s="97" t="s">
        <v>1843</v>
      </c>
      <c r="C844" s="98" t="s">
        <v>6555</v>
      </c>
      <c r="D844" s="104">
        <v>183.7</v>
      </c>
    </row>
    <row r="845" spans="1:4">
      <c r="A845" s="98" t="s">
        <v>1844</v>
      </c>
      <c r="B845" s="97" t="s">
        <v>1845</v>
      </c>
      <c r="C845" s="98" t="s">
        <v>6555</v>
      </c>
      <c r="D845" s="104">
        <v>30.18</v>
      </c>
    </row>
    <row r="846" spans="1:4">
      <c r="A846" s="98" t="s">
        <v>1846</v>
      </c>
      <c r="B846" s="97" t="s">
        <v>3970</v>
      </c>
      <c r="C846" s="98" t="s">
        <v>6555</v>
      </c>
      <c r="D846" s="104">
        <v>4.32</v>
      </c>
    </row>
    <row r="847" spans="1:4">
      <c r="A847" s="98" t="s">
        <v>3971</v>
      </c>
      <c r="B847" s="97" t="s">
        <v>3972</v>
      </c>
      <c r="C847" s="98" t="s">
        <v>4675</v>
      </c>
      <c r="D847" s="104">
        <v>6</v>
      </c>
    </row>
    <row r="848" spans="1:4">
      <c r="A848" s="98" t="s">
        <v>3973</v>
      </c>
      <c r="B848" s="97" t="s">
        <v>3974</v>
      </c>
      <c r="C848" s="98" t="s">
        <v>4675</v>
      </c>
      <c r="D848" s="104">
        <v>15.07</v>
      </c>
    </row>
    <row r="849" spans="1:4">
      <c r="A849" s="98" t="s">
        <v>3975</v>
      </c>
      <c r="B849" s="97" t="s">
        <v>3976</v>
      </c>
      <c r="C849" s="98" t="s">
        <v>4675</v>
      </c>
      <c r="D849" s="104">
        <v>4.1100000000000003</v>
      </c>
    </row>
    <row r="850" spans="1:4">
      <c r="A850" s="98" t="s">
        <v>3977</v>
      </c>
      <c r="B850" s="97" t="s">
        <v>3978</v>
      </c>
      <c r="C850" s="98" t="s">
        <v>4675</v>
      </c>
      <c r="D850" s="104">
        <v>46.37</v>
      </c>
    </row>
    <row r="851" spans="1:4">
      <c r="A851" s="98" t="s">
        <v>3979</v>
      </c>
      <c r="B851" s="97" t="s">
        <v>3980</v>
      </c>
      <c r="C851" s="98" t="s">
        <v>4675</v>
      </c>
      <c r="D851" s="104">
        <v>6.02</v>
      </c>
    </row>
    <row r="852" spans="1:4">
      <c r="A852" s="98" t="s">
        <v>3981</v>
      </c>
      <c r="B852" s="97" t="s">
        <v>1863</v>
      </c>
      <c r="C852" s="98" t="s">
        <v>4675</v>
      </c>
      <c r="D852" s="104">
        <v>8.73</v>
      </c>
    </row>
    <row r="853" spans="1:4">
      <c r="A853" s="98" t="s">
        <v>1864</v>
      </c>
      <c r="B853" s="97" t="s">
        <v>1865</v>
      </c>
      <c r="C853" s="98" t="s">
        <v>4675</v>
      </c>
      <c r="D853" s="104">
        <v>11.72</v>
      </c>
    </row>
    <row r="854" spans="1:4">
      <c r="A854" s="98" t="s">
        <v>1866</v>
      </c>
      <c r="B854" s="97" t="s">
        <v>1867</v>
      </c>
      <c r="C854" s="98" t="s">
        <v>4675</v>
      </c>
      <c r="D854" s="104">
        <v>2.27</v>
      </c>
    </row>
    <row r="855" spans="1:4">
      <c r="A855" s="98" t="s">
        <v>1868</v>
      </c>
      <c r="B855" s="97" t="s">
        <v>1869</v>
      </c>
      <c r="C855" s="98" t="s">
        <v>4675</v>
      </c>
      <c r="D855" s="104">
        <v>23.35</v>
      </c>
    </row>
    <row r="856" spans="1:4">
      <c r="A856" s="98" t="s">
        <v>12167</v>
      </c>
      <c r="B856" s="97" t="s">
        <v>14980</v>
      </c>
      <c r="C856" s="98" t="s">
        <v>4675</v>
      </c>
      <c r="D856" s="104">
        <v>2.75</v>
      </c>
    </row>
    <row r="857" spans="1:4">
      <c r="A857" s="98" t="s">
        <v>1870</v>
      </c>
      <c r="B857" s="97" t="s">
        <v>1871</v>
      </c>
      <c r="C857" s="98" t="s">
        <v>4675</v>
      </c>
      <c r="D857" s="104">
        <v>3.73</v>
      </c>
    </row>
    <row r="858" spans="1:4">
      <c r="A858" s="98" t="s">
        <v>1872</v>
      </c>
      <c r="B858" s="97" t="s">
        <v>1873</v>
      </c>
      <c r="C858" s="98" t="s">
        <v>4675</v>
      </c>
      <c r="D858" s="104">
        <v>4.0599999999999996</v>
      </c>
    </row>
    <row r="859" spans="1:4">
      <c r="A859" s="98" t="s">
        <v>1874</v>
      </c>
      <c r="B859" s="97" t="s">
        <v>1875</v>
      </c>
      <c r="C859" s="98" t="s">
        <v>4675</v>
      </c>
      <c r="D859" s="104">
        <v>4.45</v>
      </c>
    </row>
    <row r="860" spans="1:4">
      <c r="A860" s="98" t="s">
        <v>1876</v>
      </c>
      <c r="B860" s="97" t="s">
        <v>1877</v>
      </c>
      <c r="C860" s="98" t="s">
        <v>4675</v>
      </c>
      <c r="D860" s="104">
        <v>4.83</v>
      </c>
    </row>
    <row r="861" spans="1:4">
      <c r="A861" s="98" t="s">
        <v>1878</v>
      </c>
      <c r="B861" s="97" t="s">
        <v>1879</v>
      </c>
      <c r="C861" s="98" t="s">
        <v>4675</v>
      </c>
      <c r="D861" s="104">
        <v>5.63</v>
      </c>
    </row>
    <row r="862" spans="1:4">
      <c r="A862" s="98" t="s">
        <v>271</v>
      </c>
      <c r="B862" s="97" t="s">
        <v>272</v>
      </c>
      <c r="C862" s="98" t="s">
        <v>4675</v>
      </c>
      <c r="D862" s="104">
        <v>4.21</v>
      </c>
    </row>
    <row r="863" spans="1:4">
      <c r="A863" s="98" t="s">
        <v>273</v>
      </c>
      <c r="B863" s="97" t="s">
        <v>274</v>
      </c>
      <c r="C863" s="98" t="s">
        <v>4675</v>
      </c>
      <c r="D863" s="104">
        <v>43.38</v>
      </c>
    </row>
    <row r="864" spans="1:4">
      <c r="A864" s="98" t="s">
        <v>275</v>
      </c>
      <c r="B864" s="97" t="s">
        <v>276</v>
      </c>
      <c r="C864" s="98" t="s">
        <v>4675</v>
      </c>
      <c r="D864" s="104">
        <v>70</v>
      </c>
    </row>
    <row r="865" spans="1:4">
      <c r="A865" s="98" t="s">
        <v>277</v>
      </c>
      <c r="B865" s="97" t="s">
        <v>278</v>
      </c>
      <c r="C865" s="98" t="s">
        <v>4675</v>
      </c>
      <c r="D865" s="104">
        <v>6.16</v>
      </c>
    </row>
    <row r="866" spans="1:4">
      <c r="A866" s="98" t="s">
        <v>279</v>
      </c>
      <c r="B866" s="97" t="s">
        <v>280</v>
      </c>
      <c r="C866" s="98" t="s">
        <v>4675</v>
      </c>
      <c r="D866" s="104">
        <v>95</v>
      </c>
    </row>
    <row r="867" spans="1:4">
      <c r="A867" s="98" t="s">
        <v>281</v>
      </c>
      <c r="B867" s="97" t="s">
        <v>282</v>
      </c>
      <c r="C867" s="98" t="s">
        <v>4675</v>
      </c>
      <c r="D867" s="104">
        <v>105</v>
      </c>
    </row>
    <row r="868" spans="1:4">
      <c r="A868" s="98" t="s">
        <v>283</v>
      </c>
      <c r="B868" s="97" t="s">
        <v>284</v>
      </c>
      <c r="C868" s="98" t="s">
        <v>4675</v>
      </c>
      <c r="D868" s="104">
        <v>0.6</v>
      </c>
    </row>
    <row r="869" spans="1:4">
      <c r="A869" s="98" t="s">
        <v>285</v>
      </c>
      <c r="B869" s="97" t="s">
        <v>286</v>
      </c>
      <c r="C869" s="98" t="s">
        <v>4675</v>
      </c>
      <c r="D869" s="104">
        <v>10</v>
      </c>
    </row>
    <row r="870" spans="1:4">
      <c r="A870" s="98" t="s">
        <v>287</v>
      </c>
      <c r="B870" s="97" t="s">
        <v>288</v>
      </c>
      <c r="C870" s="98" t="s">
        <v>4675</v>
      </c>
      <c r="D870" s="104">
        <v>15</v>
      </c>
    </row>
    <row r="871" spans="1:4">
      <c r="A871" s="98" t="s">
        <v>289</v>
      </c>
      <c r="B871" s="97" t="s">
        <v>290</v>
      </c>
      <c r="C871" s="98" t="s">
        <v>4675</v>
      </c>
      <c r="D871" s="104">
        <v>1.94</v>
      </c>
    </row>
    <row r="872" spans="1:4">
      <c r="A872" s="98" t="s">
        <v>291</v>
      </c>
      <c r="B872" s="97" t="s">
        <v>292</v>
      </c>
      <c r="C872" s="98" t="s">
        <v>4675</v>
      </c>
      <c r="D872" s="104">
        <v>19.059999999999999</v>
      </c>
    </row>
    <row r="873" spans="1:4">
      <c r="A873" s="98" t="s">
        <v>293</v>
      </c>
      <c r="B873" s="97" t="s">
        <v>294</v>
      </c>
      <c r="C873" s="98" t="s">
        <v>4675</v>
      </c>
      <c r="D873" s="104">
        <v>2.61</v>
      </c>
    </row>
    <row r="874" spans="1:4">
      <c r="A874" s="98" t="s">
        <v>295</v>
      </c>
      <c r="B874" s="97" t="s">
        <v>296</v>
      </c>
      <c r="C874" s="98" t="s">
        <v>4675</v>
      </c>
      <c r="D874" s="104">
        <v>25.7</v>
      </c>
    </row>
    <row r="875" spans="1:4">
      <c r="A875" s="98" t="s">
        <v>297</v>
      </c>
      <c r="B875" s="97" t="s">
        <v>298</v>
      </c>
      <c r="C875" s="98" t="s">
        <v>4675</v>
      </c>
      <c r="D875" s="104">
        <v>39.31</v>
      </c>
    </row>
    <row r="876" spans="1:4">
      <c r="A876" s="98" t="s">
        <v>14981</v>
      </c>
      <c r="B876" s="97" t="s">
        <v>14982</v>
      </c>
      <c r="C876" s="98" t="s">
        <v>4675</v>
      </c>
      <c r="D876" s="104">
        <v>68</v>
      </c>
    </row>
    <row r="877" spans="1:4">
      <c r="A877" s="98" t="s">
        <v>14983</v>
      </c>
      <c r="B877" s="97" t="s">
        <v>12239</v>
      </c>
      <c r="C877" s="98" t="s">
        <v>4675</v>
      </c>
      <c r="D877" s="104">
        <v>39.729999999999997</v>
      </c>
    </row>
    <row r="878" spans="1:4">
      <c r="A878" s="98" t="s">
        <v>299</v>
      </c>
      <c r="B878" s="97" t="s">
        <v>300</v>
      </c>
      <c r="C878" s="98" t="s">
        <v>4675</v>
      </c>
      <c r="D878" s="104">
        <v>40</v>
      </c>
    </row>
    <row r="879" spans="1:4">
      <c r="A879" s="98" t="s">
        <v>301</v>
      </c>
      <c r="B879" s="97" t="s">
        <v>1958</v>
      </c>
      <c r="C879" s="98" t="s">
        <v>4675</v>
      </c>
      <c r="D879" s="104">
        <v>5.82</v>
      </c>
    </row>
    <row r="880" spans="1:4">
      <c r="A880" s="98" t="s">
        <v>1959</v>
      </c>
      <c r="B880" s="97" t="s">
        <v>1960</v>
      </c>
      <c r="C880" s="98" t="s">
        <v>4675</v>
      </c>
      <c r="D880" s="104">
        <v>43.7</v>
      </c>
    </row>
    <row r="881" spans="1:4">
      <c r="A881" s="98" t="s">
        <v>1961</v>
      </c>
      <c r="B881" s="97" t="s">
        <v>1962</v>
      </c>
      <c r="C881" s="98" t="s">
        <v>4675</v>
      </c>
      <c r="D881" s="104">
        <v>54.29</v>
      </c>
    </row>
    <row r="882" spans="1:4">
      <c r="A882" s="98" t="s">
        <v>1963</v>
      </c>
      <c r="B882" s="97" t="s">
        <v>1964</v>
      </c>
      <c r="C882" s="98" t="s">
        <v>4675</v>
      </c>
      <c r="D882" s="104">
        <v>68.489999999999995</v>
      </c>
    </row>
    <row r="883" spans="1:4">
      <c r="A883" s="98" t="s">
        <v>1965</v>
      </c>
      <c r="B883" s="97" t="s">
        <v>1966</v>
      </c>
      <c r="C883" s="98" t="s">
        <v>4675</v>
      </c>
      <c r="D883" s="104">
        <v>85.3</v>
      </c>
    </row>
    <row r="884" spans="1:4">
      <c r="A884" s="98" t="s">
        <v>1967</v>
      </c>
      <c r="B884" s="97" t="s">
        <v>1968</v>
      </c>
      <c r="C884" s="98" t="s">
        <v>4675</v>
      </c>
      <c r="D884" s="104">
        <v>8.76</v>
      </c>
    </row>
    <row r="885" spans="1:4">
      <c r="A885" s="98" t="s">
        <v>1969</v>
      </c>
      <c r="B885" s="97" t="s">
        <v>2759</v>
      </c>
      <c r="C885" s="98" t="s">
        <v>4675</v>
      </c>
      <c r="D885" s="104">
        <v>115</v>
      </c>
    </row>
    <row r="886" spans="1:4">
      <c r="A886" s="98" t="s">
        <v>2760</v>
      </c>
      <c r="B886" s="97" t="s">
        <v>2761</v>
      </c>
      <c r="C886" s="98" t="s">
        <v>4675</v>
      </c>
      <c r="D886" s="104">
        <v>12</v>
      </c>
    </row>
    <row r="887" spans="1:4">
      <c r="A887" s="98" t="s">
        <v>2762</v>
      </c>
      <c r="B887" s="97" t="s">
        <v>2763</v>
      </c>
      <c r="C887" s="98" t="s">
        <v>4675</v>
      </c>
      <c r="D887" s="104">
        <v>132.47999999999999</v>
      </c>
    </row>
    <row r="888" spans="1:4">
      <c r="A888" s="98" t="s">
        <v>2764</v>
      </c>
      <c r="B888" s="97" t="s">
        <v>2765</v>
      </c>
      <c r="C888" s="98" t="s">
        <v>4675</v>
      </c>
      <c r="D888" s="104">
        <v>17</v>
      </c>
    </row>
    <row r="889" spans="1:4">
      <c r="A889" s="98" t="s">
        <v>2766</v>
      </c>
      <c r="B889" s="97" t="s">
        <v>2767</v>
      </c>
      <c r="C889" s="98" t="s">
        <v>4675</v>
      </c>
      <c r="D889" s="104">
        <v>171.05</v>
      </c>
    </row>
    <row r="890" spans="1:4">
      <c r="A890" s="98" t="s">
        <v>2768</v>
      </c>
      <c r="B890" s="97" t="s">
        <v>2769</v>
      </c>
      <c r="C890" s="98" t="s">
        <v>4675</v>
      </c>
      <c r="D890" s="104">
        <v>24</v>
      </c>
    </row>
    <row r="891" spans="1:4">
      <c r="A891" s="98" t="s">
        <v>2770</v>
      </c>
      <c r="B891" s="97" t="s">
        <v>2771</v>
      </c>
      <c r="C891" s="98" t="s">
        <v>4675</v>
      </c>
      <c r="D891" s="104">
        <v>35</v>
      </c>
    </row>
    <row r="892" spans="1:4">
      <c r="A892" s="98" t="s">
        <v>2371</v>
      </c>
      <c r="B892" s="97" t="s">
        <v>2372</v>
      </c>
      <c r="C892" s="98" t="s">
        <v>4675</v>
      </c>
      <c r="D892" s="104">
        <v>3.89</v>
      </c>
    </row>
    <row r="893" spans="1:4">
      <c r="A893" s="98" t="s">
        <v>14827</v>
      </c>
      <c r="B893" s="97" t="s">
        <v>14828</v>
      </c>
      <c r="C893" s="98" t="s">
        <v>4675</v>
      </c>
      <c r="D893" s="104">
        <v>0.9</v>
      </c>
    </row>
    <row r="894" spans="1:4">
      <c r="A894" s="98" t="s">
        <v>2772</v>
      </c>
      <c r="B894" s="97" t="s">
        <v>2773</v>
      </c>
      <c r="C894" s="98" t="s">
        <v>4675</v>
      </c>
      <c r="D894" s="104">
        <v>1.43</v>
      </c>
    </row>
    <row r="895" spans="1:4">
      <c r="A895" s="98" t="s">
        <v>2774</v>
      </c>
      <c r="B895" s="97" t="s">
        <v>2775</v>
      </c>
      <c r="C895" s="98" t="s">
        <v>4675</v>
      </c>
      <c r="D895" s="104">
        <v>2.08</v>
      </c>
    </row>
    <row r="896" spans="1:4">
      <c r="A896" s="98" t="s">
        <v>12240</v>
      </c>
      <c r="B896" s="97" t="s">
        <v>12241</v>
      </c>
      <c r="C896" s="98" t="s">
        <v>4675</v>
      </c>
      <c r="D896" s="104">
        <v>32</v>
      </c>
    </row>
    <row r="897" spans="1:4">
      <c r="A897" s="98" t="s">
        <v>2776</v>
      </c>
      <c r="B897" s="97" t="s">
        <v>2777</v>
      </c>
      <c r="C897" s="98" t="s">
        <v>4675</v>
      </c>
      <c r="D897" s="104">
        <v>1</v>
      </c>
    </row>
    <row r="898" spans="1:4">
      <c r="A898" s="98" t="s">
        <v>2778</v>
      </c>
      <c r="B898" s="97" t="s">
        <v>2779</v>
      </c>
      <c r="C898" s="98" t="s">
        <v>4675</v>
      </c>
      <c r="D898" s="104">
        <v>1</v>
      </c>
    </row>
    <row r="899" spans="1:4">
      <c r="A899" s="98" t="s">
        <v>12242</v>
      </c>
      <c r="B899" s="97" t="s">
        <v>12243</v>
      </c>
      <c r="C899" s="98" t="s">
        <v>4675</v>
      </c>
      <c r="D899" s="104">
        <v>5.2</v>
      </c>
    </row>
    <row r="900" spans="1:4">
      <c r="A900" s="98" t="s">
        <v>2780</v>
      </c>
      <c r="B900" s="97" t="s">
        <v>2781</v>
      </c>
      <c r="C900" s="98" t="s">
        <v>4675</v>
      </c>
      <c r="D900" s="104">
        <v>1</v>
      </c>
    </row>
    <row r="901" spans="1:4">
      <c r="A901" s="98" t="s">
        <v>2782</v>
      </c>
      <c r="B901" s="97" t="s">
        <v>2783</v>
      </c>
      <c r="C901" s="98" t="s">
        <v>4675</v>
      </c>
      <c r="D901" s="104">
        <v>1.06</v>
      </c>
    </row>
    <row r="902" spans="1:4">
      <c r="A902" s="98" t="s">
        <v>2784</v>
      </c>
      <c r="B902" s="97" t="s">
        <v>2785</v>
      </c>
      <c r="C902" s="98" t="s">
        <v>4675</v>
      </c>
      <c r="D902" s="104">
        <v>1.5</v>
      </c>
    </row>
    <row r="903" spans="1:4">
      <c r="A903" s="98" t="s">
        <v>2786</v>
      </c>
      <c r="B903" s="97" t="s">
        <v>2787</v>
      </c>
      <c r="C903" s="98" t="s">
        <v>4675</v>
      </c>
      <c r="D903" s="104">
        <v>1.62</v>
      </c>
    </row>
    <row r="904" spans="1:4">
      <c r="A904" s="98" t="s">
        <v>2788</v>
      </c>
      <c r="B904" s="97" t="s">
        <v>2789</v>
      </c>
      <c r="C904" s="98" t="s">
        <v>4675</v>
      </c>
      <c r="D904" s="104">
        <v>4.71</v>
      </c>
    </row>
    <row r="905" spans="1:4">
      <c r="A905" s="98" t="s">
        <v>2790</v>
      </c>
      <c r="B905" s="97" t="s">
        <v>2791</v>
      </c>
      <c r="C905" s="98" t="s">
        <v>4675</v>
      </c>
      <c r="D905" s="104">
        <v>125</v>
      </c>
    </row>
    <row r="906" spans="1:4">
      <c r="A906" s="98" t="s">
        <v>2792</v>
      </c>
      <c r="B906" s="97" t="s">
        <v>2793</v>
      </c>
      <c r="C906" s="98" t="s">
        <v>4675</v>
      </c>
      <c r="D906" s="104">
        <v>27.45</v>
      </c>
    </row>
    <row r="907" spans="1:4">
      <c r="A907" s="98" t="s">
        <v>2794</v>
      </c>
      <c r="B907" s="97" t="s">
        <v>2795</v>
      </c>
      <c r="C907" s="98" t="s">
        <v>4675</v>
      </c>
      <c r="D907" s="104">
        <v>30</v>
      </c>
    </row>
    <row r="908" spans="1:4">
      <c r="A908" s="98" t="s">
        <v>2796</v>
      </c>
      <c r="B908" s="97" t="s">
        <v>2797</v>
      </c>
      <c r="C908" s="98" t="s">
        <v>4675</v>
      </c>
      <c r="D908" s="104">
        <v>45</v>
      </c>
    </row>
    <row r="909" spans="1:4">
      <c r="A909" s="98" t="s">
        <v>2798</v>
      </c>
      <c r="B909" s="97" t="s">
        <v>2799</v>
      </c>
      <c r="C909" s="98" t="s">
        <v>4675</v>
      </c>
      <c r="D909" s="104">
        <v>1.35</v>
      </c>
    </row>
    <row r="910" spans="1:4">
      <c r="A910" s="98" t="s">
        <v>2800</v>
      </c>
      <c r="B910" s="97" t="s">
        <v>2801</v>
      </c>
      <c r="C910" s="98" t="s">
        <v>4675</v>
      </c>
      <c r="D910" s="104">
        <v>1.5</v>
      </c>
    </row>
    <row r="911" spans="1:4">
      <c r="A911" s="98" t="s">
        <v>2802</v>
      </c>
      <c r="B911" s="97" t="s">
        <v>2803</v>
      </c>
      <c r="C911" s="98" t="s">
        <v>4675</v>
      </c>
      <c r="D911" s="104">
        <v>0.31</v>
      </c>
    </row>
    <row r="912" spans="1:4">
      <c r="A912" s="98" t="s">
        <v>2804</v>
      </c>
      <c r="B912" s="97" t="s">
        <v>8307</v>
      </c>
      <c r="C912" s="98" t="s">
        <v>4675</v>
      </c>
      <c r="D912" s="104">
        <v>0.5</v>
      </c>
    </row>
    <row r="913" spans="1:4">
      <c r="A913" s="98" t="s">
        <v>8308</v>
      </c>
      <c r="B913" s="97" t="s">
        <v>8309</v>
      </c>
      <c r="C913" s="98" t="s">
        <v>4675</v>
      </c>
      <c r="D913" s="104">
        <v>0.65</v>
      </c>
    </row>
    <row r="914" spans="1:4">
      <c r="A914" s="98" t="s">
        <v>8310</v>
      </c>
      <c r="B914" s="97" t="s">
        <v>8311</v>
      </c>
      <c r="C914" s="98" t="s">
        <v>4675</v>
      </c>
      <c r="D914" s="104">
        <v>0.75</v>
      </c>
    </row>
    <row r="915" spans="1:4">
      <c r="A915" s="98" t="s">
        <v>8312</v>
      </c>
      <c r="B915" s="97" t="s">
        <v>8313</v>
      </c>
      <c r="C915" s="98" t="s">
        <v>4675</v>
      </c>
      <c r="D915" s="104">
        <v>0.9</v>
      </c>
    </row>
    <row r="916" spans="1:4">
      <c r="A916" s="98" t="s">
        <v>8314</v>
      </c>
      <c r="B916" s="97" t="s">
        <v>8315</v>
      </c>
      <c r="C916" s="98" t="s">
        <v>4675</v>
      </c>
      <c r="D916" s="104">
        <v>1.2</v>
      </c>
    </row>
    <row r="917" spans="1:4">
      <c r="A917" s="98" t="s">
        <v>8316</v>
      </c>
      <c r="B917" s="97" t="s">
        <v>8317</v>
      </c>
      <c r="C917" s="98" t="s">
        <v>4675</v>
      </c>
      <c r="D917" s="104">
        <v>2.57</v>
      </c>
    </row>
    <row r="918" spans="1:4">
      <c r="A918" s="98" t="s">
        <v>8318</v>
      </c>
      <c r="B918" s="97" t="s">
        <v>8319</v>
      </c>
      <c r="C918" s="98" t="s">
        <v>4675</v>
      </c>
      <c r="D918" s="104">
        <v>24.56</v>
      </c>
    </row>
    <row r="919" spans="1:4">
      <c r="A919" s="98" t="s">
        <v>8320</v>
      </c>
      <c r="B919" s="97" t="s">
        <v>8321</v>
      </c>
      <c r="C919" s="98" t="s">
        <v>4675</v>
      </c>
      <c r="D919" s="104">
        <v>4.5599999999999996</v>
      </c>
    </row>
    <row r="920" spans="1:4">
      <c r="A920" s="98" t="s">
        <v>8322</v>
      </c>
      <c r="B920" s="97" t="s">
        <v>8323</v>
      </c>
      <c r="C920" s="98" t="s">
        <v>4675</v>
      </c>
      <c r="D920" s="104">
        <v>24.67</v>
      </c>
    </row>
    <row r="921" spans="1:4">
      <c r="A921" s="98" t="s">
        <v>8324</v>
      </c>
      <c r="B921" s="97" t="s">
        <v>8325</v>
      </c>
      <c r="C921" s="98" t="s">
        <v>4675</v>
      </c>
      <c r="D921" s="104">
        <v>5.86</v>
      </c>
    </row>
    <row r="922" spans="1:4">
      <c r="A922" s="98" t="s">
        <v>8326</v>
      </c>
      <c r="B922" s="97" t="s">
        <v>8327</v>
      </c>
      <c r="C922" s="98" t="s">
        <v>4675</v>
      </c>
      <c r="D922" s="104">
        <v>13.04</v>
      </c>
    </row>
    <row r="923" spans="1:4">
      <c r="A923" s="98" t="s">
        <v>8328</v>
      </c>
      <c r="B923" s="97" t="s">
        <v>8329</v>
      </c>
      <c r="C923" s="98" t="s">
        <v>4675</v>
      </c>
      <c r="D923" s="104">
        <v>3.84</v>
      </c>
    </row>
    <row r="924" spans="1:4">
      <c r="A924" s="98" t="s">
        <v>8330</v>
      </c>
      <c r="B924" s="97" t="s">
        <v>8331</v>
      </c>
      <c r="C924" s="98" t="s">
        <v>4675</v>
      </c>
      <c r="D924" s="104">
        <v>19.55</v>
      </c>
    </row>
    <row r="925" spans="1:4">
      <c r="A925" s="98" t="s">
        <v>8332</v>
      </c>
      <c r="B925" s="97" t="s">
        <v>8333</v>
      </c>
      <c r="C925" s="98" t="s">
        <v>4675</v>
      </c>
      <c r="D925" s="104">
        <v>6.51</v>
      </c>
    </row>
    <row r="926" spans="1:4">
      <c r="A926" s="98" t="s">
        <v>8334</v>
      </c>
      <c r="B926" s="97" t="s">
        <v>8335</v>
      </c>
      <c r="C926" s="98" t="s">
        <v>4675</v>
      </c>
      <c r="D926" s="104">
        <v>13.8</v>
      </c>
    </row>
    <row r="927" spans="1:4">
      <c r="A927" s="98" t="s">
        <v>8336</v>
      </c>
      <c r="B927" s="97" t="s">
        <v>8337</v>
      </c>
      <c r="C927" s="98" t="s">
        <v>4675</v>
      </c>
      <c r="D927" s="104">
        <v>9.1</v>
      </c>
    </row>
    <row r="928" spans="1:4">
      <c r="A928" s="98" t="s">
        <v>8338</v>
      </c>
      <c r="B928" s="97" t="s">
        <v>8339</v>
      </c>
      <c r="C928" s="98" t="s">
        <v>4675</v>
      </c>
      <c r="D928" s="104">
        <v>13.68</v>
      </c>
    </row>
    <row r="929" spans="1:4">
      <c r="A929" s="98" t="s">
        <v>8340</v>
      </c>
      <c r="B929" s="97" t="s">
        <v>6283</v>
      </c>
      <c r="C929" s="98" t="s">
        <v>4675</v>
      </c>
      <c r="D929" s="104">
        <v>9.2100000000000009</v>
      </c>
    </row>
    <row r="930" spans="1:4">
      <c r="A930" s="98" t="s">
        <v>6284</v>
      </c>
      <c r="B930" s="97" t="s">
        <v>6285</v>
      </c>
      <c r="C930" s="98" t="s">
        <v>6555</v>
      </c>
      <c r="D930" s="104">
        <v>64.209999999999994</v>
      </c>
    </row>
    <row r="931" spans="1:4">
      <c r="A931" s="98" t="s">
        <v>6286</v>
      </c>
      <c r="B931" s="97" t="s">
        <v>3219</v>
      </c>
      <c r="C931" s="98" t="s">
        <v>6555</v>
      </c>
      <c r="D931" s="104">
        <v>55.67</v>
      </c>
    </row>
    <row r="932" spans="1:4">
      <c r="A932" s="98" t="s">
        <v>3220</v>
      </c>
      <c r="B932" s="97" t="s">
        <v>3221</v>
      </c>
      <c r="C932" s="98" t="s">
        <v>6555</v>
      </c>
      <c r="D932" s="104">
        <v>2.7</v>
      </c>
    </row>
    <row r="933" spans="1:4">
      <c r="A933" s="98" t="s">
        <v>3222</v>
      </c>
      <c r="B933" s="97" t="s">
        <v>3223</v>
      </c>
      <c r="C933" s="98" t="s">
        <v>6555</v>
      </c>
      <c r="D933" s="104">
        <v>38.99</v>
      </c>
    </row>
    <row r="934" spans="1:4">
      <c r="A934" s="98" t="s">
        <v>3224</v>
      </c>
      <c r="B934" s="97" t="s">
        <v>3225</v>
      </c>
      <c r="C934" s="98" t="s">
        <v>6555</v>
      </c>
      <c r="D934" s="104">
        <v>19.45</v>
      </c>
    </row>
    <row r="935" spans="1:4">
      <c r="A935" s="98" t="s">
        <v>3226</v>
      </c>
      <c r="B935" s="97" t="s">
        <v>3227</v>
      </c>
      <c r="C935" s="98" t="s">
        <v>6555</v>
      </c>
      <c r="D935" s="104">
        <v>1.76</v>
      </c>
    </row>
    <row r="936" spans="1:4">
      <c r="A936" s="98" t="s">
        <v>3228</v>
      </c>
      <c r="B936" s="97" t="s">
        <v>3229</v>
      </c>
      <c r="C936" s="98" t="s">
        <v>6555</v>
      </c>
      <c r="D936" s="104">
        <v>2.0499999999999998</v>
      </c>
    </row>
    <row r="937" spans="1:4">
      <c r="A937" s="98" t="s">
        <v>3230</v>
      </c>
      <c r="B937" s="97" t="s">
        <v>3231</v>
      </c>
      <c r="C937" s="98" t="s">
        <v>6555</v>
      </c>
      <c r="D937" s="104">
        <v>40.85</v>
      </c>
    </row>
    <row r="938" spans="1:4">
      <c r="A938" s="98" t="s">
        <v>3232</v>
      </c>
      <c r="B938" s="97" t="s">
        <v>3233</v>
      </c>
      <c r="C938" s="98" t="s">
        <v>6555</v>
      </c>
      <c r="D938" s="104">
        <v>23.95</v>
      </c>
    </row>
    <row r="939" spans="1:4">
      <c r="A939" s="98" t="s">
        <v>3234</v>
      </c>
      <c r="B939" s="97" t="s">
        <v>3235</v>
      </c>
      <c r="C939" s="98" t="s">
        <v>6555</v>
      </c>
      <c r="D939" s="104">
        <v>8.43</v>
      </c>
    </row>
    <row r="940" spans="1:4">
      <c r="A940" s="98" t="s">
        <v>3236</v>
      </c>
      <c r="B940" s="97" t="s">
        <v>3237</v>
      </c>
      <c r="C940" s="98" t="s">
        <v>6555</v>
      </c>
      <c r="D940" s="104">
        <v>8.43</v>
      </c>
    </row>
    <row r="941" spans="1:4">
      <c r="A941" s="98" t="s">
        <v>3238</v>
      </c>
      <c r="B941" s="97" t="s">
        <v>3239</v>
      </c>
      <c r="C941" s="98" t="s">
        <v>6555</v>
      </c>
      <c r="D941" s="104">
        <v>120.5</v>
      </c>
    </row>
    <row r="942" spans="1:4">
      <c r="A942" s="98" t="s">
        <v>3240</v>
      </c>
      <c r="B942" s="97" t="s">
        <v>3241</v>
      </c>
      <c r="C942" s="98" t="s">
        <v>6555</v>
      </c>
      <c r="D942" s="104">
        <v>30.26</v>
      </c>
    </row>
    <row r="943" spans="1:4">
      <c r="A943" s="98" t="s">
        <v>3242</v>
      </c>
      <c r="B943" s="97" t="s">
        <v>3243</v>
      </c>
      <c r="C943" s="98" t="s">
        <v>6555</v>
      </c>
      <c r="D943" s="104">
        <v>5.85</v>
      </c>
    </row>
    <row r="944" spans="1:4">
      <c r="A944" s="98" t="s">
        <v>3244</v>
      </c>
      <c r="B944" s="97" t="s">
        <v>3245</v>
      </c>
      <c r="C944" s="98" t="s">
        <v>6555</v>
      </c>
      <c r="D944" s="104">
        <v>8.27</v>
      </c>
    </row>
    <row r="945" spans="1:4">
      <c r="A945" s="98" t="s">
        <v>3246</v>
      </c>
      <c r="B945" s="97" t="s">
        <v>3247</v>
      </c>
      <c r="C945" s="98" t="s">
        <v>6555</v>
      </c>
      <c r="D945" s="104">
        <v>13</v>
      </c>
    </row>
    <row r="946" spans="1:4">
      <c r="A946" s="98" t="s">
        <v>3248</v>
      </c>
      <c r="B946" s="97" t="s">
        <v>3249</v>
      </c>
      <c r="C946" s="98" t="s">
        <v>6555</v>
      </c>
      <c r="D946" s="104">
        <v>45.07</v>
      </c>
    </row>
    <row r="947" spans="1:4">
      <c r="A947" s="98" t="s">
        <v>3250</v>
      </c>
      <c r="B947" s="97" t="s">
        <v>5376</v>
      </c>
      <c r="C947" s="98" t="s">
        <v>6555</v>
      </c>
      <c r="D947" s="104">
        <v>63.58</v>
      </c>
    </row>
    <row r="948" spans="1:4">
      <c r="A948" s="98" t="s">
        <v>5377</v>
      </c>
      <c r="B948" s="97" t="s">
        <v>6307</v>
      </c>
      <c r="C948" s="98" t="s">
        <v>6555</v>
      </c>
      <c r="D948" s="104">
        <v>66.22</v>
      </c>
    </row>
    <row r="949" spans="1:4" ht="31.5">
      <c r="A949" s="98" t="s">
        <v>6308</v>
      </c>
      <c r="B949" s="97" t="s">
        <v>6309</v>
      </c>
      <c r="C949" s="98" t="s">
        <v>6555</v>
      </c>
      <c r="D949" s="104">
        <v>674.59</v>
      </c>
    </row>
    <row r="950" spans="1:4" ht="31.5">
      <c r="A950" s="98" t="s">
        <v>6310</v>
      </c>
      <c r="B950" s="97" t="s">
        <v>6311</v>
      </c>
      <c r="C950" s="98" t="s">
        <v>6555</v>
      </c>
      <c r="D950" s="104">
        <v>6593.29</v>
      </c>
    </row>
    <row r="951" spans="1:4">
      <c r="A951" s="98" t="s">
        <v>6312</v>
      </c>
      <c r="B951" s="97" t="s">
        <v>6313</v>
      </c>
      <c r="C951" s="98" t="s">
        <v>6555</v>
      </c>
      <c r="D951" s="104">
        <v>210.48</v>
      </c>
    </row>
    <row r="952" spans="1:4">
      <c r="A952" s="98" t="s">
        <v>6314</v>
      </c>
      <c r="B952" s="97" t="s">
        <v>6315</v>
      </c>
      <c r="C952" s="98" t="s">
        <v>6555</v>
      </c>
      <c r="D952" s="104">
        <v>142.07</v>
      </c>
    </row>
    <row r="953" spans="1:4">
      <c r="A953" s="98" t="s">
        <v>6316</v>
      </c>
      <c r="B953" s="97" t="s">
        <v>6317</v>
      </c>
      <c r="C953" s="98" t="s">
        <v>4675</v>
      </c>
      <c r="D953" s="104">
        <v>42.92</v>
      </c>
    </row>
    <row r="954" spans="1:4">
      <c r="A954" s="98" t="s">
        <v>6318</v>
      </c>
      <c r="B954" s="97" t="s">
        <v>8370</v>
      </c>
      <c r="C954" s="98" t="s">
        <v>4675</v>
      </c>
      <c r="D954" s="104">
        <v>2.7</v>
      </c>
    </row>
    <row r="955" spans="1:4">
      <c r="A955" s="98" t="s">
        <v>8371</v>
      </c>
      <c r="B955" s="97" t="s">
        <v>8372</v>
      </c>
      <c r="C955" s="98" t="s">
        <v>4675</v>
      </c>
      <c r="D955" s="104">
        <v>19.84</v>
      </c>
    </row>
    <row r="956" spans="1:4">
      <c r="A956" s="98" t="s">
        <v>8373</v>
      </c>
      <c r="B956" s="97" t="s">
        <v>8374</v>
      </c>
      <c r="C956" s="98" t="s">
        <v>4675</v>
      </c>
      <c r="D956" s="104">
        <v>48.63</v>
      </c>
    </row>
    <row r="957" spans="1:4">
      <c r="A957" s="98" t="s">
        <v>8375</v>
      </c>
      <c r="B957" s="97" t="s">
        <v>8376</v>
      </c>
      <c r="C957" s="98" t="s">
        <v>4675</v>
      </c>
      <c r="D957" s="104">
        <v>6.48</v>
      </c>
    </row>
    <row r="958" spans="1:4">
      <c r="A958" s="98" t="s">
        <v>8377</v>
      </c>
      <c r="B958" s="97" t="s">
        <v>8378</v>
      </c>
      <c r="C958" s="98" t="s">
        <v>6555</v>
      </c>
      <c r="D958" s="104">
        <v>3788.64</v>
      </c>
    </row>
    <row r="959" spans="1:4">
      <c r="A959" s="98" t="s">
        <v>8379</v>
      </c>
      <c r="B959" s="97" t="s">
        <v>8380</v>
      </c>
      <c r="C959" s="98" t="s">
        <v>6555</v>
      </c>
      <c r="D959" s="104">
        <v>1.38</v>
      </c>
    </row>
    <row r="960" spans="1:4">
      <c r="A960" s="98" t="s">
        <v>8381</v>
      </c>
      <c r="B960" s="97" t="s">
        <v>8382</v>
      </c>
      <c r="C960" s="98" t="s">
        <v>13346</v>
      </c>
      <c r="D960" s="104">
        <v>1620.9</v>
      </c>
    </row>
    <row r="961" spans="1:4">
      <c r="A961" s="98" t="s">
        <v>8383</v>
      </c>
      <c r="B961" s="97" t="s">
        <v>8384</v>
      </c>
      <c r="C961" s="98" t="s">
        <v>6555</v>
      </c>
      <c r="D961" s="104">
        <v>3782.1</v>
      </c>
    </row>
    <row r="962" spans="1:4">
      <c r="A962" s="98" t="s">
        <v>8385</v>
      </c>
      <c r="B962" s="97" t="s">
        <v>8386</v>
      </c>
      <c r="C962" s="98" t="s">
        <v>6555</v>
      </c>
      <c r="D962" s="104">
        <v>3782.1</v>
      </c>
    </row>
    <row r="963" spans="1:4">
      <c r="A963" s="98" t="s">
        <v>8387</v>
      </c>
      <c r="B963" s="97" t="s">
        <v>8388</v>
      </c>
      <c r="C963" s="98" t="s">
        <v>6555</v>
      </c>
      <c r="D963" s="104">
        <v>6.48</v>
      </c>
    </row>
    <row r="964" spans="1:4">
      <c r="A964" s="98" t="s">
        <v>8389</v>
      </c>
      <c r="B964" s="97" t="s">
        <v>8390</v>
      </c>
      <c r="C964" s="98" t="s">
        <v>6555</v>
      </c>
      <c r="D964" s="104">
        <v>2473.14</v>
      </c>
    </row>
    <row r="965" spans="1:4">
      <c r="A965" s="98" t="s">
        <v>8391</v>
      </c>
      <c r="B965" s="97" t="s">
        <v>8392</v>
      </c>
      <c r="C965" s="98" t="s">
        <v>6555</v>
      </c>
      <c r="D965" s="104">
        <v>21.61</v>
      </c>
    </row>
    <row r="966" spans="1:4">
      <c r="A966" s="98" t="s">
        <v>8393</v>
      </c>
      <c r="B966" s="97" t="s">
        <v>8394</v>
      </c>
      <c r="C966" s="98" t="s">
        <v>6555</v>
      </c>
      <c r="D966" s="104">
        <v>21.61</v>
      </c>
    </row>
    <row r="967" spans="1:4">
      <c r="A967" s="98" t="s">
        <v>8395</v>
      </c>
      <c r="B967" s="97" t="s">
        <v>8396</v>
      </c>
      <c r="C967" s="98" t="s">
        <v>6555</v>
      </c>
      <c r="D967" s="104">
        <v>21.61</v>
      </c>
    </row>
    <row r="968" spans="1:4">
      <c r="A968" s="98" t="s">
        <v>8397</v>
      </c>
      <c r="B968" s="97" t="s">
        <v>8398</v>
      </c>
      <c r="C968" s="98" t="s">
        <v>6555</v>
      </c>
      <c r="D968" s="104">
        <v>11974.89</v>
      </c>
    </row>
    <row r="969" spans="1:4">
      <c r="A969" s="98" t="s">
        <v>8399</v>
      </c>
      <c r="B969" s="97" t="s">
        <v>8400</v>
      </c>
      <c r="C969" s="98" t="s">
        <v>6555</v>
      </c>
      <c r="D969" s="104">
        <v>17962.330000000002</v>
      </c>
    </row>
    <row r="970" spans="1:4">
      <c r="A970" s="98" t="s">
        <v>8401</v>
      </c>
      <c r="B970" s="97" t="s">
        <v>14570</v>
      </c>
      <c r="C970" s="98" t="s">
        <v>6555</v>
      </c>
      <c r="D970" s="104">
        <v>5987.44</v>
      </c>
    </row>
    <row r="971" spans="1:4">
      <c r="A971" s="98" t="s">
        <v>14571</v>
      </c>
      <c r="B971" s="97" t="s">
        <v>14572</v>
      </c>
      <c r="C971" s="98" t="s">
        <v>6555</v>
      </c>
      <c r="D971" s="104">
        <v>3025.68</v>
      </c>
    </row>
    <row r="972" spans="1:4">
      <c r="A972" s="98" t="s">
        <v>14573</v>
      </c>
      <c r="B972" s="97" t="s">
        <v>14574</v>
      </c>
      <c r="C972" s="98" t="s">
        <v>6555</v>
      </c>
      <c r="D972" s="104">
        <v>54.33</v>
      </c>
    </row>
    <row r="973" spans="1:4">
      <c r="A973" s="98" t="s">
        <v>14575</v>
      </c>
      <c r="B973" s="97" t="s">
        <v>14576</v>
      </c>
      <c r="C973" s="98" t="s">
        <v>6555</v>
      </c>
      <c r="D973" s="104">
        <v>626.75</v>
      </c>
    </row>
    <row r="974" spans="1:4">
      <c r="A974" s="98" t="s">
        <v>14577</v>
      </c>
      <c r="B974" s="97" t="s">
        <v>14578</v>
      </c>
      <c r="C974" s="98" t="s">
        <v>6555</v>
      </c>
      <c r="D974" s="104">
        <v>211.54</v>
      </c>
    </row>
    <row r="975" spans="1:4">
      <c r="A975" s="98" t="s">
        <v>14579</v>
      </c>
      <c r="B975" s="97" t="s">
        <v>14580</v>
      </c>
      <c r="C975" s="98" t="s">
        <v>6555</v>
      </c>
      <c r="D975" s="104">
        <v>248.54</v>
      </c>
    </row>
    <row r="976" spans="1:4">
      <c r="A976" s="98" t="s">
        <v>14581</v>
      </c>
      <c r="B976" s="97" t="s">
        <v>14582</v>
      </c>
      <c r="C976" s="98" t="s">
        <v>6555</v>
      </c>
      <c r="D976" s="104">
        <v>302.57</v>
      </c>
    </row>
    <row r="977" spans="1:4">
      <c r="A977" s="98" t="s">
        <v>14583</v>
      </c>
      <c r="B977" s="97" t="s">
        <v>14584</v>
      </c>
      <c r="C977" s="98" t="s">
        <v>6555</v>
      </c>
      <c r="D977" s="104">
        <v>102.66</v>
      </c>
    </row>
    <row r="978" spans="1:4">
      <c r="A978" s="98" t="s">
        <v>14585</v>
      </c>
      <c r="B978" s="97" t="s">
        <v>14586</v>
      </c>
      <c r="C978" s="98" t="s">
        <v>6555</v>
      </c>
      <c r="D978" s="104">
        <v>328.5</v>
      </c>
    </row>
    <row r="979" spans="1:4">
      <c r="A979" s="98" t="s">
        <v>14587</v>
      </c>
      <c r="B979" s="97" t="s">
        <v>14588</v>
      </c>
      <c r="C979" s="98" t="s">
        <v>6555</v>
      </c>
      <c r="D979" s="104">
        <v>126.43</v>
      </c>
    </row>
    <row r="980" spans="1:4">
      <c r="A980" s="98" t="s">
        <v>14589</v>
      </c>
      <c r="B980" s="97" t="s">
        <v>14590</v>
      </c>
      <c r="C980" s="98" t="s">
        <v>6555</v>
      </c>
      <c r="D980" s="104">
        <v>210.72</v>
      </c>
    </row>
    <row r="981" spans="1:4">
      <c r="A981" s="98" t="s">
        <v>14591</v>
      </c>
      <c r="B981" s="97" t="s">
        <v>4083</v>
      </c>
      <c r="C981" s="98" t="s">
        <v>6555</v>
      </c>
      <c r="D981" s="104">
        <v>1264.3</v>
      </c>
    </row>
    <row r="982" spans="1:4">
      <c r="A982" s="98" t="s">
        <v>4084</v>
      </c>
      <c r="B982" s="97" t="s">
        <v>4085</v>
      </c>
      <c r="C982" s="98" t="s">
        <v>6555</v>
      </c>
      <c r="D982" s="104">
        <v>377.13</v>
      </c>
    </row>
    <row r="983" spans="1:4">
      <c r="A983" s="98" t="s">
        <v>4086</v>
      </c>
      <c r="B983" s="97" t="s">
        <v>4087</v>
      </c>
      <c r="C983" s="98" t="s">
        <v>6555</v>
      </c>
      <c r="D983" s="104">
        <v>453.85</v>
      </c>
    </row>
    <row r="984" spans="1:4">
      <c r="A984" s="98" t="s">
        <v>4088</v>
      </c>
      <c r="B984" s="97" t="s">
        <v>4089</v>
      </c>
      <c r="C984" s="98" t="s">
        <v>6555</v>
      </c>
      <c r="D984" s="104">
        <v>64.84</v>
      </c>
    </row>
    <row r="985" spans="1:4">
      <c r="A985" s="98" t="s">
        <v>4090</v>
      </c>
      <c r="B985" s="97" t="s">
        <v>4091</v>
      </c>
      <c r="C985" s="98" t="s">
        <v>6555</v>
      </c>
      <c r="D985" s="104">
        <v>268.08</v>
      </c>
    </row>
    <row r="986" spans="1:4">
      <c r="A986" s="98" t="s">
        <v>4092</v>
      </c>
      <c r="B986" s="97" t="s">
        <v>4093</v>
      </c>
      <c r="C986" s="98" t="s">
        <v>6555</v>
      </c>
      <c r="D986" s="104">
        <v>40.58</v>
      </c>
    </row>
    <row r="987" spans="1:4">
      <c r="A987" s="98" t="s">
        <v>4094</v>
      </c>
      <c r="B987" s="97" t="s">
        <v>4095</v>
      </c>
      <c r="C987" s="98" t="s">
        <v>6555</v>
      </c>
      <c r="D987" s="104">
        <v>268.08</v>
      </c>
    </row>
    <row r="988" spans="1:4">
      <c r="A988" s="98" t="s">
        <v>4096</v>
      </c>
      <c r="B988" s="97" t="s">
        <v>4097</v>
      </c>
      <c r="C988" s="98" t="s">
        <v>6555</v>
      </c>
      <c r="D988" s="104">
        <v>156.69</v>
      </c>
    </row>
    <row r="989" spans="1:4">
      <c r="A989" s="98" t="s">
        <v>4098</v>
      </c>
      <c r="B989" s="97" t="s">
        <v>4099</v>
      </c>
      <c r="C989" s="98" t="s">
        <v>6555</v>
      </c>
      <c r="D989" s="104">
        <v>210.72</v>
      </c>
    </row>
    <row r="990" spans="1:4">
      <c r="A990" s="98" t="s">
        <v>4100</v>
      </c>
      <c r="B990" s="97" t="s">
        <v>4101</v>
      </c>
      <c r="C990" s="98" t="s">
        <v>6555</v>
      </c>
      <c r="D990" s="104">
        <v>94.01</v>
      </c>
    </row>
    <row r="991" spans="1:4">
      <c r="A991" s="98" t="s">
        <v>4102</v>
      </c>
      <c r="B991" s="97" t="s">
        <v>4103</v>
      </c>
      <c r="C991" s="98" t="s">
        <v>6555</v>
      </c>
      <c r="D991" s="104">
        <v>5.12</v>
      </c>
    </row>
    <row r="992" spans="1:4" ht="31.5">
      <c r="A992" s="98" t="s">
        <v>4104</v>
      </c>
      <c r="B992" s="97" t="s">
        <v>4105</v>
      </c>
      <c r="C992" s="98" t="s">
        <v>6555</v>
      </c>
      <c r="D992" s="104">
        <v>86.45</v>
      </c>
    </row>
    <row r="993" spans="1:4">
      <c r="A993" s="98" t="s">
        <v>4106</v>
      </c>
      <c r="B993" s="97" t="s">
        <v>4107</v>
      </c>
      <c r="C993" s="98" t="s">
        <v>6555</v>
      </c>
      <c r="D993" s="104">
        <v>0.22</v>
      </c>
    </row>
    <row r="994" spans="1:4">
      <c r="A994" s="98" t="s">
        <v>2373</v>
      </c>
      <c r="B994" s="97" t="s">
        <v>2374</v>
      </c>
      <c r="C994" s="98" t="s">
        <v>6555</v>
      </c>
      <c r="D994" s="104">
        <v>345.51</v>
      </c>
    </row>
    <row r="995" spans="1:4" ht="21">
      <c r="A995" s="98" t="s">
        <v>4108</v>
      </c>
      <c r="B995" s="97" t="s">
        <v>4109</v>
      </c>
      <c r="C995" s="98" t="s">
        <v>6555</v>
      </c>
      <c r="D995" s="104">
        <v>2262.66</v>
      </c>
    </row>
    <row r="996" spans="1:4">
      <c r="A996" s="98" t="s">
        <v>4110</v>
      </c>
      <c r="B996" s="97" t="s">
        <v>4111</v>
      </c>
      <c r="C996" s="98" t="s">
        <v>6555</v>
      </c>
      <c r="D996" s="104">
        <v>7.6</v>
      </c>
    </row>
    <row r="997" spans="1:4">
      <c r="A997" s="98" t="s">
        <v>4112</v>
      </c>
      <c r="B997" s="97" t="s">
        <v>4113</v>
      </c>
      <c r="C997" s="98" t="s">
        <v>6555</v>
      </c>
      <c r="D997" s="104">
        <v>5.43</v>
      </c>
    </row>
    <row r="998" spans="1:4">
      <c r="A998" s="98" t="s">
        <v>4114</v>
      </c>
      <c r="B998" s="97" t="s">
        <v>4115</v>
      </c>
      <c r="C998" s="98" t="s">
        <v>6555</v>
      </c>
      <c r="D998" s="104">
        <v>5.26</v>
      </c>
    </row>
    <row r="999" spans="1:4">
      <c r="A999" s="98" t="s">
        <v>4116</v>
      </c>
      <c r="B999" s="97" t="s">
        <v>1970</v>
      </c>
      <c r="C999" s="98" t="s">
        <v>6555</v>
      </c>
      <c r="D999" s="104">
        <v>10.25</v>
      </c>
    </row>
    <row r="1000" spans="1:4">
      <c r="A1000" s="98" t="s">
        <v>1971</v>
      </c>
      <c r="B1000" s="97" t="s">
        <v>1972</v>
      </c>
      <c r="C1000" s="98" t="s">
        <v>6555</v>
      </c>
      <c r="D1000" s="104">
        <v>1.08</v>
      </c>
    </row>
    <row r="1001" spans="1:4">
      <c r="A1001" s="98" t="s">
        <v>2375</v>
      </c>
      <c r="B1001" s="97" t="s">
        <v>2376</v>
      </c>
      <c r="C1001" s="98" t="s">
        <v>6555</v>
      </c>
      <c r="D1001" s="104">
        <v>1.93</v>
      </c>
    </row>
    <row r="1002" spans="1:4">
      <c r="A1002" s="98" t="s">
        <v>1973</v>
      </c>
      <c r="B1002" s="97" t="s">
        <v>1974</v>
      </c>
      <c r="C1002" s="98" t="s">
        <v>6555</v>
      </c>
      <c r="D1002" s="104">
        <v>1.62</v>
      </c>
    </row>
    <row r="1003" spans="1:4">
      <c r="A1003" s="98" t="s">
        <v>1975</v>
      </c>
      <c r="B1003" s="97" t="s">
        <v>1976</v>
      </c>
      <c r="C1003" s="98" t="s">
        <v>6555</v>
      </c>
      <c r="D1003" s="104">
        <v>9.24</v>
      </c>
    </row>
    <row r="1004" spans="1:4">
      <c r="A1004" s="98" t="s">
        <v>1977</v>
      </c>
      <c r="B1004" s="97" t="s">
        <v>4119</v>
      </c>
      <c r="C1004" s="98" t="s">
        <v>6555</v>
      </c>
      <c r="D1004" s="104">
        <v>73.48</v>
      </c>
    </row>
    <row r="1005" spans="1:4">
      <c r="A1005" s="98" t="s">
        <v>4120</v>
      </c>
      <c r="B1005" s="97" t="s">
        <v>4121</v>
      </c>
      <c r="C1005" s="98" t="s">
        <v>6555</v>
      </c>
      <c r="D1005" s="104">
        <v>2.7</v>
      </c>
    </row>
    <row r="1006" spans="1:4">
      <c r="A1006" s="98" t="s">
        <v>6218</v>
      </c>
      <c r="B1006" s="97" t="s">
        <v>6219</v>
      </c>
      <c r="C1006" s="98" t="s">
        <v>6555</v>
      </c>
      <c r="D1006" s="104">
        <v>4.1100000000000003</v>
      </c>
    </row>
    <row r="1007" spans="1:4">
      <c r="A1007" s="98" t="s">
        <v>8301</v>
      </c>
      <c r="B1007" s="97" t="s">
        <v>8302</v>
      </c>
      <c r="C1007" s="98" t="s">
        <v>13346</v>
      </c>
      <c r="D1007" s="104">
        <v>16209</v>
      </c>
    </row>
    <row r="1008" spans="1:4">
      <c r="A1008" s="98" t="s">
        <v>8303</v>
      </c>
      <c r="B1008" s="97" t="s">
        <v>8304</v>
      </c>
      <c r="C1008" s="98" t="s">
        <v>6555</v>
      </c>
      <c r="D1008" s="104">
        <v>75.319999999999993</v>
      </c>
    </row>
    <row r="1009" spans="1:4">
      <c r="A1009" s="98" t="s">
        <v>8305</v>
      </c>
      <c r="B1009" s="97" t="s">
        <v>8306</v>
      </c>
      <c r="C1009" s="98" t="s">
        <v>13346</v>
      </c>
      <c r="D1009" s="104">
        <v>78930</v>
      </c>
    </row>
    <row r="1010" spans="1:4">
      <c r="A1010" s="98" t="s">
        <v>10438</v>
      </c>
      <c r="B1010" s="97" t="s">
        <v>10439</v>
      </c>
      <c r="C1010" s="98" t="s">
        <v>6555</v>
      </c>
      <c r="D1010" s="104">
        <v>129.66999999999999</v>
      </c>
    </row>
    <row r="1011" spans="1:4">
      <c r="A1011" s="98" t="s">
        <v>10440</v>
      </c>
      <c r="B1011" s="97" t="s">
        <v>10441</v>
      </c>
      <c r="C1011" s="98" t="s">
        <v>6555</v>
      </c>
      <c r="D1011" s="104">
        <v>4970.76</v>
      </c>
    </row>
    <row r="1012" spans="1:4">
      <c r="A1012" s="98" t="s">
        <v>10442</v>
      </c>
      <c r="B1012" s="97" t="s">
        <v>10443</v>
      </c>
      <c r="C1012" s="98" t="s">
        <v>6555</v>
      </c>
      <c r="D1012" s="104">
        <v>384.65</v>
      </c>
    </row>
    <row r="1013" spans="1:4">
      <c r="A1013" s="98" t="s">
        <v>10444</v>
      </c>
      <c r="B1013" s="97" t="s">
        <v>9115</v>
      </c>
      <c r="C1013" s="98" t="s">
        <v>6555</v>
      </c>
      <c r="D1013" s="104">
        <v>362</v>
      </c>
    </row>
    <row r="1014" spans="1:4">
      <c r="A1014" s="98" t="s">
        <v>9116</v>
      </c>
      <c r="B1014" s="97" t="s">
        <v>9117</v>
      </c>
      <c r="C1014" s="98" t="s">
        <v>6555</v>
      </c>
      <c r="D1014" s="104">
        <v>4735.8</v>
      </c>
    </row>
    <row r="1015" spans="1:4" ht="21">
      <c r="A1015" s="98" t="s">
        <v>9118</v>
      </c>
      <c r="B1015" s="97" t="s">
        <v>9119</v>
      </c>
      <c r="C1015" s="98" t="s">
        <v>6555</v>
      </c>
      <c r="D1015" s="104">
        <v>3418.2</v>
      </c>
    </row>
    <row r="1016" spans="1:4">
      <c r="A1016" s="98" t="s">
        <v>9120</v>
      </c>
      <c r="B1016" s="97" t="s">
        <v>9121</v>
      </c>
      <c r="C1016" s="98" t="s">
        <v>6555</v>
      </c>
      <c r="D1016" s="104">
        <v>1945.08</v>
      </c>
    </row>
    <row r="1017" spans="1:4">
      <c r="A1017" s="98" t="s">
        <v>9122</v>
      </c>
      <c r="B1017" s="97" t="s">
        <v>9123</v>
      </c>
      <c r="C1017" s="98" t="s">
        <v>6555</v>
      </c>
      <c r="D1017" s="104">
        <v>432.24</v>
      </c>
    </row>
    <row r="1018" spans="1:4">
      <c r="A1018" s="98" t="s">
        <v>9124</v>
      </c>
      <c r="B1018" s="97" t="s">
        <v>9125</v>
      </c>
      <c r="C1018" s="98" t="s">
        <v>6555</v>
      </c>
      <c r="D1018" s="104">
        <v>30.38</v>
      </c>
    </row>
    <row r="1019" spans="1:4">
      <c r="A1019" s="98" t="s">
        <v>9126</v>
      </c>
      <c r="B1019" s="97" t="s">
        <v>9127</v>
      </c>
      <c r="C1019" s="98" t="s">
        <v>6555</v>
      </c>
      <c r="D1019" s="104">
        <v>30.38</v>
      </c>
    </row>
    <row r="1020" spans="1:4">
      <c r="A1020" s="98" t="s">
        <v>9128</v>
      </c>
      <c r="B1020" s="97" t="s">
        <v>9129</v>
      </c>
      <c r="C1020" s="98" t="s">
        <v>6555</v>
      </c>
      <c r="D1020" s="104">
        <v>43.22</v>
      </c>
    </row>
    <row r="1021" spans="1:4">
      <c r="A1021" s="98" t="s">
        <v>9130</v>
      </c>
      <c r="B1021" s="97" t="s">
        <v>9131</v>
      </c>
      <c r="C1021" s="98" t="s">
        <v>6555</v>
      </c>
      <c r="D1021" s="104">
        <v>3.13</v>
      </c>
    </row>
    <row r="1022" spans="1:4">
      <c r="A1022" s="98" t="s">
        <v>11286</v>
      </c>
      <c r="B1022" s="97" t="s">
        <v>11287</v>
      </c>
      <c r="C1022" s="98" t="s">
        <v>6555</v>
      </c>
      <c r="D1022" s="104">
        <v>6.31</v>
      </c>
    </row>
    <row r="1023" spans="1:4">
      <c r="A1023" s="98" t="s">
        <v>11288</v>
      </c>
      <c r="B1023" s="97" t="s">
        <v>11289</v>
      </c>
      <c r="C1023" s="98" t="s">
        <v>6555</v>
      </c>
      <c r="D1023" s="104">
        <v>4.8</v>
      </c>
    </row>
    <row r="1024" spans="1:4">
      <c r="A1024" s="98" t="s">
        <v>11290</v>
      </c>
      <c r="B1024" s="97" t="s">
        <v>11291</v>
      </c>
      <c r="C1024" s="98" t="s">
        <v>6555</v>
      </c>
      <c r="D1024" s="104">
        <v>10.65</v>
      </c>
    </row>
    <row r="1025" spans="1:4">
      <c r="A1025" s="98" t="s">
        <v>11292</v>
      </c>
      <c r="B1025" s="97" t="s">
        <v>11293</v>
      </c>
      <c r="C1025" s="98" t="s">
        <v>6555</v>
      </c>
      <c r="D1025" s="104">
        <v>24.82</v>
      </c>
    </row>
    <row r="1026" spans="1:4">
      <c r="A1026" s="98" t="s">
        <v>11294</v>
      </c>
      <c r="B1026" s="97" t="s">
        <v>9216</v>
      </c>
      <c r="C1026" s="98" t="s">
        <v>6555</v>
      </c>
      <c r="D1026" s="104">
        <v>1.64</v>
      </c>
    </row>
    <row r="1027" spans="1:4">
      <c r="A1027" s="98" t="s">
        <v>2377</v>
      </c>
      <c r="B1027" s="97" t="s">
        <v>2378</v>
      </c>
      <c r="C1027" s="98" t="s">
        <v>6555</v>
      </c>
      <c r="D1027" s="104">
        <v>1.57</v>
      </c>
    </row>
    <row r="1028" spans="1:4">
      <c r="A1028" s="98" t="s">
        <v>9217</v>
      </c>
      <c r="B1028" s="97" t="s">
        <v>9218</v>
      </c>
      <c r="C1028" s="98" t="s">
        <v>6555</v>
      </c>
      <c r="D1028" s="104">
        <v>2.59</v>
      </c>
    </row>
    <row r="1029" spans="1:4">
      <c r="A1029" s="98" t="s">
        <v>9219</v>
      </c>
      <c r="B1029" s="97" t="s">
        <v>10456</v>
      </c>
      <c r="C1029" s="98" t="s">
        <v>6555</v>
      </c>
      <c r="D1029" s="104">
        <v>2.2599999999999998</v>
      </c>
    </row>
    <row r="1030" spans="1:4">
      <c r="A1030" s="98" t="s">
        <v>10457</v>
      </c>
      <c r="B1030" s="97" t="s">
        <v>10458</v>
      </c>
      <c r="C1030" s="98" t="s">
        <v>6555</v>
      </c>
      <c r="D1030" s="104">
        <v>0.92</v>
      </c>
    </row>
    <row r="1031" spans="1:4">
      <c r="A1031" s="98" t="s">
        <v>10459</v>
      </c>
      <c r="B1031" s="97" t="s">
        <v>10460</v>
      </c>
      <c r="C1031" s="98" t="s">
        <v>6555</v>
      </c>
      <c r="D1031" s="104">
        <v>4.24</v>
      </c>
    </row>
    <row r="1032" spans="1:4">
      <c r="A1032" s="98" t="s">
        <v>10461</v>
      </c>
      <c r="B1032" s="97" t="s">
        <v>10462</v>
      </c>
      <c r="C1032" s="98" t="s">
        <v>6555</v>
      </c>
      <c r="D1032" s="104">
        <v>10.18</v>
      </c>
    </row>
    <row r="1033" spans="1:4">
      <c r="A1033" s="98" t="s">
        <v>10463</v>
      </c>
      <c r="B1033" s="97" t="s">
        <v>10464</v>
      </c>
      <c r="C1033" s="98" t="s">
        <v>6555</v>
      </c>
      <c r="D1033" s="104">
        <v>13.02</v>
      </c>
    </row>
    <row r="1034" spans="1:4">
      <c r="A1034" s="98" t="s">
        <v>10465</v>
      </c>
      <c r="B1034" s="97" t="s">
        <v>10466</v>
      </c>
      <c r="C1034" s="98" t="s">
        <v>6555</v>
      </c>
      <c r="D1034" s="104">
        <v>1.03</v>
      </c>
    </row>
    <row r="1035" spans="1:4">
      <c r="A1035" s="98" t="s">
        <v>10467</v>
      </c>
      <c r="B1035" s="97" t="s">
        <v>10468</v>
      </c>
      <c r="C1035" s="98" t="s">
        <v>6555</v>
      </c>
      <c r="D1035" s="104">
        <v>21.85</v>
      </c>
    </row>
    <row r="1036" spans="1:4">
      <c r="A1036" s="98" t="s">
        <v>10469</v>
      </c>
      <c r="B1036" s="97" t="s">
        <v>10470</v>
      </c>
      <c r="C1036" s="98" t="s">
        <v>6555</v>
      </c>
      <c r="D1036" s="104">
        <v>5.19</v>
      </c>
    </row>
    <row r="1037" spans="1:4">
      <c r="A1037" s="98" t="s">
        <v>10471</v>
      </c>
      <c r="B1037" s="97" t="s">
        <v>10472</v>
      </c>
      <c r="C1037" s="98" t="s">
        <v>6555</v>
      </c>
      <c r="D1037" s="104">
        <v>25.23</v>
      </c>
    </row>
    <row r="1038" spans="1:4">
      <c r="A1038" s="98" t="s">
        <v>10473</v>
      </c>
      <c r="B1038" s="97" t="s">
        <v>10474</v>
      </c>
      <c r="C1038" s="98" t="s">
        <v>6555</v>
      </c>
      <c r="D1038" s="104">
        <v>173.85</v>
      </c>
    </row>
    <row r="1039" spans="1:4">
      <c r="A1039" s="98" t="s">
        <v>8341</v>
      </c>
      <c r="B1039" s="97" t="s">
        <v>8342</v>
      </c>
      <c r="C1039" s="98" t="s">
        <v>6555</v>
      </c>
      <c r="D1039" s="104">
        <v>34.04</v>
      </c>
    </row>
    <row r="1040" spans="1:4" ht="21">
      <c r="A1040" s="98" t="s">
        <v>8343</v>
      </c>
      <c r="B1040" s="97" t="s">
        <v>8344</v>
      </c>
      <c r="C1040" s="98" t="s">
        <v>6555</v>
      </c>
      <c r="D1040" s="104">
        <v>174.7</v>
      </c>
    </row>
    <row r="1041" spans="1:4">
      <c r="A1041" s="98" t="s">
        <v>8345</v>
      </c>
      <c r="B1041" s="97" t="s">
        <v>8346</v>
      </c>
      <c r="C1041" s="98" t="s">
        <v>6555</v>
      </c>
      <c r="D1041" s="104">
        <v>7067.12</v>
      </c>
    </row>
    <row r="1042" spans="1:4">
      <c r="A1042" s="98" t="s">
        <v>8347</v>
      </c>
      <c r="B1042" s="97" t="s">
        <v>8348</v>
      </c>
      <c r="C1042" s="98" t="s">
        <v>6555</v>
      </c>
      <c r="D1042" s="104">
        <v>33.71</v>
      </c>
    </row>
    <row r="1043" spans="1:4">
      <c r="A1043" s="98" t="s">
        <v>8349</v>
      </c>
      <c r="B1043" s="97" t="s">
        <v>14413</v>
      </c>
      <c r="C1043" s="98" t="s">
        <v>6555</v>
      </c>
      <c r="D1043" s="104">
        <v>36.6</v>
      </c>
    </row>
    <row r="1044" spans="1:4">
      <c r="A1044" s="98" t="s">
        <v>14414</v>
      </c>
      <c r="B1044" s="97" t="s">
        <v>12678</v>
      </c>
      <c r="C1044" s="98" t="s">
        <v>6555</v>
      </c>
      <c r="D1044" s="104">
        <v>36.6</v>
      </c>
    </row>
    <row r="1045" spans="1:4">
      <c r="A1045" s="98" t="s">
        <v>12679</v>
      </c>
      <c r="B1045" s="97" t="s">
        <v>12680</v>
      </c>
      <c r="C1045" s="98" t="s">
        <v>6555</v>
      </c>
      <c r="D1045" s="104">
        <v>36.6</v>
      </c>
    </row>
    <row r="1046" spans="1:4">
      <c r="A1046" s="98" t="s">
        <v>12681</v>
      </c>
      <c r="B1046" s="97" t="s">
        <v>12682</v>
      </c>
      <c r="C1046" s="98" t="s">
        <v>6555</v>
      </c>
      <c r="D1046" s="104">
        <v>36.6</v>
      </c>
    </row>
    <row r="1047" spans="1:4">
      <c r="A1047" s="98" t="s">
        <v>12683</v>
      </c>
      <c r="B1047" s="97" t="s">
        <v>12684</v>
      </c>
      <c r="C1047" s="98" t="s">
        <v>6555</v>
      </c>
      <c r="D1047" s="104">
        <v>33.71</v>
      </c>
    </row>
    <row r="1048" spans="1:4">
      <c r="A1048" s="98" t="s">
        <v>12685</v>
      </c>
      <c r="B1048" s="97" t="s">
        <v>12686</v>
      </c>
      <c r="C1048" s="98" t="s">
        <v>6555</v>
      </c>
      <c r="D1048" s="104">
        <v>33.71</v>
      </c>
    </row>
    <row r="1049" spans="1:4" ht="21">
      <c r="A1049" s="98" t="s">
        <v>12687</v>
      </c>
      <c r="B1049" s="97" t="s">
        <v>12688</v>
      </c>
      <c r="C1049" s="98" t="s">
        <v>6555</v>
      </c>
      <c r="D1049" s="104">
        <v>26524.41</v>
      </c>
    </row>
    <row r="1050" spans="1:4">
      <c r="A1050" s="98" t="s">
        <v>12244</v>
      </c>
      <c r="B1050" s="97" t="s">
        <v>12245</v>
      </c>
      <c r="C1050" s="98" t="s">
        <v>6555</v>
      </c>
      <c r="D1050" s="104">
        <v>104</v>
      </c>
    </row>
    <row r="1051" spans="1:4">
      <c r="A1051" s="98" t="s">
        <v>12246</v>
      </c>
      <c r="B1051" s="97" t="s">
        <v>12247</v>
      </c>
      <c r="C1051" s="98" t="s">
        <v>6555</v>
      </c>
      <c r="D1051" s="104">
        <v>135</v>
      </c>
    </row>
    <row r="1052" spans="1:4">
      <c r="A1052" s="98" t="s">
        <v>12689</v>
      </c>
      <c r="B1052" s="97" t="s">
        <v>12690</v>
      </c>
      <c r="C1052" s="98" t="s">
        <v>6555</v>
      </c>
      <c r="D1052" s="104">
        <v>5.96</v>
      </c>
    </row>
    <row r="1053" spans="1:4">
      <c r="A1053" s="98" t="s">
        <v>12691</v>
      </c>
      <c r="B1053" s="97" t="s">
        <v>12692</v>
      </c>
      <c r="C1053" s="98" t="s">
        <v>6555</v>
      </c>
      <c r="D1053" s="104">
        <v>5.96</v>
      </c>
    </row>
    <row r="1054" spans="1:4">
      <c r="A1054" s="98" t="s">
        <v>6553</v>
      </c>
      <c r="B1054" s="97" t="s">
        <v>6554</v>
      </c>
      <c r="C1054" s="98" t="s">
        <v>6555</v>
      </c>
      <c r="D1054" s="104">
        <v>5.96</v>
      </c>
    </row>
    <row r="1055" spans="1:4">
      <c r="A1055" s="98" t="s">
        <v>12693</v>
      </c>
      <c r="B1055" s="97" t="s">
        <v>12694</v>
      </c>
      <c r="C1055" s="98" t="s">
        <v>6555</v>
      </c>
      <c r="D1055" s="104">
        <v>5.96</v>
      </c>
    </row>
    <row r="1056" spans="1:4">
      <c r="A1056" s="98" t="s">
        <v>12695</v>
      </c>
      <c r="B1056" s="97" t="s">
        <v>12696</v>
      </c>
      <c r="C1056" s="98" t="s">
        <v>6555</v>
      </c>
      <c r="D1056" s="104">
        <v>5.96</v>
      </c>
    </row>
    <row r="1057" spans="1:4">
      <c r="A1057" s="98" t="s">
        <v>12697</v>
      </c>
      <c r="B1057" s="97" t="s">
        <v>12698</v>
      </c>
      <c r="C1057" s="98" t="s">
        <v>6555</v>
      </c>
      <c r="D1057" s="104">
        <v>9.16</v>
      </c>
    </row>
    <row r="1058" spans="1:4">
      <c r="A1058" s="98" t="s">
        <v>12699</v>
      </c>
      <c r="B1058" s="97" t="s">
        <v>12700</v>
      </c>
      <c r="C1058" s="98" t="s">
        <v>6555</v>
      </c>
      <c r="D1058" s="104">
        <v>9.16</v>
      </c>
    </row>
    <row r="1059" spans="1:4">
      <c r="A1059" s="98" t="s">
        <v>12701</v>
      </c>
      <c r="B1059" s="97" t="s">
        <v>12702</v>
      </c>
      <c r="C1059" s="98" t="s">
        <v>6555</v>
      </c>
      <c r="D1059" s="104">
        <v>10379.16</v>
      </c>
    </row>
    <row r="1060" spans="1:4">
      <c r="A1060" s="98" t="s">
        <v>12703</v>
      </c>
      <c r="B1060" s="97" t="s">
        <v>12704</v>
      </c>
      <c r="C1060" s="98" t="s">
        <v>6555</v>
      </c>
      <c r="D1060" s="104">
        <v>10379.16</v>
      </c>
    </row>
    <row r="1061" spans="1:4">
      <c r="A1061" s="98" t="s">
        <v>12705</v>
      </c>
      <c r="B1061" s="97" t="s">
        <v>12706</v>
      </c>
      <c r="C1061" s="98" t="s">
        <v>6555</v>
      </c>
      <c r="D1061" s="104">
        <v>14480.04</v>
      </c>
    </row>
    <row r="1062" spans="1:4">
      <c r="A1062" s="98" t="s">
        <v>12707</v>
      </c>
      <c r="B1062" s="97" t="s">
        <v>12708</v>
      </c>
      <c r="C1062" s="98" t="s">
        <v>6555</v>
      </c>
      <c r="D1062" s="104">
        <v>24853.8</v>
      </c>
    </row>
    <row r="1063" spans="1:4">
      <c r="A1063" s="98" t="s">
        <v>12709</v>
      </c>
      <c r="B1063" s="97" t="s">
        <v>12710</v>
      </c>
      <c r="C1063" s="98" t="s">
        <v>6555</v>
      </c>
      <c r="D1063" s="104">
        <v>25988.43</v>
      </c>
    </row>
    <row r="1064" spans="1:4">
      <c r="A1064" s="98" t="s">
        <v>12711</v>
      </c>
      <c r="B1064" s="97" t="s">
        <v>12712</v>
      </c>
      <c r="C1064" s="98" t="s">
        <v>6555</v>
      </c>
      <c r="D1064" s="104">
        <v>2636.66</v>
      </c>
    </row>
    <row r="1065" spans="1:4">
      <c r="A1065" s="98" t="s">
        <v>12713</v>
      </c>
      <c r="B1065" s="97" t="s">
        <v>12714</v>
      </c>
      <c r="C1065" s="98" t="s">
        <v>6555</v>
      </c>
      <c r="D1065" s="104">
        <v>55.75</v>
      </c>
    </row>
    <row r="1066" spans="1:4">
      <c r="A1066" s="98" t="s">
        <v>12715</v>
      </c>
      <c r="B1066" s="97" t="s">
        <v>12716</v>
      </c>
      <c r="C1066" s="98" t="s">
        <v>6555</v>
      </c>
      <c r="D1066" s="104">
        <v>36.19</v>
      </c>
    </row>
    <row r="1067" spans="1:4">
      <c r="A1067" s="98" t="s">
        <v>12717</v>
      </c>
      <c r="B1067" s="97" t="s">
        <v>12718</v>
      </c>
      <c r="C1067" s="98" t="s">
        <v>6555</v>
      </c>
      <c r="D1067" s="104">
        <v>156.01</v>
      </c>
    </row>
    <row r="1068" spans="1:4">
      <c r="A1068" s="98" t="s">
        <v>12719</v>
      </c>
      <c r="B1068" s="97" t="s">
        <v>12720</v>
      </c>
      <c r="C1068" s="98" t="s">
        <v>6555</v>
      </c>
      <c r="D1068" s="104">
        <v>1682.74</v>
      </c>
    </row>
    <row r="1069" spans="1:4">
      <c r="A1069" s="98" t="s">
        <v>12721</v>
      </c>
      <c r="B1069" s="97" t="s">
        <v>12722</v>
      </c>
      <c r="C1069" s="98" t="s">
        <v>6555</v>
      </c>
      <c r="D1069" s="104">
        <v>48.63</v>
      </c>
    </row>
    <row r="1070" spans="1:4">
      <c r="A1070" s="98" t="s">
        <v>12723</v>
      </c>
      <c r="B1070" s="97" t="s">
        <v>12724</v>
      </c>
      <c r="C1070" s="98" t="s">
        <v>6555</v>
      </c>
      <c r="D1070" s="104">
        <v>1945.08</v>
      </c>
    </row>
    <row r="1071" spans="1:4">
      <c r="A1071" s="98" t="s">
        <v>12725</v>
      </c>
      <c r="B1071" s="97" t="s">
        <v>12726</v>
      </c>
      <c r="C1071" s="98" t="s">
        <v>6555</v>
      </c>
      <c r="D1071" s="104">
        <v>77.8</v>
      </c>
    </row>
    <row r="1072" spans="1:4">
      <c r="A1072" s="98" t="s">
        <v>12727</v>
      </c>
      <c r="B1072" s="97" t="s">
        <v>12728</v>
      </c>
      <c r="C1072" s="98" t="s">
        <v>6555</v>
      </c>
      <c r="D1072" s="104">
        <v>156.01</v>
      </c>
    </row>
    <row r="1073" spans="1:4">
      <c r="A1073" s="98" t="s">
        <v>12729</v>
      </c>
      <c r="B1073" s="97" t="s">
        <v>12730</v>
      </c>
      <c r="C1073" s="98" t="s">
        <v>6555</v>
      </c>
      <c r="D1073" s="104">
        <v>55.75</v>
      </c>
    </row>
    <row r="1074" spans="1:4">
      <c r="A1074" s="98" t="s">
        <v>12731</v>
      </c>
      <c r="B1074" s="97" t="s">
        <v>12732</v>
      </c>
      <c r="C1074" s="98" t="s">
        <v>6555</v>
      </c>
      <c r="D1074" s="104">
        <v>55.75</v>
      </c>
    </row>
    <row r="1075" spans="1:4">
      <c r="A1075" s="98" t="s">
        <v>12733</v>
      </c>
      <c r="B1075" s="97" t="s">
        <v>12734</v>
      </c>
      <c r="C1075" s="98" t="s">
        <v>6555</v>
      </c>
      <c r="D1075" s="104">
        <v>55.75</v>
      </c>
    </row>
    <row r="1076" spans="1:4">
      <c r="A1076" s="98" t="s">
        <v>12735</v>
      </c>
      <c r="B1076" s="97" t="s">
        <v>12736</v>
      </c>
      <c r="C1076" s="98" t="s">
        <v>6555</v>
      </c>
      <c r="D1076" s="104">
        <v>55.75</v>
      </c>
    </row>
    <row r="1077" spans="1:4">
      <c r="A1077" s="98" t="s">
        <v>12737</v>
      </c>
      <c r="B1077" s="97" t="s">
        <v>12738</v>
      </c>
      <c r="C1077" s="98" t="s">
        <v>6555</v>
      </c>
      <c r="D1077" s="104">
        <v>47.49</v>
      </c>
    </row>
    <row r="1078" spans="1:4">
      <c r="A1078" s="98" t="s">
        <v>12739</v>
      </c>
      <c r="B1078" s="97" t="s">
        <v>12740</v>
      </c>
      <c r="C1078" s="98" t="s">
        <v>6555</v>
      </c>
      <c r="D1078" s="104">
        <v>47.49</v>
      </c>
    </row>
    <row r="1079" spans="1:4">
      <c r="A1079" s="98" t="s">
        <v>12741</v>
      </c>
      <c r="B1079" s="97" t="s">
        <v>12742</v>
      </c>
      <c r="C1079" s="98" t="s">
        <v>6555</v>
      </c>
      <c r="D1079" s="104">
        <v>47.49</v>
      </c>
    </row>
    <row r="1080" spans="1:4">
      <c r="A1080" s="98" t="s">
        <v>12743</v>
      </c>
      <c r="B1080" s="97" t="s">
        <v>12744</v>
      </c>
      <c r="C1080" s="98" t="s">
        <v>6555</v>
      </c>
      <c r="D1080" s="104">
        <v>47.49</v>
      </c>
    </row>
    <row r="1081" spans="1:4">
      <c r="A1081" s="98" t="s">
        <v>12745</v>
      </c>
      <c r="B1081" s="97" t="s">
        <v>12746</v>
      </c>
      <c r="C1081" s="98" t="s">
        <v>6555</v>
      </c>
      <c r="D1081" s="104">
        <v>47.49</v>
      </c>
    </row>
    <row r="1082" spans="1:4">
      <c r="A1082" s="98" t="s">
        <v>12747</v>
      </c>
      <c r="B1082" s="97" t="s">
        <v>12748</v>
      </c>
      <c r="C1082" s="98" t="s">
        <v>6555</v>
      </c>
      <c r="D1082" s="104">
        <v>707.79</v>
      </c>
    </row>
    <row r="1083" spans="1:4">
      <c r="A1083" s="98" t="s">
        <v>12749</v>
      </c>
      <c r="B1083" s="97" t="s">
        <v>12750</v>
      </c>
      <c r="C1083" s="98" t="s">
        <v>6555</v>
      </c>
      <c r="D1083" s="104">
        <v>1173.19</v>
      </c>
    </row>
    <row r="1084" spans="1:4">
      <c r="A1084" s="98" t="s">
        <v>12751</v>
      </c>
      <c r="B1084" s="97" t="s">
        <v>12752</v>
      </c>
      <c r="C1084" s="98" t="s">
        <v>6555</v>
      </c>
      <c r="D1084" s="104">
        <v>47.49</v>
      </c>
    </row>
    <row r="1085" spans="1:4">
      <c r="A1085" s="98" t="s">
        <v>12753</v>
      </c>
      <c r="B1085" s="97" t="s">
        <v>12754</v>
      </c>
      <c r="C1085" s="98" t="s">
        <v>6555</v>
      </c>
      <c r="D1085" s="104">
        <v>47.49</v>
      </c>
    </row>
    <row r="1086" spans="1:4" ht="21">
      <c r="A1086" s="98" t="s">
        <v>12248</v>
      </c>
      <c r="B1086" s="97" t="s">
        <v>12249</v>
      </c>
      <c r="C1086" s="98" t="s">
        <v>6555</v>
      </c>
      <c r="D1086" s="104">
        <v>87.04</v>
      </c>
    </row>
    <row r="1087" spans="1:4" ht="21">
      <c r="A1087" s="98" t="s">
        <v>12250</v>
      </c>
      <c r="B1087" s="97" t="s">
        <v>12251</v>
      </c>
      <c r="C1087" s="98" t="s">
        <v>6555</v>
      </c>
      <c r="D1087" s="104">
        <v>373.38</v>
      </c>
    </row>
    <row r="1088" spans="1:4" ht="21">
      <c r="A1088" s="98" t="s">
        <v>12252</v>
      </c>
      <c r="B1088" s="97" t="s">
        <v>12253</v>
      </c>
      <c r="C1088" s="98" t="s">
        <v>6555</v>
      </c>
      <c r="D1088" s="104">
        <v>675.16</v>
      </c>
    </row>
    <row r="1089" spans="1:4">
      <c r="A1089" s="98" t="s">
        <v>12258</v>
      </c>
      <c r="B1089" s="97" t="s">
        <v>12259</v>
      </c>
      <c r="C1089" s="98" t="s">
        <v>6555</v>
      </c>
      <c r="D1089" s="104">
        <v>980</v>
      </c>
    </row>
    <row r="1090" spans="1:4">
      <c r="A1090" s="98" t="s">
        <v>12755</v>
      </c>
      <c r="B1090" s="97" t="s">
        <v>12756</v>
      </c>
      <c r="C1090" s="98" t="s">
        <v>4675</v>
      </c>
      <c r="D1090" s="104">
        <v>89.04</v>
      </c>
    </row>
    <row r="1091" spans="1:4">
      <c r="A1091" s="98" t="s">
        <v>12757</v>
      </c>
      <c r="B1091" s="97" t="s">
        <v>12758</v>
      </c>
      <c r="C1091" s="98" t="s">
        <v>4675</v>
      </c>
      <c r="D1091" s="104">
        <v>9.49</v>
      </c>
    </row>
    <row r="1092" spans="1:4">
      <c r="A1092" s="98" t="s">
        <v>12759</v>
      </c>
      <c r="B1092" s="97" t="s">
        <v>12760</v>
      </c>
      <c r="C1092" s="98" t="s">
        <v>4675</v>
      </c>
      <c r="D1092" s="104">
        <v>19.489999999999998</v>
      </c>
    </row>
    <row r="1093" spans="1:4">
      <c r="A1093" s="98" t="s">
        <v>12761</v>
      </c>
      <c r="B1093" s="97" t="s">
        <v>12762</v>
      </c>
      <c r="C1093" s="98" t="s">
        <v>4675</v>
      </c>
      <c r="D1093" s="104">
        <v>24.54</v>
      </c>
    </row>
    <row r="1094" spans="1:4">
      <c r="A1094" s="98" t="s">
        <v>12763</v>
      </c>
      <c r="B1094" s="97" t="s">
        <v>12764</v>
      </c>
      <c r="C1094" s="98" t="s">
        <v>4675</v>
      </c>
      <c r="D1094" s="104">
        <v>2.82</v>
      </c>
    </row>
    <row r="1095" spans="1:4">
      <c r="A1095" s="98" t="s">
        <v>12765</v>
      </c>
      <c r="B1095" s="97" t="s">
        <v>12766</v>
      </c>
      <c r="C1095" s="98" t="s">
        <v>4675</v>
      </c>
      <c r="D1095" s="104">
        <v>4.88</v>
      </c>
    </row>
    <row r="1096" spans="1:4">
      <c r="A1096" s="98" t="s">
        <v>12767</v>
      </c>
      <c r="B1096" s="97" t="s">
        <v>12768</v>
      </c>
      <c r="C1096" s="98" t="s">
        <v>4675</v>
      </c>
      <c r="D1096" s="104">
        <v>5.39</v>
      </c>
    </row>
    <row r="1097" spans="1:4">
      <c r="A1097" s="98" t="s">
        <v>12769</v>
      </c>
      <c r="B1097" s="97" t="s">
        <v>12770</v>
      </c>
      <c r="C1097" s="98" t="s">
        <v>4675</v>
      </c>
      <c r="D1097" s="104">
        <v>7.03</v>
      </c>
    </row>
    <row r="1098" spans="1:4">
      <c r="A1098" s="98" t="s">
        <v>12771</v>
      </c>
      <c r="B1098" s="97" t="s">
        <v>12772</v>
      </c>
      <c r="C1098" s="98" t="s">
        <v>4675</v>
      </c>
      <c r="D1098" s="104">
        <v>27.55</v>
      </c>
    </row>
    <row r="1099" spans="1:4">
      <c r="A1099" s="98" t="s">
        <v>12773</v>
      </c>
      <c r="B1099" s="97" t="s">
        <v>12774</v>
      </c>
      <c r="C1099" s="98" t="s">
        <v>4675</v>
      </c>
      <c r="D1099" s="104">
        <v>25.77</v>
      </c>
    </row>
    <row r="1100" spans="1:4">
      <c r="A1100" s="98" t="s">
        <v>12254</v>
      </c>
      <c r="B1100" s="97" t="s">
        <v>12255</v>
      </c>
      <c r="C1100" s="98" t="s">
        <v>4675</v>
      </c>
      <c r="D1100" s="104">
        <v>99.11</v>
      </c>
    </row>
    <row r="1101" spans="1:4">
      <c r="A1101" s="98" t="s">
        <v>12775</v>
      </c>
      <c r="B1101" s="97" t="s">
        <v>12776</v>
      </c>
      <c r="C1101" s="98" t="s">
        <v>4675</v>
      </c>
      <c r="D1101" s="104">
        <v>6.21</v>
      </c>
    </row>
    <row r="1102" spans="1:4">
      <c r="A1102" s="98" t="s">
        <v>12777</v>
      </c>
      <c r="B1102" s="97" t="s">
        <v>12778</v>
      </c>
      <c r="C1102" s="98" t="s">
        <v>4675</v>
      </c>
      <c r="D1102" s="104">
        <v>7.14</v>
      </c>
    </row>
    <row r="1103" spans="1:4">
      <c r="A1103" s="98" t="s">
        <v>12779</v>
      </c>
      <c r="B1103" s="97" t="s">
        <v>12780</v>
      </c>
      <c r="C1103" s="98" t="s">
        <v>4675</v>
      </c>
      <c r="D1103" s="104">
        <v>13.77</v>
      </c>
    </row>
    <row r="1104" spans="1:4">
      <c r="A1104" s="98" t="s">
        <v>12781</v>
      </c>
      <c r="B1104" s="97" t="s">
        <v>12782</v>
      </c>
      <c r="C1104" s="98" t="s">
        <v>4675</v>
      </c>
      <c r="D1104" s="104">
        <v>10.33</v>
      </c>
    </row>
    <row r="1105" spans="1:4">
      <c r="A1105" s="98" t="s">
        <v>12783</v>
      </c>
      <c r="B1105" s="97" t="s">
        <v>12784</v>
      </c>
      <c r="C1105" s="98" t="s">
        <v>4675</v>
      </c>
      <c r="D1105" s="104">
        <v>10.54</v>
      </c>
    </row>
    <row r="1106" spans="1:4">
      <c r="A1106" s="98" t="s">
        <v>12785</v>
      </c>
      <c r="B1106" s="97" t="s">
        <v>12786</v>
      </c>
      <c r="C1106" s="98" t="s">
        <v>4675</v>
      </c>
      <c r="D1106" s="104">
        <v>14.05</v>
      </c>
    </row>
    <row r="1107" spans="1:4">
      <c r="A1107" s="98" t="s">
        <v>12787</v>
      </c>
      <c r="B1107" s="97" t="s">
        <v>12788</v>
      </c>
      <c r="C1107" s="98" t="s">
        <v>4675</v>
      </c>
      <c r="D1107" s="104">
        <v>4.5999999999999996</v>
      </c>
    </row>
    <row r="1108" spans="1:4">
      <c r="A1108" s="98" t="s">
        <v>12789</v>
      </c>
      <c r="B1108" s="97" t="s">
        <v>12790</v>
      </c>
      <c r="C1108" s="98" t="s">
        <v>4675</v>
      </c>
      <c r="D1108" s="104">
        <v>4.6500000000000004</v>
      </c>
    </row>
    <row r="1109" spans="1:4">
      <c r="A1109" s="98" t="s">
        <v>12791</v>
      </c>
      <c r="B1109" s="97" t="s">
        <v>12792</v>
      </c>
      <c r="C1109" s="98" t="s">
        <v>4675</v>
      </c>
      <c r="D1109" s="104">
        <v>5.65</v>
      </c>
    </row>
    <row r="1110" spans="1:4">
      <c r="A1110" s="98" t="s">
        <v>12793</v>
      </c>
      <c r="B1110" s="97" t="s">
        <v>12794</v>
      </c>
      <c r="C1110" s="98" t="s">
        <v>4675</v>
      </c>
      <c r="D1110" s="104">
        <v>5.97</v>
      </c>
    </row>
    <row r="1111" spans="1:4">
      <c r="A1111" s="98" t="s">
        <v>12795</v>
      </c>
      <c r="B1111" s="97" t="s">
        <v>11248</v>
      </c>
      <c r="C1111" s="98" t="s">
        <v>4675</v>
      </c>
      <c r="D1111" s="104">
        <v>6.72</v>
      </c>
    </row>
    <row r="1112" spans="1:4">
      <c r="A1112" s="98" t="s">
        <v>11249</v>
      </c>
      <c r="B1112" s="97" t="s">
        <v>11250</v>
      </c>
      <c r="C1112" s="98" t="s">
        <v>4675</v>
      </c>
      <c r="D1112" s="104">
        <v>8.23</v>
      </c>
    </row>
    <row r="1113" spans="1:4">
      <c r="A1113" s="98" t="s">
        <v>11251</v>
      </c>
      <c r="B1113" s="97" t="s">
        <v>11252</v>
      </c>
      <c r="C1113" s="98" t="s">
        <v>4675</v>
      </c>
      <c r="D1113" s="104">
        <v>16.61</v>
      </c>
    </row>
    <row r="1114" spans="1:4">
      <c r="A1114" s="98" t="s">
        <v>11253</v>
      </c>
      <c r="B1114" s="97" t="s">
        <v>11254</v>
      </c>
      <c r="C1114" s="98" t="s">
        <v>4675</v>
      </c>
      <c r="D1114" s="104">
        <v>13.06</v>
      </c>
    </row>
    <row r="1115" spans="1:4">
      <c r="A1115" s="98" t="s">
        <v>11255</v>
      </c>
      <c r="B1115" s="97" t="s">
        <v>11256</v>
      </c>
      <c r="C1115" s="98" t="s">
        <v>4675</v>
      </c>
      <c r="D1115" s="104">
        <v>23.73</v>
      </c>
    </row>
    <row r="1116" spans="1:4">
      <c r="A1116" s="98" t="s">
        <v>11257</v>
      </c>
      <c r="B1116" s="97" t="s">
        <v>11258</v>
      </c>
      <c r="C1116" s="98" t="s">
        <v>4675</v>
      </c>
      <c r="D1116" s="104">
        <v>31.08</v>
      </c>
    </row>
    <row r="1117" spans="1:4">
      <c r="A1117" s="98" t="s">
        <v>11259</v>
      </c>
      <c r="B1117" s="97" t="s">
        <v>11260</v>
      </c>
      <c r="C1117" s="98" t="s">
        <v>4675</v>
      </c>
      <c r="D1117" s="104">
        <v>6.57</v>
      </c>
    </row>
    <row r="1118" spans="1:4">
      <c r="A1118" s="98" t="s">
        <v>12256</v>
      </c>
      <c r="B1118" s="97" t="s">
        <v>12257</v>
      </c>
      <c r="C1118" s="98" t="s">
        <v>4675</v>
      </c>
      <c r="D1118" s="104">
        <v>48.71</v>
      </c>
    </row>
    <row r="1119" spans="1:4">
      <c r="A1119" s="98" t="s">
        <v>2379</v>
      </c>
      <c r="B1119" s="97" t="s">
        <v>2380</v>
      </c>
      <c r="C1119" s="98" t="s">
        <v>4675</v>
      </c>
      <c r="D1119" s="104">
        <v>3.13</v>
      </c>
    </row>
    <row r="1120" spans="1:4">
      <c r="A1120" s="98" t="s">
        <v>11261</v>
      </c>
      <c r="B1120" s="97" t="s">
        <v>11262</v>
      </c>
      <c r="C1120" s="98" t="s">
        <v>4675</v>
      </c>
      <c r="D1120" s="104">
        <v>5.15</v>
      </c>
    </row>
    <row r="1121" spans="1:4">
      <c r="A1121" s="98" t="s">
        <v>11263</v>
      </c>
      <c r="B1121" s="97" t="s">
        <v>11264</v>
      </c>
      <c r="C1121" s="98" t="s">
        <v>4675</v>
      </c>
      <c r="D1121" s="104">
        <v>3.99</v>
      </c>
    </row>
    <row r="1122" spans="1:4">
      <c r="A1122" s="98" t="s">
        <v>11265</v>
      </c>
      <c r="B1122" s="97" t="s">
        <v>11266</v>
      </c>
      <c r="C1122" s="98" t="s">
        <v>4675</v>
      </c>
      <c r="D1122" s="104">
        <v>1.3</v>
      </c>
    </row>
    <row r="1123" spans="1:4">
      <c r="A1123" s="98" t="s">
        <v>11267</v>
      </c>
      <c r="B1123" s="97" t="s">
        <v>11268</v>
      </c>
      <c r="C1123" s="98" t="s">
        <v>4675</v>
      </c>
      <c r="D1123" s="104">
        <v>6.25</v>
      </c>
    </row>
    <row r="1124" spans="1:4">
      <c r="A1124" s="98" t="s">
        <v>11269</v>
      </c>
      <c r="B1124" s="97" t="s">
        <v>11270</v>
      </c>
      <c r="C1124" s="98" t="s">
        <v>4675</v>
      </c>
      <c r="D1124" s="104">
        <v>12.8</v>
      </c>
    </row>
    <row r="1125" spans="1:4">
      <c r="A1125" s="98" t="s">
        <v>10759</v>
      </c>
      <c r="B1125" s="97" t="s">
        <v>10760</v>
      </c>
      <c r="C1125" s="98" t="s">
        <v>4675</v>
      </c>
      <c r="D1125" s="104">
        <v>16.3</v>
      </c>
    </row>
    <row r="1126" spans="1:4">
      <c r="A1126" s="98" t="s">
        <v>6556</v>
      </c>
      <c r="B1126" s="97" t="s">
        <v>6557</v>
      </c>
      <c r="C1126" s="98" t="s">
        <v>4675</v>
      </c>
      <c r="D1126" s="104">
        <v>2.0099999999999998</v>
      </c>
    </row>
    <row r="1127" spans="1:4">
      <c r="A1127" s="98" t="s">
        <v>10761</v>
      </c>
      <c r="B1127" s="97" t="s">
        <v>10762</v>
      </c>
      <c r="C1127" s="98" t="s">
        <v>4675</v>
      </c>
      <c r="D1127" s="104">
        <v>25.32</v>
      </c>
    </row>
    <row r="1128" spans="1:4">
      <c r="A1128" s="98" t="s">
        <v>10763</v>
      </c>
      <c r="B1128" s="97" t="s">
        <v>10764</v>
      </c>
      <c r="C1128" s="98" t="s">
        <v>4675</v>
      </c>
      <c r="D1128" s="104">
        <v>5.78</v>
      </c>
    </row>
    <row r="1129" spans="1:4">
      <c r="A1129" s="98" t="s">
        <v>10765</v>
      </c>
      <c r="B1129" s="97" t="s">
        <v>10766</v>
      </c>
      <c r="C1129" s="98" t="s">
        <v>4675</v>
      </c>
      <c r="D1129" s="104">
        <v>12.3</v>
      </c>
    </row>
    <row r="1130" spans="1:4">
      <c r="A1130" s="98" t="s">
        <v>10767</v>
      </c>
      <c r="B1130" s="97" t="s">
        <v>10768</v>
      </c>
      <c r="C1130" s="98" t="s">
        <v>4675</v>
      </c>
      <c r="D1130" s="104">
        <v>10.07</v>
      </c>
    </row>
    <row r="1131" spans="1:4">
      <c r="A1131" s="98" t="s">
        <v>10769</v>
      </c>
      <c r="B1131" s="97" t="s">
        <v>10770</v>
      </c>
      <c r="C1131" s="98" t="s">
        <v>4675</v>
      </c>
      <c r="D1131" s="104">
        <v>3.86</v>
      </c>
    </row>
    <row r="1132" spans="1:4">
      <c r="A1132" s="98" t="s">
        <v>10771</v>
      </c>
      <c r="B1132" s="97" t="s">
        <v>10772</v>
      </c>
      <c r="C1132" s="98" t="s">
        <v>4675</v>
      </c>
      <c r="D1132" s="104">
        <v>21.32</v>
      </c>
    </row>
    <row r="1133" spans="1:4">
      <c r="A1133" s="98" t="s">
        <v>10773</v>
      </c>
      <c r="B1133" s="97" t="s">
        <v>10774</v>
      </c>
      <c r="C1133" s="98" t="s">
        <v>4675</v>
      </c>
      <c r="D1133" s="104">
        <v>4.33</v>
      </c>
    </row>
    <row r="1134" spans="1:4">
      <c r="A1134" s="98" t="s">
        <v>10775</v>
      </c>
      <c r="B1134" s="97" t="s">
        <v>10776</v>
      </c>
      <c r="C1134" s="98" t="s">
        <v>4675</v>
      </c>
      <c r="D1134" s="104">
        <v>1.63</v>
      </c>
    </row>
    <row r="1135" spans="1:4">
      <c r="A1135" s="98" t="s">
        <v>10777</v>
      </c>
      <c r="B1135" s="97" t="s">
        <v>10778</v>
      </c>
      <c r="C1135" s="98" t="s">
        <v>4675</v>
      </c>
      <c r="D1135" s="104">
        <v>5.81</v>
      </c>
    </row>
    <row r="1136" spans="1:4">
      <c r="A1136" s="98" t="s">
        <v>10779</v>
      </c>
      <c r="B1136" s="97" t="s">
        <v>10780</v>
      </c>
      <c r="C1136" s="98" t="s">
        <v>4675</v>
      </c>
      <c r="D1136" s="104">
        <v>2.6</v>
      </c>
    </row>
    <row r="1137" spans="1:4">
      <c r="A1137" s="98" t="s">
        <v>10781</v>
      </c>
      <c r="B1137" s="97" t="s">
        <v>10782</v>
      </c>
      <c r="C1137" s="98" t="s">
        <v>4675</v>
      </c>
      <c r="D1137" s="104">
        <v>3.91</v>
      </c>
    </row>
    <row r="1138" spans="1:4">
      <c r="A1138" s="98" t="s">
        <v>10783</v>
      </c>
      <c r="B1138" s="97" t="s">
        <v>10784</v>
      </c>
      <c r="C1138" s="98" t="s">
        <v>6555</v>
      </c>
      <c r="D1138" s="104">
        <v>1.55</v>
      </c>
    </row>
    <row r="1139" spans="1:4">
      <c r="A1139" s="98" t="s">
        <v>10785</v>
      </c>
      <c r="B1139" s="97" t="s">
        <v>10786</v>
      </c>
      <c r="C1139" s="98" t="s">
        <v>6555</v>
      </c>
      <c r="D1139" s="104">
        <v>1.55</v>
      </c>
    </row>
    <row r="1140" spans="1:4">
      <c r="A1140" s="98" t="s">
        <v>10787</v>
      </c>
      <c r="B1140" s="97" t="s">
        <v>10788</v>
      </c>
      <c r="C1140" s="98" t="s">
        <v>6555</v>
      </c>
      <c r="D1140" s="104">
        <v>32.42</v>
      </c>
    </row>
    <row r="1141" spans="1:4">
      <c r="A1141" s="98" t="s">
        <v>13355</v>
      </c>
      <c r="B1141" s="97" t="s">
        <v>13356</v>
      </c>
      <c r="C1141" s="98" t="s">
        <v>13357</v>
      </c>
      <c r="D1141" s="104">
        <v>0.54</v>
      </c>
    </row>
    <row r="1142" spans="1:4">
      <c r="A1142" s="98" t="s">
        <v>10789</v>
      </c>
      <c r="B1142" s="97" t="s">
        <v>10790</v>
      </c>
      <c r="C1142" s="98" t="s">
        <v>6555</v>
      </c>
      <c r="D1142" s="104">
        <v>1.39</v>
      </c>
    </row>
    <row r="1143" spans="1:4">
      <c r="A1143" s="98" t="s">
        <v>10791</v>
      </c>
      <c r="B1143" s="97" t="s">
        <v>10792</v>
      </c>
      <c r="C1143" s="98" t="s">
        <v>6555</v>
      </c>
      <c r="D1143" s="104">
        <v>3.21</v>
      </c>
    </row>
    <row r="1144" spans="1:4">
      <c r="A1144" s="98" t="s">
        <v>10793</v>
      </c>
      <c r="B1144" s="97" t="s">
        <v>10794</v>
      </c>
      <c r="C1144" s="98" t="s">
        <v>6555</v>
      </c>
      <c r="D1144" s="104">
        <v>117.3</v>
      </c>
    </row>
    <row r="1145" spans="1:4">
      <c r="A1145" s="98" t="s">
        <v>10795</v>
      </c>
      <c r="B1145" s="97" t="s">
        <v>10796</v>
      </c>
      <c r="C1145" s="98" t="s">
        <v>6555</v>
      </c>
      <c r="D1145" s="104">
        <v>977.68</v>
      </c>
    </row>
    <row r="1146" spans="1:4">
      <c r="A1146" s="98" t="s">
        <v>10797</v>
      </c>
      <c r="B1146" s="97" t="s">
        <v>10798</v>
      </c>
      <c r="C1146" s="98" t="s">
        <v>6555</v>
      </c>
      <c r="D1146" s="104">
        <v>215.09</v>
      </c>
    </row>
    <row r="1147" spans="1:4">
      <c r="A1147" s="98" t="s">
        <v>10799</v>
      </c>
      <c r="B1147" s="97" t="s">
        <v>12124</v>
      </c>
      <c r="C1147" s="98" t="s">
        <v>6555</v>
      </c>
      <c r="D1147" s="104">
        <v>351.96</v>
      </c>
    </row>
    <row r="1148" spans="1:4">
      <c r="A1148" s="98" t="s">
        <v>12125</v>
      </c>
      <c r="B1148" s="97" t="s">
        <v>12126</v>
      </c>
      <c r="C1148" s="98" t="s">
        <v>6555</v>
      </c>
      <c r="D1148" s="104">
        <v>586.61</v>
      </c>
    </row>
    <row r="1149" spans="1:4">
      <c r="A1149" s="98" t="s">
        <v>12127</v>
      </c>
      <c r="B1149" s="97" t="s">
        <v>12128</v>
      </c>
      <c r="C1149" s="98" t="s">
        <v>6555</v>
      </c>
      <c r="D1149" s="104">
        <v>484.1</v>
      </c>
    </row>
    <row r="1150" spans="1:4">
      <c r="A1150" s="98" t="s">
        <v>6558</v>
      </c>
      <c r="B1150" s="97" t="s">
        <v>6559</v>
      </c>
      <c r="C1150" s="98" t="s">
        <v>4675</v>
      </c>
      <c r="D1150" s="104">
        <v>0.87</v>
      </c>
    </row>
    <row r="1151" spans="1:4">
      <c r="A1151" s="98" t="s">
        <v>12129</v>
      </c>
      <c r="B1151" s="97" t="s">
        <v>12130</v>
      </c>
      <c r="C1151" s="98" t="s">
        <v>4675</v>
      </c>
      <c r="D1151" s="104">
        <v>0.25</v>
      </c>
    </row>
    <row r="1152" spans="1:4">
      <c r="A1152" s="98" t="s">
        <v>12131</v>
      </c>
      <c r="B1152" s="97" t="s">
        <v>8783</v>
      </c>
      <c r="C1152" s="98" t="s">
        <v>4675</v>
      </c>
      <c r="D1152" s="104">
        <v>0.43</v>
      </c>
    </row>
    <row r="1153" spans="1:4">
      <c r="A1153" s="98" t="s">
        <v>8784</v>
      </c>
      <c r="B1153" s="97" t="s">
        <v>8785</v>
      </c>
      <c r="C1153" s="98" t="s">
        <v>4675</v>
      </c>
      <c r="D1153" s="104">
        <v>3.79</v>
      </c>
    </row>
    <row r="1154" spans="1:4">
      <c r="A1154" s="98" t="s">
        <v>8786</v>
      </c>
      <c r="B1154" s="97" t="s">
        <v>8787</v>
      </c>
      <c r="C1154" s="98" t="s">
        <v>4675</v>
      </c>
      <c r="D1154" s="104">
        <v>0.45</v>
      </c>
    </row>
    <row r="1155" spans="1:4">
      <c r="A1155" s="98" t="s">
        <v>8788</v>
      </c>
      <c r="B1155" s="97" t="s">
        <v>8789</v>
      </c>
      <c r="C1155" s="98" t="s">
        <v>4675</v>
      </c>
      <c r="D1155" s="104">
        <v>0.55000000000000004</v>
      </c>
    </row>
    <row r="1156" spans="1:4">
      <c r="A1156" s="98" t="s">
        <v>8790</v>
      </c>
      <c r="B1156" s="97" t="s">
        <v>8791</v>
      </c>
      <c r="C1156" s="98" t="s">
        <v>4675</v>
      </c>
      <c r="D1156" s="104">
        <v>0.89</v>
      </c>
    </row>
    <row r="1157" spans="1:4">
      <c r="A1157" s="98" t="s">
        <v>8792</v>
      </c>
      <c r="B1157" s="97" t="s">
        <v>8793</v>
      </c>
      <c r="C1157" s="98" t="s">
        <v>4675</v>
      </c>
      <c r="D1157" s="104">
        <v>1.41</v>
      </c>
    </row>
    <row r="1158" spans="1:4">
      <c r="A1158" s="98" t="s">
        <v>8794</v>
      </c>
      <c r="B1158" s="97" t="s">
        <v>8795</v>
      </c>
      <c r="C1158" s="98" t="s">
        <v>4675</v>
      </c>
      <c r="D1158" s="104">
        <v>1.99</v>
      </c>
    </row>
    <row r="1159" spans="1:4">
      <c r="A1159" s="98" t="s">
        <v>8796</v>
      </c>
      <c r="B1159" s="97" t="s">
        <v>8797</v>
      </c>
      <c r="C1159" s="98" t="s">
        <v>4675</v>
      </c>
      <c r="D1159" s="104">
        <v>0.82</v>
      </c>
    </row>
    <row r="1160" spans="1:4">
      <c r="A1160" s="98" t="s">
        <v>8798</v>
      </c>
      <c r="B1160" s="97" t="s">
        <v>8799</v>
      </c>
      <c r="C1160" s="98" t="s">
        <v>4675</v>
      </c>
      <c r="D1160" s="104">
        <v>1.01</v>
      </c>
    </row>
    <row r="1161" spans="1:4">
      <c r="A1161" s="98" t="s">
        <v>8800</v>
      </c>
      <c r="B1161" s="97" t="s">
        <v>8801</v>
      </c>
      <c r="C1161" s="98" t="s">
        <v>4675</v>
      </c>
      <c r="D1161" s="104">
        <v>1.29</v>
      </c>
    </row>
    <row r="1162" spans="1:4">
      <c r="A1162" s="98" t="s">
        <v>9737</v>
      </c>
      <c r="B1162" s="97" t="s">
        <v>9738</v>
      </c>
      <c r="C1162" s="98" t="s">
        <v>4675</v>
      </c>
      <c r="D1162" s="104">
        <v>0.32</v>
      </c>
    </row>
    <row r="1163" spans="1:4">
      <c r="A1163" s="98" t="s">
        <v>8802</v>
      </c>
      <c r="B1163" s="97" t="s">
        <v>8803</v>
      </c>
      <c r="C1163" s="98" t="s">
        <v>6555</v>
      </c>
      <c r="D1163" s="104">
        <v>7.7</v>
      </c>
    </row>
    <row r="1164" spans="1:4">
      <c r="A1164" s="98" t="s">
        <v>8804</v>
      </c>
      <c r="B1164" s="97" t="s">
        <v>8805</v>
      </c>
      <c r="C1164" s="98" t="s">
        <v>6555</v>
      </c>
      <c r="D1164" s="104">
        <v>10.81</v>
      </c>
    </row>
    <row r="1165" spans="1:4">
      <c r="A1165" s="98" t="s">
        <v>8806</v>
      </c>
      <c r="B1165" s="97" t="s">
        <v>8807</v>
      </c>
      <c r="C1165" s="98" t="s">
        <v>6555</v>
      </c>
      <c r="D1165" s="104">
        <v>145.66</v>
      </c>
    </row>
    <row r="1166" spans="1:4" ht="31.5">
      <c r="A1166" s="98" t="s">
        <v>8808</v>
      </c>
      <c r="B1166" s="97" t="s">
        <v>8809</v>
      </c>
      <c r="C1166" s="98" t="s">
        <v>6555</v>
      </c>
      <c r="D1166" s="104">
        <v>1132.47</v>
      </c>
    </row>
    <row r="1167" spans="1:4">
      <c r="A1167" s="98" t="s">
        <v>8810</v>
      </c>
      <c r="B1167" s="97" t="s">
        <v>8811</v>
      </c>
      <c r="C1167" s="98" t="s">
        <v>6555</v>
      </c>
      <c r="D1167" s="104">
        <v>108.06</v>
      </c>
    </row>
    <row r="1168" spans="1:4" ht="21">
      <c r="A1168" s="98" t="s">
        <v>10900</v>
      </c>
      <c r="B1168" s="97" t="s">
        <v>10901</v>
      </c>
      <c r="C1168" s="98" t="s">
        <v>6555</v>
      </c>
      <c r="D1168" s="104">
        <v>2.16</v>
      </c>
    </row>
    <row r="1169" spans="1:4">
      <c r="A1169" s="98" t="s">
        <v>10902</v>
      </c>
      <c r="B1169" s="97" t="s">
        <v>10903</v>
      </c>
      <c r="C1169" s="98" t="s">
        <v>6555</v>
      </c>
      <c r="D1169" s="104">
        <v>21.31</v>
      </c>
    </row>
    <row r="1170" spans="1:4">
      <c r="A1170" s="98" t="s">
        <v>10904</v>
      </c>
      <c r="B1170" s="97" t="s">
        <v>1923</v>
      </c>
      <c r="C1170" s="98" t="s">
        <v>6555</v>
      </c>
      <c r="D1170" s="104">
        <v>1.3</v>
      </c>
    </row>
    <row r="1171" spans="1:4">
      <c r="A1171" s="98" t="s">
        <v>1924</v>
      </c>
      <c r="B1171" s="97" t="s">
        <v>1925</v>
      </c>
      <c r="C1171" s="98" t="s">
        <v>6555</v>
      </c>
      <c r="D1171" s="104">
        <v>2.27</v>
      </c>
    </row>
    <row r="1172" spans="1:4">
      <c r="A1172" s="98" t="s">
        <v>1926</v>
      </c>
      <c r="B1172" s="97" t="s">
        <v>1927</v>
      </c>
      <c r="C1172" s="98" t="s">
        <v>6555</v>
      </c>
      <c r="D1172" s="104">
        <v>8.8000000000000007</v>
      </c>
    </row>
    <row r="1173" spans="1:4">
      <c r="A1173" s="98" t="s">
        <v>1928</v>
      </c>
      <c r="B1173" s="97" t="s">
        <v>1929</v>
      </c>
      <c r="C1173" s="98" t="s">
        <v>6555</v>
      </c>
      <c r="D1173" s="104">
        <v>28.1</v>
      </c>
    </row>
    <row r="1174" spans="1:4">
      <c r="A1174" s="98" t="s">
        <v>1930</v>
      </c>
      <c r="B1174" s="97" t="s">
        <v>1931</v>
      </c>
      <c r="C1174" s="98" t="s">
        <v>6555</v>
      </c>
      <c r="D1174" s="104">
        <v>12.97</v>
      </c>
    </row>
    <row r="1175" spans="1:4">
      <c r="A1175" s="98" t="s">
        <v>1932</v>
      </c>
      <c r="B1175" s="97" t="s">
        <v>4028</v>
      </c>
      <c r="C1175" s="98" t="s">
        <v>6555</v>
      </c>
      <c r="D1175" s="104">
        <v>34.58</v>
      </c>
    </row>
    <row r="1176" spans="1:4">
      <c r="A1176" s="98" t="s">
        <v>4029</v>
      </c>
      <c r="B1176" s="97" t="s">
        <v>4030</v>
      </c>
      <c r="C1176" s="98" t="s">
        <v>6555</v>
      </c>
      <c r="D1176" s="104">
        <v>57.48</v>
      </c>
    </row>
    <row r="1177" spans="1:4">
      <c r="A1177" s="98" t="s">
        <v>4031</v>
      </c>
      <c r="B1177" s="97" t="s">
        <v>4032</v>
      </c>
      <c r="C1177" s="98" t="s">
        <v>6555</v>
      </c>
      <c r="D1177" s="104">
        <v>297.89</v>
      </c>
    </row>
    <row r="1178" spans="1:4">
      <c r="A1178" s="98" t="s">
        <v>4033</v>
      </c>
      <c r="B1178" s="97" t="s">
        <v>4034</v>
      </c>
      <c r="C1178" s="98" t="s">
        <v>6555</v>
      </c>
      <c r="D1178" s="104">
        <v>1080.5999999999999</v>
      </c>
    </row>
    <row r="1179" spans="1:4">
      <c r="A1179" s="98" t="s">
        <v>4035</v>
      </c>
      <c r="B1179" s="97" t="s">
        <v>4036</v>
      </c>
      <c r="C1179" s="98" t="s">
        <v>6555</v>
      </c>
      <c r="D1179" s="104">
        <v>8.36</v>
      </c>
    </row>
    <row r="1180" spans="1:4">
      <c r="A1180" s="98" t="s">
        <v>4037</v>
      </c>
      <c r="B1180" s="97" t="s">
        <v>4038</v>
      </c>
      <c r="C1180" s="98" t="s">
        <v>6555</v>
      </c>
      <c r="D1180" s="104">
        <v>16209</v>
      </c>
    </row>
    <row r="1181" spans="1:4">
      <c r="A1181" s="98" t="s">
        <v>4039</v>
      </c>
      <c r="B1181" s="97" t="s">
        <v>4040</v>
      </c>
      <c r="C1181" s="98" t="s">
        <v>6555</v>
      </c>
      <c r="D1181" s="104">
        <v>332.93</v>
      </c>
    </row>
    <row r="1182" spans="1:4">
      <c r="A1182" s="98" t="s">
        <v>4041</v>
      </c>
      <c r="B1182" s="97" t="s">
        <v>4042</v>
      </c>
      <c r="C1182" s="98" t="s">
        <v>6555</v>
      </c>
      <c r="D1182" s="104">
        <v>205.1</v>
      </c>
    </row>
    <row r="1183" spans="1:4">
      <c r="A1183" s="98" t="s">
        <v>4043</v>
      </c>
      <c r="B1183" s="97" t="s">
        <v>4044</v>
      </c>
      <c r="C1183" s="98" t="s">
        <v>6555</v>
      </c>
      <c r="D1183" s="104">
        <v>255.67</v>
      </c>
    </row>
    <row r="1184" spans="1:4">
      <c r="A1184" s="98" t="s">
        <v>4045</v>
      </c>
      <c r="B1184" s="97" t="s">
        <v>4046</v>
      </c>
      <c r="C1184" s="98" t="s">
        <v>6555</v>
      </c>
      <c r="D1184" s="104">
        <v>3.31</v>
      </c>
    </row>
    <row r="1185" spans="1:4">
      <c r="A1185" s="98" t="s">
        <v>4047</v>
      </c>
      <c r="B1185" s="97" t="s">
        <v>4048</v>
      </c>
      <c r="C1185" s="98" t="s">
        <v>6555</v>
      </c>
      <c r="D1185" s="104">
        <v>2.16</v>
      </c>
    </row>
    <row r="1186" spans="1:4">
      <c r="A1186" s="98" t="s">
        <v>4049</v>
      </c>
      <c r="B1186" s="97" t="s">
        <v>4050</v>
      </c>
      <c r="C1186" s="98" t="s">
        <v>6555</v>
      </c>
      <c r="D1186" s="104">
        <v>1281.82</v>
      </c>
    </row>
    <row r="1187" spans="1:4" ht="42">
      <c r="A1187" s="98" t="s">
        <v>4051</v>
      </c>
      <c r="B1187" s="97" t="s">
        <v>6162</v>
      </c>
      <c r="C1187" s="98" t="s">
        <v>6555</v>
      </c>
      <c r="D1187" s="104">
        <v>24605.11</v>
      </c>
    </row>
    <row r="1188" spans="1:4">
      <c r="A1188" s="98" t="s">
        <v>6163</v>
      </c>
      <c r="B1188" s="97" t="s">
        <v>6164</v>
      </c>
      <c r="C1188" s="98" t="s">
        <v>6555</v>
      </c>
      <c r="D1188" s="104">
        <v>63181.31</v>
      </c>
    </row>
    <row r="1189" spans="1:4">
      <c r="A1189" s="98" t="s">
        <v>6165</v>
      </c>
      <c r="B1189" s="97" t="s">
        <v>6166</v>
      </c>
      <c r="C1189" s="98" t="s">
        <v>6555</v>
      </c>
      <c r="D1189" s="104">
        <v>66174.38</v>
      </c>
    </row>
    <row r="1190" spans="1:4">
      <c r="A1190" s="98" t="s">
        <v>6167</v>
      </c>
      <c r="B1190" s="97" t="s">
        <v>6168</v>
      </c>
      <c r="C1190" s="98" t="s">
        <v>6555</v>
      </c>
      <c r="D1190" s="104">
        <v>72181.61</v>
      </c>
    </row>
    <row r="1191" spans="1:4">
      <c r="A1191" s="98" t="s">
        <v>6169</v>
      </c>
      <c r="B1191" s="97" t="s">
        <v>6170</v>
      </c>
      <c r="C1191" s="98" t="s">
        <v>6555</v>
      </c>
      <c r="D1191" s="104">
        <v>58766.25</v>
      </c>
    </row>
    <row r="1192" spans="1:4">
      <c r="A1192" s="98" t="s">
        <v>6171</v>
      </c>
      <c r="B1192" s="97" t="s">
        <v>6172</v>
      </c>
      <c r="C1192" s="98" t="s">
        <v>6555</v>
      </c>
      <c r="D1192" s="104">
        <v>93386.08</v>
      </c>
    </row>
    <row r="1193" spans="1:4">
      <c r="A1193" s="98" t="s">
        <v>6173</v>
      </c>
      <c r="B1193" s="97" t="s">
        <v>6174</v>
      </c>
      <c r="C1193" s="98" t="s">
        <v>6555</v>
      </c>
      <c r="D1193" s="104">
        <v>97538.45</v>
      </c>
    </row>
    <row r="1194" spans="1:4">
      <c r="A1194" s="98" t="s">
        <v>6175</v>
      </c>
      <c r="B1194" s="97" t="s">
        <v>6176</v>
      </c>
      <c r="C1194" s="98" t="s">
        <v>6555</v>
      </c>
      <c r="D1194" s="104">
        <v>130831.15</v>
      </c>
    </row>
    <row r="1195" spans="1:4">
      <c r="A1195" s="98" t="s">
        <v>6177</v>
      </c>
      <c r="B1195" s="97" t="s">
        <v>6178</v>
      </c>
      <c r="C1195" s="98" t="s">
        <v>6555</v>
      </c>
      <c r="D1195" s="104">
        <v>156177.44</v>
      </c>
    </row>
    <row r="1196" spans="1:4">
      <c r="A1196" s="98" t="s">
        <v>6179</v>
      </c>
      <c r="B1196" s="97" t="s">
        <v>6180</v>
      </c>
      <c r="C1196" s="98" t="s">
        <v>6555</v>
      </c>
      <c r="D1196" s="104">
        <v>118013.82</v>
      </c>
    </row>
    <row r="1197" spans="1:4">
      <c r="A1197" s="98" t="s">
        <v>6181</v>
      </c>
      <c r="B1197" s="97" t="s">
        <v>10241</v>
      </c>
      <c r="C1197" s="98" t="s">
        <v>6555</v>
      </c>
      <c r="D1197" s="104">
        <v>171901.63</v>
      </c>
    </row>
    <row r="1198" spans="1:4">
      <c r="A1198" s="98" t="s">
        <v>10242</v>
      </c>
      <c r="B1198" s="97" t="s">
        <v>10243</v>
      </c>
      <c r="C1198" s="98" t="s">
        <v>6555</v>
      </c>
      <c r="D1198" s="104">
        <v>41766.06</v>
      </c>
    </row>
    <row r="1199" spans="1:4">
      <c r="A1199" s="98" t="s">
        <v>10244</v>
      </c>
      <c r="B1199" s="97" t="s">
        <v>10245</v>
      </c>
      <c r="C1199" s="98" t="s">
        <v>6555</v>
      </c>
      <c r="D1199" s="104">
        <v>205499.96</v>
      </c>
    </row>
    <row r="1200" spans="1:4">
      <c r="A1200" s="98" t="s">
        <v>10246</v>
      </c>
      <c r="B1200" s="97" t="s">
        <v>10247</v>
      </c>
      <c r="C1200" s="98" t="s">
        <v>6555</v>
      </c>
      <c r="D1200" s="104">
        <v>48331.85</v>
      </c>
    </row>
    <row r="1201" spans="1:4">
      <c r="A1201" s="98" t="s">
        <v>10248</v>
      </c>
      <c r="B1201" s="97" t="s">
        <v>12168</v>
      </c>
      <c r="C1201" s="98" t="s">
        <v>6555</v>
      </c>
      <c r="D1201" s="104">
        <v>291930.3</v>
      </c>
    </row>
    <row r="1202" spans="1:4">
      <c r="A1202" s="98" t="s">
        <v>12169</v>
      </c>
      <c r="B1202" s="97" t="s">
        <v>12170</v>
      </c>
      <c r="C1202" s="98" t="s">
        <v>6555</v>
      </c>
      <c r="D1202" s="104">
        <v>583860.6</v>
      </c>
    </row>
    <row r="1203" spans="1:4">
      <c r="A1203" s="98" t="s">
        <v>12171</v>
      </c>
      <c r="B1203" s="97" t="s">
        <v>12172</v>
      </c>
      <c r="C1203" s="98" t="s">
        <v>6555</v>
      </c>
      <c r="D1203" s="104">
        <v>57690.49</v>
      </c>
    </row>
    <row r="1204" spans="1:4">
      <c r="A1204" s="98" t="s">
        <v>12173</v>
      </c>
      <c r="B1204" s="97" t="s">
        <v>12174</v>
      </c>
      <c r="C1204" s="98" t="s">
        <v>6555</v>
      </c>
      <c r="D1204" s="104">
        <v>515135.77</v>
      </c>
    </row>
    <row r="1205" spans="1:4">
      <c r="A1205" s="98" t="s">
        <v>2383</v>
      </c>
      <c r="B1205" s="97" t="s">
        <v>2384</v>
      </c>
      <c r="C1205" s="98" t="s">
        <v>6555</v>
      </c>
      <c r="D1205" s="104">
        <v>17.690000000000001</v>
      </c>
    </row>
    <row r="1206" spans="1:4">
      <c r="A1206" s="98" t="s">
        <v>12175</v>
      </c>
      <c r="B1206" s="97" t="s">
        <v>12176</v>
      </c>
      <c r="C1206" s="98" t="s">
        <v>6555</v>
      </c>
      <c r="D1206" s="104">
        <v>37.82</v>
      </c>
    </row>
    <row r="1207" spans="1:4">
      <c r="A1207" s="98" t="s">
        <v>12177</v>
      </c>
      <c r="B1207" s="97" t="s">
        <v>12178</v>
      </c>
      <c r="C1207" s="98" t="s">
        <v>6555</v>
      </c>
      <c r="D1207" s="104">
        <v>39.869999999999997</v>
      </c>
    </row>
    <row r="1208" spans="1:4">
      <c r="A1208" s="98" t="s">
        <v>12179</v>
      </c>
      <c r="B1208" s="97" t="s">
        <v>46</v>
      </c>
      <c r="C1208" s="98" t="s">
        <v>6555</v>
      </c>
      <c r="D1208" s="104">
        <v>32.42</v>
      </c>
    </row>
    <row r="1209" spans="1:4">
      <c r="A1209" s="98" t="s">
        <v>47</v>
      </c>
      <c r="B1209" s="97" t="s">
        <v>48</v>
      </c>
      <c r="C1209" s="98" t="s">
        <v>6555</v>
      </c>
      <c r="D1209" s="104">
        <v>1407.77</v>
      </c>
    </row>
    <row r="1210" spans="1:4">
      <c r="A1210" s="98" t="s">
        <v>49</v>
      </c>
      <c r="B1210" s="97" t="s">
        <v>3143</v>
      </c>
      <c r="C1210" s="98" t="s">
        <v>6555</v>
      </c>
      <c r="D1210" s="104">
        <v>315.72000000000003</v>
      </c>
    </row>
    <row r="1211" spans="1:4">
      <c r="A1211" s="98" t="s">
        <v>3144</v>
      </c>
      <c r="B1211" s="97" t="s">
        <v>3145</v>
      </c>
      <c r="C1211" s="98" t="s">
        <v>6555</v>
      </c>
      <c r="D1211" s="104">
        <v>2593.44</v>
      </c>
    </row>
    <row r="1212" spans="1:4">
      <c r="A1212" s="98" t="s">
        <v>3146</v>
      </c>
      <c r="B1212" s="97" t="s">
        <v>3147</v>
      </c>
      <c r="C1212" s="98" t="s">
        <v>13346</v>
      </c>
      <c r="D1212" s="104">
        <v>23504.09</v>
      </c>
    </row>
    <row r="1213" spans="1:4">
      <c r="A1213" s="98" t="s">
        <v>3148</v>
      </c>
      <c r="B1213" s="97" t="s">
        <v>3149</v>
      </c>
      <c r="C1213" s="98" t="s">
        <v>6555</v>
      </c>
      <c r="D1213" s="104">
        <v>8644.7999999999993</v>
      </c>
    </row>
    <row r="1214" spans="1:4">
      <c r="A1214" s="98" t="s">
        <v>6560</v>
      </c>
      <c r="B1214" s="97" t="s">
        <v>6561</v>
      </c>
      <c r="C1214" s="98" t="s">
        <v>6555</v>
      </c>
      <c r="D1214" s="104">
        <v>5.04</v>
      </c>
    </row>
    <row r="1215" spans="1:4">
      <c r="A1215" s="98" t="s">
        <v>3150</v>
      </c>
      <c r="B1215" s="97" t="s">
        <v>67</v>
      </c>
      <c r="C1215" s="98" t="s">
        <v>6555</v>
      </c>
      <c r="D1215" s="104">
        <v>8.64</v>
      </c>
    </row>
    <row r="1216" spans="1:4">
      <c r="A1216" s="98" t="s">
        <v>68</v>
      </c>
      <c r="B1216" s="97" t="s">
        <v>69</v>
      </c>
      <c r="C1216" s="98" t="s">
        <v>6555</v>
      </c>
      <c r="D1216" s="104">
        <v>5.25</v>
      </c>
    </row>
    <row r="1217" spans="1:4">
      <c r="A1217" s="98" t="s">
        <v>70</v>
      </c>
      <c r="B1217" s="97" t="s">
        <v>71</v>
      </c>
      <c r="C1217" s="98" t="s">
        <v>6555</v>
      </c>
      <c r="D1217" s="104">
        <v>6.22</v>
      </c>
    </row>
    <row r="1218" spans="1:4">
      <c r="A1218" s="98" t="s">
        <v>72</v>
      </c>
      <c r="B1218" s="97" t="s">
        <v>73</v>
      </c>
      <c r="C1218" s="98" t="s">
        <v>6555</v>
      </c>
      <c r="D1218" s="104">
        <v>12.97</v>
      </c>
    </row>
    <row r="1219" spans="1:4">
      <c r="A1219" s="98" t="s">
        <v>74</v>
      </c>
      <c r="B1219" s="97" t="s">
        <v>75</v>
      </c>
      <c r="C1219" s="98" t="s">
        <v>6555</v>
      </c>
      <c r="D1219" s="104">
        <v>6.45</v>
      </c>
    </row>
    <row r="1220" spans="1:4">
      <c r="A1220" s="98" t="s">
        <v>76</v>
      </c>
      <c r="B1220" s="97" t="s">
        <v>6196</v>
      </c>
      <c r="C1220" s="98" t="s">
        <v>6555</v>
      </c>
      <c r="D1220" s="104">
        <v>9.74</v>
      </c>
    </row>
    <row r="1221" spans="1:4">
      <c r="A1221" s="98" t="s">
        <v>6197</v>
      </c>
      <c r="B1221" s="97" t="s">
        <v>6198</v>
      </c>
      <c r="C1221" s="98" t="s">
        <v>6555</v>
      </c>
      <c r="D1221" s="104">
        <v>4.96</v>
      </c>
    </row>
    <row r="1222" spans="1:4">
      <c r="A1222" s="98" t="s">
        <v>6199</v>
      </c>
      <c r="B1222" s="97" t="s">
        <v>6200</v>
      </c>
      <c r="C1222" s="98" t="s">
        <v>6555</v>
      </c>
      <c r="D1222" s="104">
        <v>8.5399999999999991</v>
      </c>
    </row>
    <row r="1223" spans="1:4">
      <c r="A1223" s="98" t="s">
        <v>6201</v>
      </c>
      <c r="B1223" s="97" t="s">
        <v>6202</v>
      </c>
      <c r="C1223" s="98" t="s">
        <v>6555</v>
      </c>
      <c r="D1223" s="104">
        <v>9.91</v>
      </c>
    </row>
    <row r="1224" spans="1:4">
      <c r="A1224" s="98" t="s">
        <v>6203</v>
      </c>
      <c r="B1224" s="97" t="s">
        <v>6204</v>
      </c>
      <c r="C1224" s="98" t="s">
        <v>6555</v>
      </c>
      <c r="D1224" s="104">
        <v>15.26</v>
      </c>
    </row>
    <row r="1225" spans="1:4">
      <c r="A1225" s="98" t="s">
        <v>6205</v>
      </c>
      <c r="B1225" s="97" t="s">
        <v>6206</v>
      </c>
      <c r="C1225" s="98" t="s">
        <v>6555</v>
      </c>
      <c r="D1225" s="104">
        <v>8.64</v>
      </c>
    </row>
    <row r="1226" spans="1:4">
      <c r="A1226" s="98" t="s">
        <v>6207</v>
      </c>
      <c r="B1226" s="97" t="s">
        <v>6208</v>
      </c>
      <c r="C1226" s="98" t="s">
        <v>6555</v>
      </c>
      <c r="D1226" s="104">
        <v>14.36</v>
      </c>
    </row>
    <row r="1227" spans="1:4">
      <c r="A1227" s="98" t="s">
        <v>4117</v>
      </c>
      <c r="B1227" s="97" t="s">
        <v>4118</v>
      </c>
      <c r="C1227" s="98" t="s">
        <v>6555</v>
      </c>
      <c r="D1227" s="104">
        <v>11.48</v>
      </c>
    </row>
    <row r="1228" spans="1:4">
      <c r="A1228" s="98" t="s">
        <v>6217</v>
      </c>
      <c r="B1228" s="97" t="s">
        <v>10434</v>
      </c>
      <c r="C1228" s="98" t="s">
        <v>6555</v>
      </c>
      <c r="D1228" s="104">
        <v>15.26</v>
      </c>
    </row>
    <row r="1229" spans="1:4">
      <c r="A1229" s="98" t="s">
        <v>10435</v>
      </c>
      <c r="B1229" s="97" t="s">
        <v>10436</v>
      </c>
      <c r="C1229" s="98" t="s">
        <v>6555</v>
      </c>
      <c r="D1229" s="104">
        <v>8.5399999999999991</v>
      </c>
    </row>
    <row r="1230" spans="1:4">
      <c r="A1230" s="98" t="s">
        <v>10437</v>
      </c>
      <c r="B1230" s="97" t="s">
        <v>12356</v>
      </c>
      <c r="C1230" s="98" t="s">
        <v>6555</v>
      </c>
      <c r="D1230" s="104">
        <v>14.21</v>
      </c>
    </row>
    <row r="1231" spans="1:4">
      <c r="A1231" s="98" t="s">
        <v>12357</v>
      </c>
      <c r="B1231" s="97" t="s">
        <v>12358</v>
      </c>
      <c r="C1231" s="98" t="s">
        <v>6555</v>
      </c>
      <c r="D1231" s="104">
        <v>10.65</v>
      </c>
    </row>
    <row r="1232" spans="1:4">
      <c r="A1232" s="98" t="s">
        <v>12359</v>
      </c>
      <c r="B1232" s="97" t="s">
        <v>12360</v>
      </c>
      <c r="C1232" s="98" t="s">
        <v>6555</v>
      </c>
      <c r="D1232" s="104">
        <v>15.58</v>
      </c>
    </row>
    <row r="1233" spans="1:4">
      <c r="A1233" s="98" t="s">
        <v>12361</v>
      </c>
      <c r="B1233" s="97" t="s">
        <v>12362</v>
      </c>
      <c r="C1233" s="98" t="s">
        <v>6555</v>
      </c>
      <c r="D1233" s="104">
        <v>12.02</v>
      </c>
    </row>
    <row r="1234" spans="1:4">
      <c r="A1234" s="98" t="s">
        <v>12363</v>
      </c>
      <c r="B1234" s="97" t="s">
        <v>12364</v>
      </c>
      <c r="C1234" s="98" t="s">
        <v>6555</v>
      </c>
      <c r="D1234" s="104">
        <v>37821</v>
      </c>
    </row>
    <row r="1235" spans="1:4">
      <c r="A1235" s="98" t="s">
        <v>12365</v>
      </c>
      <c r="B1235" s="97" t="s">
        <v>12366</v>
      </c>
      <c r="C1235" s="98" t="s">
        <v>6555</v>
      </c>
      <c r="D1235" s="104">
        <v>5.4</v>
      </c>
    </row>
    <row r="1236" spans="1:4">
      <c r="A1236" s="98" t="s">
        <v>12367</v>
      </c>
      <c r="B1236" s="97" t="s">
        <v>12368</v>
      </c>
      <c r="C1236" s="98" t="s">
        <v>6555</v>
      </c>
      <c r="D1236" s="104">
        <v>48.09</v>
      </c>
    </row>
    <row r="1237" spans="1:4">
      <c r="A1237" s="98" t="s">
        <v>12369</v>
      </c>
      <c r="B1237" s="97" t="s">
        <v>12370</v>
      </c>
      <c r="C1237" s="98" t="s">
        <v>6555</v>
      </c>
      <c r="D1237" s="104">
        <v>48.09</v>
      </c>
    </row>
    <row r="1238" spans="1:4">
      <c r="A1238" s="98" t="s">
        <v>12371</v>
      </c>
      <c r="B1238" s="97" t="s">
        <v>12372</v>
      </c>
      <c r="C1238" s="98" t="s">
        <v>6555</v>
      </c>
      <c r="D1238" s="104">
        <v>23.88</v>
      </c>
    </row>
    <row r="1239" spans="1:4">
      <c r="A1239" s="98" t="s">
        <v>12373</v>
      </c>
      <c r="B1239" s="97" t="s">
        <v>12374</v>
      </c>
      <c r="C1239" s="98" t="s">
        <v>6555</v>
      </c>
      <c r="D1239" s="104">
        <v>44.25</v>
      </c>
    </row>
    <row r="1240" spans="1:4">
      <c r="A1240" s="98" t="s">
        <v>12375</v>
      </c>
      <c r="B1240" s="97" t="s">
        <v>12376</v>
      </c>
      <c r="C1240" s="98" t="s">
        <v>6555</v>
      </c>
      <c r="D1240" s="104">
        <v>648.36</v>
      </c>
    </row>
    <row r="1241" spans="1:4">
      <c r="A1241" s="98" t="s">
        <v>12377</v>
      </c>
      <c r="B1241" s="97" t="s">
        <v>12378</v>
      </c>
      <c r="C1241" s="98" t="s">
        <v>6555</v>
      </c>
      <c r="D1241" s="104">
        <v>864.48</v>
      </c>
    </row>
    <row r="1242" spans="1:4">
      <c r="A1242" s="98" t="s">
        <v>12379</v>
      </c>
      <c r="B1242" s="97" t="s">
        <v>12380</v>
      </c>
      <c r="C1242" s="98" t="s">
        <v>6555</v>
      </c>
      <c r="D1242" s="104">
        <v>486.27</v>
      </c>
    </row>
    <row r="1243" spans="1:4">
      <c r="A1243" s="98" t="s">
        <v>12381</v>
      </c>
      <c r="B1243" s="97" t="s">
        <v>12382</v>
      </c>
      <c r="C1243" s="98" t="s">
        <v>6555</v>
      </c>
      <c r="D1243" s="104">
        <v>486.27</v>
      </c>
    </row>
    <row r="1244" spans="1:4">
      <c r="A1244" s="98" t="s">
        <v>12383</v>
      </c>
      <c r="B1244" s="97" t="s">
        <v>12384</v>
      </c>
      <c r="C1244" s="98" t="s">
        <v>6555</v>
      </c>
      <c r="D1244" s="104">
        <v>648.36</v>
      </c>
    </row>
    <row r="1245" spans="1:4">
      <c r="A1245" s="98" t="s">
        <v>12385</v>
      </c>
      <c r="B1245" s="97" t="s">
        <v>12386</v>
      </c>
      <c r="C1245" s="98" t="s">
        <v>6555</v>
      </c>
      <c r="D1245" s="104">
        <v>648.36</v>
      </c>
    </row>
    <row r="1246" spans="1:4">
      <c r="A1246" s="98" t="s">
        <v>12387</v>
      </c>
      <c r="B1246" s="97" t="s">
        <v>10475</v>
      </c>
      <c r="C1246" s="98" t="s">
        <v>6555</v>
      </c>
      <c r="D1246" s="104">
        <v>251.73</v>
      </c>
    </row>
    <row r="1247" spans="1:4">
      <c r="A1247" s="98" t="s">
        <v>10476</v>
      </c>
      <c r="B1247" s="97" t="s">
        <v>10477</v>
      </c>
      <c r="C1247" s="98" t="s">
        <v>6555</v>
      </c>
      <c r="D1247" s="104">
        <v>6.81</v>
      </c>
    </row>
    <row r="1248" spans="1:4">
      <c r="A1248" s="98" t="s">
        <v>10478</v>
      </c>
      <c r="B1248" s="97" t="s">
        <v>10479</v>
      </c>
      <c r="C1248" s="98" t="s">
        <v>6555</v>
      </c>
      <c r="D1248" s="104">
        <v>6.81</v>
      </c>
    </row>
    <row r="1249" spans="1:4">
      <c r="A1249" s="98" t="s">
        <v>10480</v>
      </c>
      <c r="B1249" s="97" t="s">
        <v>10481</v>
      </c>
      <c r="C1249" s="98" t="s">
        <v>6555</v>
      </c>
      <c r="D1249" s="104">
        <v>12.97</v>
      </c>
    </row>
    <row r="1250" spans="1:4">
      <c r="A1250" s="98" t="s">
        <v>10482</v>
      </c>
      <c r="B1250" s="97" t="s">
        <v>10483</v>
      </c>
      <c r="C1250" s="98" t="s">
        <v>6555</v>
      </c>
      <c r="D1250" s="104">
        <v>16.21</v>
      </c>
    </row>
    <row r="1251" spans="1:4">
      <c r="A1251" s="98" t="s">
        <v>10484</v>
      </c>
      <c r="B1251" s="97" t="s">
        <v>10485</v>
      </c>
      <c r="C1251" s="98" t="s">
        <v>6555</v>
      </c>
      <c r="D1251" s="104">
        <v>12.97</v>
      </c>
    </row>
    <row r="1252" spans="1:4" ht="21">
      <c r="A1252" s="98" t="s">
        <v>10486</v>
      </c>
      <c r="B1252" s="97" t="s">
        <v>10487</v>
      </c>
      <c r="C1252" s="98" t="s">
        <v>6555</v>
      </c>
      <c r="D1252" s="104">
        <v>10.94</v>
      </c>
    </row>
    <row r="1253" spans="1:4">
      <c r="A1253" s="98" t="s">
        <v>10488</v>
      </c>
      <c r="B1253" s="97" t="s">
        <v>10489</v>
      </c>
      <c r="C1253" s="98" t="s">
        <v>6555</v>
      </c>
      <c r="D1253" s="104">
        <v>13.24</v>
      </c>
    </row>
    <row r="1254" spans="1:4">
      <c r="A1254" s="98" t="s">
        <v>10490</v>
      </c>
      <c r="B1254" s="97" t="s">
        <v>10491</v>
      </c>
      <c r="C1254" s="98" t="s">
        <v>6555</v>
      </c>
      <c r="D1254" s="104">
        <v>27.08</v>
      </c>
    </row>
    <row r="1255" spans="1:4">
      <c r="A1255" s="98" t="s">
        <v>10492</v>
      </c>
      <c r="B1255" s="97" t="s">
        <v>10493</v>
      </c>
      <c r="C1255" s="98" t="s">
        <v>6555</v>
      </c>
      <c r="D1255" s="104">
        <v>33.090000000000003</v>
      </c>
    </row>
    <row r="1256" spans="1:4">
      <c r="A1256" s="98" t="s">
        <v>6562</v>
      </c>
      <c r="B1256" s="97" t="s">
        <v>6563</v>
      </c>
      <c r="C1256" s="98" t="s">
        <v>6555</v>
      </c>
      <c r="D1256" s="104">
        <v>1.56</v>
      </c>
    </row>
    <row r="1257" spans="1:4">
      <c r="A1257" s="98" t="s">
        <v>10494</v>
      </c>
      <c r="B1257" s="97" t="s">
        <v>10495</v>
      </c>
      <c r="C1257" s="98" t="s">
        <v>6555</v>
      </c>
      <c r="D1257" s="104">
        <v>1.51</v>
      </c>
    </row>
    <row r="1258" spans="1:4">
      <c r="A1258" s="98" t="s">
        <v>9808</v>
      </c>
      <c r="B1258" s="97" t="s">
        <v>13168</v>
      </c>
      <c r="C1258" s="98" t="s">
        <v>6555</v>
      </c>
      <c r="D1258" s="104">
        <v>1.51</v>
      </c>
    </row>
    <row r="1259" spans="1:4">
      <c r="A1259" s="98" t="s">
        <v>9133</v>
      </c>
      <c r="B1259" s="97" t="s">
        <v>9134</v>
      </c>
      <c r="C1259" s="98" t="s">
        <v>6555</v>
      </c>
      <c r="D1259" s="104">
        <v>50.89</v>
      </c>
    </row>
    <row r="1260" spans="1:4">
      <c r="A1260" s="98" t="s">
        <v>9135</v>
      </c>
      <c r="B1260" s="97" t="s">
        <v>9136</v>
      </c>
      <c r="C1260" s="98" t="s">
        <v>6555</v>
      </c>
      <c r="D1260" s="104">
        <v>12.87</v>
      </c>
    </row>
    <row r="1261" spans="1:4">
      <c r="A1261" s="98" t="s">
        <v>9137</v>
      </c>
      <c r="B1261" s="97" t="s">
        <v>9138</v>
      </c>
      <c r="C1261" s="98" t="s">
        <v>6555</v>
      </c>
      <c r="D1261" s="104">
        <v>736.09</v>
      </c>
    </row>
    <row r="1262" spans="1:4">
      <c r="A1262" s="98" t="s">
        <v>9139</v>
      </c>
      <c r="B1262" s="97" t="s">
        <v>9140</v>
      </c>
      <c r="C1262" s="98" t="s">
        <v>6555</v>
      </c>
      <c r="D1262" s="104">
        <v>2.7</v>
      </c>
    </row>
    <row r="1263" spans="1:4">
      <c r="A1263" s="98" t="s">
        <v>9141</v>
      </c>
      <c r="B1263" s="97" t="s">
        <v>9142</v>
      </c>
      <c r="C1263" s="98" t="s">
        <v>6555</v>
      </c>
      <c r="D1263" s="104">
        <v>26.37</v>
      </c>
    </row>
    <row r="1264" spans="1:4">
      <c r="A1264" s="98" t="s">
        <v>9143</v>
      </c>
      <c r="B1264" s="97" t="s">
        <v>9144</v>
      </c>
      <c r="C1264" s="98" t="s">
        <v>6555</v>
      </c>
      <c r="D1264" s="104">
        <v>41.06</v>
      </c>
    </row>
    <row r="1265" spans="1:4">
      <c r="A1265" s="98" t="s">
        <v>9145</v>
      </c>
      <c r="B1265" s="97" t="s">
        <v>9146</v>
      </c>
      <c r="C1265" s="98" t="s">
        <v>6555</v>
      </c>
      <c r="D1265" s="104">
        <v>46.47</v>
      </c>
    </row>
    <row r="1266" spans="1:4">
      <c r="A1266" s="98" t="s">
        <v>9147</v>
      </c>
      <c r="B1266" s="97" t="s">
        <v>9148</v>
      </c>
      <c r="C1266" s="98" t="s">
        <v>6555</v>
      </c>
      <c r="D1266" s="104">
        <v>46.47</v>
      </c>
    </row>
    <row r="1267" spans="1:4">
      <c r="A1267" s="98" t="s">
        <v>14829</v>
      </c>
      <c r="B1267" s="97" t="s">
        <v>14830</v>
      </c>
      <c r="C1267" s="98" t="s">
        <v>6555</v>
      </c>
      <c r="D1267" s="104">
        <v>25.93</v>
      </c>
    </row>
    <row r="1268" spans="1:4">
      <c r="A1268" s="98" t="s">
        <v>9149</v>
      </c>
      <c r="B1268" s="97" t="s">
        <v>9150</v>
      </c>
      <c r="C1268" s="98" t="s">
        <v>6555</v>
      </c>
      <c r="D1268" s="104">
        <v>24.85</v>
      </c>
    </row>
    <row r="1269" spans="1:4">
      <c r="A1269" s="98" t="s">
        <v>9151</v>
      </c>
      <c r="B1269" s="97" t="s">
        <v>9152</v>
      </c>
      <c r="C1269" s="98" t="s">
        <v>6555</v>
      </c>
      <c r="D1269" s="104">
        <v>403.16</v>
      </c>
    </row>
    <row r="1270" spans="1:4">
      <c r="A1270" s="98" t="s">
        <v>9153</v>
      </c>
      <c r="B1270" s="97" t="s">
        <v>9154</v>
      </c>
      <c r="C1270" s="98" t="s">
        <v>6555</v>
      </c>
      <c r="D1270" s="104">
        <v>57.77</v>
      </c>
    </row>
    <row r="1271" spans="1:4">
      <c r="A1271" s="98" t="s">
        <v>9155</v>
      </c>
      <c r="B1271" s="97" t="s">
        <v>9156</v>
      </c>
      <c r="C1271" s="98" t="s">
        <v>6555</v>
      </c>
      <c r="D1271" s="104">
        <v>520.49</v>
      </c>
    </row>
    <row r="1272" spans="1:4">
      <c r="A1272" s="98" t="s">
        <v>9157</v>
      </c>
      <c r="B1272" s="97" t="s">
        <v>9158</v>
      </c>
      <c r="C1272" s="98" t="s">
        <v>6555</v>
      </c>
      <c r="D1272" s="104">
        <v>70.239999999999995</v>
      </c>
    </row>
    <row r="1273" spans="1:4">
      <c r="A1273" s="98" t="s">
        <v>9159</v>
      </c>
      <c r="B1273" s="97" t="s">
        <v>9160</v>
      </c>
      <c r="C1273" s="98" t="s">
        <v>6555</v>
      </c>
      <c r="D1273" s="104">
        <v>91.85</v>
      </c>
    </row>
    <row r="1274" spans="1:4">
      <c r="A1274" s="98" t="s">
        <v>12260</v>
      </c>
      <c r="B1274" s="97" t="s">
        <v>12261</v>
      </c>
      <c r="C1274" s="98" t="s">
        <v>6555</v>
      </c>
      <c r="D1274" s="104">
        <v>35.17</v>
      </c>
    </row>
    <row r="1275" spans="1:4">
      <c r="A1275" s="98" t="s">
        <v>9161</v>
      </c>
      <c r="B1275" s="97" t="s">
        <v>11228</v>
      </c>
      <c r="C1275" s="98" t="s">
        <v>6555</v>
      </c>
      <c r="D1275" s="104">
        <v>92.72</v>
      </c>
    </row>
    <row r="1276" spans="1:4">
      <c r="A1276" s="98" t="s">
        <v>11229</v>
      </c>
      <c r="B1276" s="97" t="s">
        <v>11230</v>
      </c>
      <c r="C1276" s="98" t="s">
        <v>6555</v>
      </c>
      <c r="D1276" s="104">
        <v>92.72</v>
      </c>
    </row>
    <row r="1277" spans="1:4">
      <c r="A1277" s="98" t="s">
        <v>11231</v>
      </c>
      <c r="B1277" s="97" t="s">
        <v>11232</v>
      </c>
      <c r="C1277" s="98" t="s">
        <v>6555</v>
      </c>
      <c r="D1277" s="104">
        <v>940.12</v>
      </c>
    </row>
    <row r="1278" spans="1:4">
      <c r="A1278" s="98" t="s">
        <v>11233</v>
      </c>
      <c r="B1278" s="97" t="s">
        <v>11234</v>
      </c>
      <c r="C1278" s="98" t="s">
        <v>6555</v>
      </c>
      <c r="D1278" s="104">
        <v>1415.59</v>
      </c>
    </row>
    <row r="1279" spans="1:4">
      <c r="A1279" s="98" t="s">
        <v>11235</v>
      </c>
      <c r="B1279" s="97" t="s">
        <v>11236</v>
      </c>
      <c r="C1279" s="98" t="s">
        <v>6555</v>
      </c>
      <c r="D1279" s="104">
        <v>2593.44</v>
      </c>
    </row>
    <row r="1280" spans="1:4">
      <c r="A1280" s="98" t="s">
        <v>11237</v>
      </c>
      <c r="B1280" s="97" t="s">
        <v>11238</v>
      </c>
      <c r="C1280" s="98" t="s">
        <v>6555</v>
      </c>
      <c r="D1280" s="104">
        <v>1080.5999999999999</v>
      </c>
    </row>
    <row r="1281" spans="1:4">
      <c r="A1281" s="98" t="s">
        <v>11239</v>
      </c>
      <c r="B1281" s="97" t="s">
        <v>11240</v>
      </c>
      <c r="C1281" s="98" t="s">
        <v>6555</v>
      </c>
      <c r="D1281" s="104">
        <v>378.21</v>
      </c>
    </row>
    <row r="1282" spans="1:4">
      <c r="A1282" s="98" t="s">
        <v>11241</v>
      </c>
      <c r="B1282" s="97" t="s">
        <v>11242</v>
      </c>
      <c r="C1282" s="98" t="s">
        <v>6555</v>
      </c>
      <c r="D1282" s="104">
        <v>37.82</v>
      </c>
    </row>
    <row r="1283" spans="1:4" ht="21">
      <c r="A1283" s="98" t="s">
        <v>11243</v>
      </c>
      <c r="B1283" s="97" t="s">
        <v>11244</v>
      </c>
      <c r="C1283" s="98" t="s">
        <v>6555</v>
      </c>
      <c r="D1283" s="104">
        <v>297.17</v>
      </c>
    </row>
    <row r="1284" spans="1:4" ht="42">
      <c r="A1284" s="98" t="s">
        <v>11245</v>
      </c>
      <c r="B1284" s="97" t="s">
        <v>11246</v>
      </c>
      <c r="C1284" s="98" t="s">
        <v>6555</v>
      </c>
      <c r="D1284" s="104">
        <v>194.51</v>
      </c>
    </row>
    <row r="1285" spans="1:4" ht="42">
      <c r="A1285" s="98" t="s">
        <v>11247</v>
      </c>
      <c r="B1285" s="97" t="s">
        <v>5087</v>
      </c>
      <c r="C1285" s="98" t="s">
        <v>6555</v>
      </c>
      <c r="D1285" s="104">
        <v>81.05</v>
      </c>
    </row>
    <row r="1286" spans="1:4" ht="42">
      <c r="A1286" s="98" t="s">
        <v>5088</v>
      </c>
      <c r="B1286" s="97" t="s">
        <v>5089</v>
      </c>
      <c r="C1286" s="98" t="s">
        <v>6555</v>
      </c>
      <c r="D1286" s="104">
        <v>86.45</v>
      </c>
    </row>
    <row r="1287" spans="1:4" ht="42">
      <c r="A1287" s="98" t="s">
        <v>5090</v>
      </c>
      <c r="B1287" s="97" t="s">
        <v>5091</v>
      </c>
      <c r="C1287" s="98" t="s">
        <v>6555</v>
      </c>
      <c r="D1287" s="104">
        <v>81.05</v>
      </c>
    </row>
    <row r="1288" spans="1:4" ht="21">
      <c r="A1288" s="98" t="s">
        <v>5092</v>
      </c>
      <c r="B1288" s="97" t="s">
        <v>5093</v>
      </c>
      <c r="C1288" s="98" t="s">
        <v>6555</v>
      </c>
      <c r="D1288" s="104">
        <v>58.35</v>
      </c>
    </row>
    <row r="1289" spans="1:4" ht="21">
      <c r="A1289" s="98" t="s">
        <v>12262</v>
      </c>
      <c r="B1289" s="97" t="s">
        <v>12263</v>
      </c>
      <c r="C1289" s="98" t="s">
        <v>6555</v>
      </c>
      <c r="D1289" s="104">
        <v>75.7</v>
      </c>
    </row>
    <row r="1290" spans="1:4" ht="21">
      <c r="A1290" s="98" t="s">
        <v>12264</v>
      </c>
      <c r="B1290" s="97" t="s">
        <v>12265</v>
      </c>
      <c r="C1290" s="98" t="s">
        <v>6555</v>
      </c>
      <c r="D1290" s="104">
        <v>29.4</v>
      </c>
    </row>
    <row r="1291" spans="1:4">
      <c r="A1291" s="98" t="s">
        <v>5094</v>
      </c>
      <c r="B1291" s="97" t="s">
        <v>5095</v>
      </c>
      <c r="C1291" s="98" t="s">
        <v>6555</v>
      </c>
      <c r="D1291" s="104">
        <v>237.73</v>
      </c>
    </row>
    <row r="1292" spans="1:4" ht="21">
      <c r="A1292" s="98" t="s">
        <v>12266</v>
      </c>
      <c r="B1292" s="97" t="s">
        <v>12267</v>
      </c>
      <c r="C1292" s="98" t="s">
        <v>6555</v>
      </c>
      <c r="D1292" s="104">
        <v>44.4</v>
      </c>
    </row>
    <row r="1293" spans="1:4" ht="21">
      <c r="A1293" s="98" t="s">
        <v>5096</v>
      </c>
      <c r="B1293" s="97" t="s">
        <v>5097</v>
      </c>
      <c r="C1293" s="98" t="s">
        <v>6555</v>
      </c>
      <c r="D1293" s="104">
        <v>258.26</v>
      </c>
    </row>
    <row r="1294" spans="1:4">
      <c r="A1294" s="98" t="s">
        <v>5098</v>
      </c>
      <c r="B1294" s="97" t="s">
        <v>5099</v>
      </c>
      <c r="C1294" s="98" t="s">
        <v>6555</v>
      </c>
      <c r="D1294" s="104">
        <v>238.81</v>
      </c>
    </row>
    <row r="1295" spans="1:4">
      <c r="A1295" s="98" t="s">
        <v>5100</v>
      </c>
      <c r="B1295" s="97" t="s">
        <v>5101</v>
      </c>
      <c r="C1295" s="98" t="s">
        <v>6555</v>
      </c>
      <c r="D1295" s="104">
        <v>121.3</v>
      </c>
    </row>
    <row r="1296" spans="1:4">
      <c r="A1296" s="98" t="s">
        <v>5102</v>
      </c>
      <c r="B1296" s="97" t="s">
        <v>5103</v>
      </c>
      <c r="C1296" s="98" t="s">
        <v>6555</v>
      </c>
      <c r="D1296" s="104">
        <v>64.84</v>
      </c>
    </row>
    <row r="1297" spans="1:4">
      <c r="A1297" s="98" t="s">
        <v>5104</v>
      </c>
      <c r="B1297" s="97" t="s">
        <v>5105</v>
      </c>
      <c r="C1297" s="98" t="s">
        <v>6555</v>
      </c>
      <c r="D1297" s="104">
        <v>37.82</v>
      </c>
    </row>
    <row r="1298" spans="1:4">
      <c r="A1298" s="98" t="s">
        <v>5106</v>
      </c>
      <c r="B1298" s="97" t="s">
        <v>5107</v>
      </c>
      <c r="C1298" s="98" t="s">
        <v>6555</v>
      </c>
      <c r="D1298" s="104">
        <v>30.26</v>
      </c>
    </row>
    <row r="1299" spans="1:4">
      <c r="A1299" s="98" t="s">
        <v>5108</v>
      </c>
      <c r="B1299" s="97" t="s">
        <v>5109</v>
      </c>
      <c r="C1299" s="98" t="s">
        <v>6555</v>
      </c>
      <c r="D1299" s="104">
        <v>33.5</v>
      </c>
    </row>
    <row r="1300" spans="1:4">
      <c r="A1300" s="98" t="s">
        <v>7179</v>
      </c>
      <c r="B1300" s="97" t="s">
        <v>7180</v>
      </c>
      <c r="C1300" s="98" t="s">
        <v>6555</v>
      </c>
      <c r="D1300" s="104">
        <v>63.76</v>
      </c>
    </row>
    <row r="1301" spans="1:4">
      <c r="A1301" s="98" t="s">
        <v>7181</v>
      </c>
      <c r="B1301" s="97" t="s">
        <v>7182</v>
      </c>
      <c r="C1301" s="98" t="s">
        <v>6555</v>
      </c>
      <c r="D1301" s="104">
        <v>35.979999999999997</v>
      </c>
    </row>
    <row r="1302" spans="1:4">
      <c r="A1302" s="98" t="s">
        <v>7183</v>
      </c>
      <c r="B1302" s="97" t="s">
        <v>7184</v>
      </c>
      <c r="C1302" s="98" t="s">
        <v>6555</v>
      </c>
      <c r="D1302" s="104">
        <v>48</v>
      </c>
    </row>
    <row r="1303" spans="1:4">
      <c r="A1303" s="98" t="s">
        <v>7185</v>
      </c>
      <c r="B1303" s="97" t="s">
        <v>7186</v>
      </c>
      <c r="C1303" s="98" t="s">
        <v>6555</v>
      </c>
      <c r="D1303" s="104">
        <v>54.03</v>
      </c>
    </row>
    <row r="1304" spans="1:4">
      <c r="A1304" s="98" t="s">
        <v>7187</v>
      </c>
      <c r="B1304" s="97" t="s">
        <v>7188</v>
      </c>
      <c r="C1304" s="98" t="s">
        <v>6555</v>
      </c>
      <c r="D1304" s="104">
        <v>84.29</v>
      </c>
    </row>
    <row r="1305" spans="1:4">
      <c r="A1305" s="98" t="s">
        <v>7189</v>
      </c>
      <c r="B1305" s="97" t="s">
        <v>7190</v>
      </c>
      <c r="C1305" s="98" t="s">
        <v>6555</v>
      </c>
      <c r="D1305" s="104">
        <v>129.66999999999999</v>
      </c>
    </row>
    <row r="1306" spans="1:4">
      <c r="A1306" s="98" t="s">
        <v>7191</v>
      </c>
      <c r="B1306" s="97" t="s">
        <v>7192</v>
      </c>
      <c r="C1306" s="98" t="s">
        <v>6555</v>
      </c>
      <c r="D1306" s="104">
        <v>172.9</v>
      </c>
    </row>
    <row r="1307" spans="1:4">
      <c r="A1307" s="98" t="s">
        <v>7193</v>
      </c>
      <c r="B1307" s="97" t="s">
        <v>7194</v>
      </c>
      <c r="C1307" s="98" t="s">
        <v>6555</v>
      </c>
      <c r="D1307" s="104">
        <v>43.22</v>
      </c>
    </row>
    <row r="1308" spans="1:4">
      <c r="A1308" s="98" t="s">
        <v>7195</v>
      </c>
      <c r="B1308" s="97" t="s">
        <v>7196</v>
      </c>
      <c r="C1308" s="98" t="s">
        <v>6555</v>
      </c>
      <c r="D1308" s="104">
        <v>51.87</v>
      </c>
    </row>
    <row r="1309" spans="1:4">
      <c r="A1309" s="98" t="s">
        <v>7197</v>
      </c>
      <c r="B1309" s="97" t="s">
        <v>7198</v>
      </c>
      <c r="C1309" s="98" t="s">
        <v>6555</v>
      </c>
      <c r="D1309" s="104">
        <v>117.46</v>
      </c>
    </row>
    <row r="1310" spans="1:4">
      <c r="A1310" s="98" t="s">
        <v>7199</v>
      </c>
      <c r="B1310" s="97" t="s">
        <v>7200</v>
      </c>
      <c r="C1310" s="98" t="s">
        <v>6555</v>
      </c>
      <c r="D1310" s="104">
        <v>82.13</v>
      </c>
    </row>
    <row r="1311" spans="1:4">
      <c r="A1311" s="98" t="s">
        <v>7201</v>
      </c>
      <c r="B1311" s="97" t="s">
        <v>7202</v>
      </c>
      <c r="C1311" s="98" t="s">
        <v>6555</v>
      </c>
      <c r="D1311" s="104">
        <v>108.06</v>
      </c>
    </row>
    <row r="1312" spans="1:4">
      <c r="A1312" s="98" t="s">
        <v>7170</v>
      </c>
      <c r="B1312" s="97" t="s">
        <v>7171</v>
      </c>
      <c r="C1312" s="98" t="s">
        <v>6555</v>
      </c>
      <c r="D1312" s="104">
        <v>21.61</v>
      </c>
    </row>
    <row r="1313" spans="1:4" ht="42">
      <c r="A1313" s="98" t="s">
        <v>7172</v>
      </c>
      <c r="B1313" s="97" t="s">
        <v>7173</v>
      </c>
      <c r="C1313" s="98" t="s">
        <v>6555</v>
      </c>
      <c r="D1313" s="104">
        <v>307.97000000000003</v>
      </c>
    </row>
    <row r="1314" spans="1:4">
      <c r="A1314" s="98" t="s">
        <v>7174</v>
      </c>
      <c r="B1314" s="97" t="s">
        <v>7175</v>
      </c>
      <c r="C1314" s="98" t="s">
        <v>6555</v>
      </c>
      <c r="D1314" s="104">
        <v>33.54</v>
      </c>
    </row>
    <row r="1315" spans="1:4">
      <c r="A1315" s="98" t="s">
        <v>7176</v>
      </c>
      <c r="B1315" s="97" t="s">
        <v>7177</v>
      </c>
      <c r="C1315" s="98" t="s">
        <v>6555</v>
      </c>
      <c r="D1315" s="104">
        <v>36.31</v>
      </c>
    </row>
    <row r="1316" spans="1:4">
      <c r="A1316" s="98" t="s">
        <v>7178</v>
      </c>
      <c r="B1316" s="97" t="s">
        <v>9281</v>
      </c>
      <c r="C1316" s="98" t="s">
        <v>6555</v>
      </c>
      <c r="D1316" s="104">
        <v>528.28</v>
      </c>
    </row>
    <row r="1317" spans="1:4">
      <c r="A1317" s="98" t="s">
        <v>9282</v>
      </c>
      <c r="B1317" s="97" t="s">
        <v>11274</v>
      </c>
      <c r="C1317" s="98" t="s">
        <v>6555</v>
      </c>
      <c r="D1317" s="104">
        <v>26.05</v>
      </c>
    </row>
    <row r="1318" spans="1:4">
      <c r="A1318" s="98" t="s">
        <v>11275</v>
      </c>
      <c r="B1318" s="97" t="s">
        <v>11276</v>
      </c>
      <c r="C1318" s="98" t="s">
        <v>6555</v>
      </c>
      <c r="D1318" s="104">
        <v>21.61</v>
      </c>
    </row>
    <row r="1319" spans="1:4">
      <c r="A1319" s="98" t="s">
        <v>11277</v>
      </c>
      <c r="B1319" s="97" t="s">
        <v>11278</v>
      </c>
      <c r="C1319" s="98" t="s">
        <v>6555</v>
      </c>
      <c r="D1319" s="104">
        <v>9.68</v>
      </c>
    </row>
    <row r="1320" spans="1:4">
      <c r="A1320" s="98" t="s">
        <v>11279</v>
      </c>
      <c r="B1320" s="97" t="s">
        <v>11280</v>
      </c>
      <c r="C1320" s="98" t="s">
        <v>6555</v>
      </c>
      <c r="D1320" s="104">
        <v>173.98</v>
      </c>
    </row>
    <row r="1321" spans="1:4">
      <c r="A1321" s="98" t="s">
        <v>11281</v>
      </c>
      <c r="B1321" s="97" t="s">
        <v>11282</v>
      </c>
      <c r="C1321" s="98" t="s">
        <v>6555</v>
      </c>
      <c r="D1321" s="104">
        <v>6.48</v>
      </c>
    </row>
    <row r="1322" spans="1:4">
      <c r="A1322" s="98" t="s">
        <v>11283</v>
      </c>
      <c r="B1322" s="97" t="s">
        <v>11284</v>
      </c>
      <c r="C1322" s="98" t="s">
        <v>6555</v>
      </c>
      <c r="D1322" s="104">
        <v>20.53</v>
      </c>
    </row>
    <row r="1323" spans="1:4">
      <c r="A1323" s="98" t="s">
        <v>11285</v>
      </c>
      <c r="B1323" s="97" t="s">
        <v>7118</v>
      </c>
      <c r="C1323" s="98" t="s">
        <v>6555</v>
      </c>
      <c r="D1323" s="104">
        <v>190.19</v>
      </c>
    </row>
    <row r="1324" spans="1:4">
      <c r="A1324" s="98" t="s">
        <v>7119</v>
      </c>
      <c r="B1324" s="97" t="s">
        <v>7120</v>
      </c>
      <c r="C1324" s="98" t="s">
        <v>6555</v>
      </c>
      <c r="D1324" s="104">
        <v>6.97</v>
      </c>
    </row>
    <row r="1325" spans="1:4">
      <c r="A1325" s="98" t="s">
        <v>7121</v>
      </c>
      <c r="B1325" s="97" t="s">
        <v>7122</v>
      </c>
      <c r="C1325" s="98" t="s">
        <v>6555</v>
      </c>
      <c r="D1325" s="104">
        <v>9.27</v>
      </c>
    </row>
    <row r="1326" spans="1:4">
      <c r="A1326" s="98" t="s">
        <v>7123</v>
      </c>
      <c r="B1326" s="97" t="s">
        <v>7124</v>
      </c>
      <c r="C1326" s="98" t="s">
        <v>6555</v>
      </c>
      <c r="D1326" s="104">
        <v>18.41</v>
      </c>
    </row>
    <row r="1327" spans="1:4">
      <c r="A1327" s="98" t="s">
        <v>2381</v>
      </c>
      <c r="B1327" s="97" t="s">
        <v>2382</v>
      </c>
      <c r="C1327" s="98" t="s">
        <v>6555</v>
      </c>
      <c r="D1327" s="104">
        <v>0.87</v>
      </c>
    </row>
    <row r="1328" spans="1:4">
      <c r="A1328" s="98" t="s">
        <v>7125</v>
      </c>
      <c r="B1328" s="97" t="s">
        <v>7126</v>
      </c>
      <c r="C1328" s="98" t="s">
        <v>6555</v>
      </c>
      <c r="D1328" s="104">
        <v>1.53</v>
      </c>
    </row>
    <row r="1329" spans="1:4">
      <c r="A1329" s="98" t="s">
        <v>7127</v>
      </c>
      <c r="B1329" s="97" t="s">
        <v>7128</v>
      </c>
      <c r="C1329" s="98" t="s">
        <v>6555</v>
      </c>
      <c r="D1329" s="104">
        <v>1.38</v>
      </c>
    </row>
    <row r="1330" spans="1:4">
      <c r="A1330" s="98" t="s">
        <v>7129</v>
      </c>
      <c r="B1330" s="97" t="s">
        <v>7130</v>
      </c>
      <c r="C1330" s="98" t="s">
        <v>6555</v>
      </c>
      <c r="D1330" s="104">
        <v>0.41</v>
      </c>
    </row>
    <row r="1331" spans="1:4">
      <c r="A1331" s="98" t="s">
        <v>7131</v>
      </c>
      <c r="B1331" s="97" t="s">
        <v>7132</v>
      </c>
      <c r="C1331" s="98" t="s">
        <v>6555</v>
      </c>
      <c r="D1331" s="104">
        <v>2.5</v>
      </c>
    </row>
    <row r="1332" spans="1:4">
      <c r="A1332" s="98" t="s">
        <v>7133</v>
      </c>
      <c r="B1332" s="97" t="s">
        <v>7134</v>
      </c>
      <c r="C1332" s="98" t="s">
        <v>6555</v>
      </c>
      <c r="D1332" s="104">
        <v>0.65</v>
      </c>
    </row>
    <row r="1333" spans="1:4">
      <c r="A1333" s="98" t="s">
        <v>7135</v>
      </c>
      <c r="B1333" s="97" t="s">
        <v>7136</v>
      </c>
      <c r="C1333" s="98" t="s">
        <v>6555</v>
      </c>
      <c r="D1333" s="104">
        <v>37.1</v>
      </c>
    </row>
    <row r="1334" spans="1:4">
      <c r="A1334" s="98" t="s">
        <v>7137</v>
      </c>
      <c r="B1334" s="97" t="s">
        <v>7138</v>
      </c>
      <c r="C1334" s="98" t="s">
        <v>6555</v>
      </c>
      <c r="D1334" s="104">
        <v>9.67</v>
      </c>
    </row>
    <row r="1335" spans="1:4" ht="31.5">
      <c r="A1335" s="98" t="s">
        <v>7139</v>
      </c>
      <c r="B1335" s="97" t="s">
        <v>7140</v>
      </c>
      <c r="C1335" s="98" t="s">
        <v>6555</v>
      </c>
      <c r="D1335" s="104">
        <v>6577.5</v>
      </c>
    </row>
    <row r="1336" spans="1:4" ht="21">
      <c r="A1336" s="98" t="s">
        <v>7141</v>
      </c>
      <c r="B1336" s="97" t="s">
        <v>7142</v>
      </c>
      <c r="C1336" s="98" t="s">
        <v>6555</v>
      </c>
      <c r="D1336" s="104">
        <v>4735.8</v>
      </c>
    </row>
    <row r="1337" spans="1:4">
      <c r="A1337" s="98" t="s">
        <v>6117</v>
      </c>
      <c r="B1337" s="97" t="s">
        <v>6118</v>
      </c>
      <c r="C1337" s="98" t="s">
        <v>6555</v>
      </c>
      <c r="D1337" s="104">
        <v>37.82</v>
      </c>
    </row>
    <row r="1338" spans="1:4">
      <c r="A1338" s="98" t="s">
        <v>7143</v>
      </c>
      <c r="B1338" s="97" t="s">
        <v>7144</v>
      </c>
      <c r="C1338" s="98" t="s">
        <v>6555</v>
      </c>
      <c r="D1338" s="104">
        <v>108.06</v>
      </c>
    </row>
    <row r="1339" spans="1:4">
      <c r="A1339" s="98" t="s">
        <v>7145</v>
      </c>
      <c r="B1339" s="97" t="s">
        <v>7146</v>
      </c>
      <c r="C1339" s="98" t="s">
        <v>6555</v>
      </c>
      <c r="D1339" s="104">
        <v>19.45</v>
      </c>
    </row>
    <row r="1340" spans="1:4">
      <c r="A1340" s="98" t="s">
        <v>12192</v>
      </c>
      <c r="B1340" s="97" t="s">
        <v>12193</v>
      </c>
      <c r="C1340" s="98" t="s">
        <v>6555</v>
      </c>
      <c r="D1340" s="104">
        <v>43.22</v>
      </c>
    </row>
    <row r="1341" spans="1:4" ht="21">
      <c r="A1341" s="98" t="s">
        <v>12268</v>
      </c>
      <c r="B1341" s="97" t="s">
        <v>12269</v>
      </c>
      <c r="C1341" s="98" t="s">
        <v>6555</v>
      </c>
      <c r="D1341" s="104">
        <v>69.02</v>
      </c>
    </row>
    <row r="1342" spans="1:4">
      <c r="A1342" s="98" t="s">
        <v>12194</v>
      </c>
      <c r="B1342" s="97" t="s">
        <v>12195</v>
      </c>
      <c r="C1342" s="98" t="s">
        <v>6555</v>
      </c>
      <c r="D1342" s="104">
        <v>54.03</v>
      </c>
    </row>
    <row r="1343" spans="1:4" ht="21">
      <c r="A1343" s="98" t="s">
        <v>12196</v>
      </c>
      <c r="B1343" s="97" t="s">
        <v>12197</v>
      </c>
      <c r="C1343" s="98" t="s">
        <v>6555</v>
      </c>
      <c r="D1343" s="104">
        <v>1126.07</v>
      </c>
    </row>
    <row r="1344" spans="1:4" ht="21">
      <c r="A1344" s="98" t="s">
        <v>12198</v>
      </c>
      <c r="B1344" s="97" t="s">
        <v>12199</v>
      </c>
      <c r="C1344" s="98" t="s">
        <v>6555</v>
      </c>
      <c r="D1344" s="104">
        <v>642.96</v>
      </c>
    </row>
    <row r="1345" spans="1:4">
      <c r="A1345" s="98" t="s">
        <v>12200</v>
      </c>
      <c r="B1345" s="97" t="s">
        <v>12201</v>
      </c>
      <c r="C1345" s="98" t="s">
        <v>6555</v>
      </c>
      <c r="D1345" s="104">
        <v>583.72</v>
      </c>
    </row>
    <row r="1346" spans="1:4">
      <c r="A1346" s="98" t="s">
        <v>12202</v>
      </c>
      <c r="B1346" s="97" t="s">
        <v>12203</v>
      </c>
      <c r="C1346" s="98" t="s">
        <v>6555</v>
      </c>
      <c r="D1346" s="104">
        <v>612.5</v>
      </c>
    </row>
    <row r="1347" spans="1:4" ht="21">
      <c r="A1347" s="98" t="s">
        <v>12204</v>
      </c>
      <c r="B1347" s="97" t="s">
        <v>12205</v>
      </c>
      <c r="C1347" s="98" t="s">
        <v>13346</v>
      </c>
      <c r="D1347" s="104">
        <v>721.95</v>
      </c>
    </row>
    <row r="1348" spans="1:4">
      <c r="A1348" s="98" t="s">
        <v>2385</v>
      </c>
      <c r="B1348" s="97" t="s">
        <v>2386</v>
      </c>
      <c r="C1348" s="98" t="s">
        <v>6555</v>
      </c>
      <c r="D1348" s="104">
        <v>55.38</v>
      </c>
    </row>
    <row r="1349" spans="1:4">
      <c r="A1349" s="98" t="s">
        <v>12206</v>
      </c>
      <c r="B1349" s="97" t="s">
        <v>12207</v>
      </c>
      <c r="C1349" s="98" t="s">
        <v>6555</v>
      </c>
      <c r="D1349" s="104">
        <v>52.95</v>
      </c>
    </row>
    <row r="1350" spans="1:4">
      <c r="A1350" s="98" t="s">
        <v>12208</v>
      </c>
      <c r="B1350" s="97" t="s">
        <v>12209</v>
      </c>
      <c r="C1350" s="98" t="s">
        <v>6555</v>
      </c>
      <c r="D1350" s="104">
        <v>64.84</v>
      </c>
    </row>
    <row r="1351" spans="1:4">
      <c r="A1351" s="98" t="s">
        <v>12210</v>
      </c>
      <c r="B1351" s="97" t="s">
        <v>12211</v>
      </c>
      <c r="C1351" s="98" t="s">
        <v>6555</v>
      </c>
      <c r="D1351" s="104">
        <v>84.29</v>
      </c>
    </row>
    <row r="1352" spans="1:4">
      <c r="A1352" s="98" t="s">
        <v>12212</v>
      </c>
      <c r="B1352" s="97" t="s">
        <v>12213</v>
      </c>
      <c r="C1352" s="98" t="s">
        <v>6555</v>
      </c>
      <c r="D1352" s="104">
        <v>118.87</v>
      </c>
    </row>
    <row r="1353" spans="1:4">
      <c r="A1353" s="98" t="s">
        <v>12214</v>
      </c>
      <c r="B1353" s="97" t="s">
        <v>12215</v>
      </c>
      <c r="C1353" s="98" t="s">
        <v>6555</v>
      </c>
      <c r="D1353" s="104">
        <v>8.36</v>
      </c>
    </row>
    <row r="1354" spans="1:4">
      <c r="A1354" s="98" t="s">
        <v>12270</v>
      </c>
      <c r="B1354" s="97" t="s">
        <v>12271</v>
      </c>
      <c r="C1354" s="98" t="s">
        <v>6555</v>
      </c>
      <c r="D1354" s="104">
        <v>27.72</v>
      </c>
    </row>
    <row r="1355" spans="1:4">
      <c r="A1355" s="98" t="s">
        <v>12216</v>
      </c>
      <c r="B1355" s="97" t="s">
        <v>14394</v>
      </c>
      <c r="C1355" s="98" t="s">
        <v>6555</v>
      </c>
      <c r="D1355" s="104">
        <v>2161.1999999999998</v>
      </c>
    </row>
    <row r="1356" spans="1:4">
      <c r="A1356" s="98" t="s">
        <v>14395</v>
      </c>
      <c r="B1356" s="97" t="s">
        <v>14396</v>
      </c>
      <c r="C1356" s="98" t="s">
        <v>6555</v>
      </c>
      <c r="D1356" s="104">
        <v>2.85</v>
      </c>
    </row>
    <row r="1357" spans="1:4">
      <c r="A1357" s="98" t="s">
        <v>14397</v>
      </c>
      <c r="B1357" s="97" t="s">
        <v>13106</v>
      </c>
      <c r="C1357" s="98" t="s">
        <v>6555</v>
      </c>
      <c r="D1357" s="104">
        <v>3.45</v>
      </c>
    </row>
    <row r="1358" spans="1:4">
      <c r="A1358" s="98" t="s">
        <v>13107</v>
      </c>
      <c r="B1358" s="97" t="s">
        <v>13108</v>
      </c>
      <c r="C1358" s="98" t="s">
        <v>6555</v>
      </c>
      <c r="D1358" s="104">
        <v>162.09</v>
      </c>
    </row>
    <row r="1359" spans="1:4">
      <c r="A1359" s="98" t="s">
        <v>13109</v>
      </c>
      <c r="B1359" s="97" t="s">
        <v>13110</v>
      </c>
      <c r="C1359" s="98" t="s">
        <v>6555</v>
      </c>
      <c r="D1359" s="104">
        <v>180.55</v>
      </c>
    </row>
    <row r="1360" spans="1:4">
      <c r="A1360" s="98" t="s">
        <v>12272</v>
      </c>
      <c r="B1360" s="97" t="s">
        <v>12273</v>
      </c>
      <c r="C1360" s="98" t="s">
        <v>6555</v>
      </c>
      <c r="D1360" s="104">
        <v>12.48</v>
      </c>
    </row>
    <row r="1361" spans="1:4">
      <c r="A1361" s="98" t="s">
        <v>12274</v>
      </c>
      <c r="B1361" s="97" t="s">
        <v>12275</v>
      </c>
      <c r="C1361" s="98" t="s">
        <v>6555</v>
      </c>
      <c r="D1361" s="104">
        <v>7.95</v>
      </c>
    </row>
    <row r="1362" spans="1:4">
      <c r="A1362" s="98" t="s">
        <v>12276</v>
      </c>
      <c r="B1362" s="97" t="s">
        <v>12277</v>
      </c>
      <c r="C1362" s="98" t="s">
        <v>6555</v>
      </c>
      <c r="D1362" s="104">
        <v>324.39999999999998</v>
      </c>
    </row>
    <row r="1363" spans="1:4">
      <c r="A1363" s="98" t="s">
        <v>13111</v>
      </c>
      <c r="B1363" s="97" t="s">
        <v>13112</v>
      </c>
      <c r="C1363" s="98" t="s">
        <v>6555</v>
      </c>
      <c r="D1363" s="104">
        <v>9.73</v>
      </c>
    </row>
    <row r="1364" spans="1:4">
      <c r="A1364" s="98" t="s">
        <v>13113</v>
      </c>
      <c r="B1364" s="97" t="s">
        <v>13114</v>
      </c>
      <c r="C1364" s="98" t="s">
        <v>6555</v>
      </c>
      <c r="D1364" s="104">
        <v>19.45</v>
      </c>
    </row>
    <row r="1365" spans="1:4">
      <c r="A1365" s="98" t="s">
        <v>13115</v>
      </c>
      <c r="B1365" s="97" t="s">
        <v>13116</v>
      </c>
      <c r="C1365" s="98" t="s">
        <v>6555</v>
      </c>
      <c r="D1365" s="104">
        <v>16.21</v>
      </c>
    </row>
    <row r="1366" spans="1:4">
      <c r="A1366" s="98" t="s">
        <v>13117</v>
      </c>
      <c r="B1366" s="97" t="s">
        <v>13118</v>
      </c>
      <c r="C1366" s="98" t="s">
        <v>6555</v>
      </c>
      <c r="D1366" s="104">
        <v>6.12</v>
      </c>
    </row>
    <row r="1367" spans="1:4">
      <c r="A1367" s="98" t="s">
        <v>13119</v>
      </c>
      <c r="B1367" s="97" t="s">
        <v>13120</v>
      </c>
      <c r="C1367" s="98" t="s">
        <v>6555</v>
      </c>
      <c r="D1367" s="104">
        <v>59.43</v>
      </c>
    </row>
    <row r="1368" spans="1:4">
      <c r="A1368" s="98" t="s">
        <v>13121</v>
      </c>
      <c r="B1368" s="97" t="s">
        <v>13648</v>
      </c>
      <c r="C1368" s="98" t="s">
        <v>6555</v>
      </c>
      <c r="D1368" s="104">
        <v>82.13</v>
      </c>
    </row>
    <row r="1369" spans="1:4">
      <c r="A1369" s="98" t="s">
        <v>13649</v>
      </c>
      <c r="B1369" s="97" t="s">
        <v>13650</v>
      </c>
      <c r="C1369" s="98" t="s">
        <v>6555</v>
      </c>
      <c r="D1369" s="104">
        <v>91.85</v>
      </c>
    </row>
    <row r="1370" spans="1:4">
      <c r="A1370" s="98" t="s">
        <v>13651</v>
      </c>
      <c r="B1370" s="97" t="s">
        <v>11676</v>
      </c>
      <c r="C1370" s="98" t="s">
        <v>6555</v>
      </c>
      <c r="D1370" s="104">
        <v>6.71</v>
      </c>
    </row>
    <row r="1371" spans="1:4">
      <c r="A1371" s="98" t="s">
        <v>9739</v>
      </c>
      <c r="B1371" s="97" t="s">
        <v>9740</v>
      </c>
      <c r="C1371" s="98" t="s">
        <v>6555</v>
      </c>
      <c r="D1371" s="104">
        <v>30.26</v>
      </c>
    </row>
    <row r="1372" spans="1:4">
      <c r="A1372" s="98" t="s">
        <v>9741</v>
      </c>
      <c r="B1372" s="97" t="s">
        <v>9742</v>
      </c>
      <c r="C1372" s="98" t="s">
        <v>6555</v>
      </c>
      <c r="D1372" s="104">
        <v>151.28</v>
      </c>
    </row>
    <row r="1373" spans="1:4">
      <c r="A1373" s="98" t="s">
        <v>9743</v>
      </c>
      <c r="B1373" s="97" t="s">
        <v>9744</v>
      </c>
      <c r="C1373" s="98" t="s">
        <v>6555</v>
      </c>
      <c r="D1373" s="104">
        <v>15.64</v>
      </c>
    </row>
    <row r="1374" spans="1:4" ht="21">
      <c r="A1374" s="98" t="s">
        <v>9745</v>
      </c>
      <c r="B1374" s="97" t="s">
        <v>9755</v>
      </c>
      <c r="C1374" s="98" t="s">
        <v>12889</v>
      </c>
      <c r="D1374" s="104">
        <v>301.27999999999997</v>
      </c>
    </row>
    <row r="1375" spans="1:4">
      <c r="A1375" s="98" t="s">
        <v>9756</v>
      </c>
      <c r="B1375" s="97" t="s">
        <v>9757</v>
      </c>
      <c r="C1375" s="98" t="s">
        <v>6555</v>
      </c>
      <c r="D1375" s="104">
        <v>54.79</v>
      </c>
    </row>
    <row r="1376" spans="1:4">
      <c r="A1376" s="98" t="s">
        <v>9758</v>
      </c>
      <c r="B1376" s="97" t="s">
        <v>9759</v>
      </c>
      <c r="C1376" s="98" t="s">
        <v>6555</v>
      </c>
      <c r="D1376" s="104">
        <v>14.92</v>
      </c>
    </row>
    <row r="1377" spans="1:4">
      <c r="A1377" s="98" t="s">
        <v>9760</v>
      </c>
      <c r="B1377" s="97" t="s">
        <v>9761</v>
      </c>
      <c r="C1377" s="98" t="s">
        <v>6555</v>
      </c>
      <c r="D1377" s="104">
        <v>14.92</v>
      </c>
    </row>
    <row r="1378" spans="1:4">
      <c r="A1378" s="98" t="s">
        <v>9762</v>
      </c>
      <c r="B1378" s="97" t="s">
        <v>9763</v>
      </c>
      <c r="C1378" s="98" t="s">
        <v>6555</v>
      </c>
      <c r="D1378" s="104">
        <v>9.19</v>
      </c>
    </row>
    <row r="1379" spans="1:4">
      <c r="A1379" s="98" t="s">
        <v>9764</v>
      </c>
      <c r="B1379" s="97" t="s">
        <v>9765</v>
      </c>
      <c r="C1379" s="98" t="s">
        <v>6555</v>
      </c>
      <c r="D1379" s="104">
        <v>4.6500000000000004</v>
      </c>
    </row>
    <row r="1380" spans="1:4">
      <c r="A1380" s="98" t="s">
        <v>9766</v>
      </c>
      <c r="B1380" s="97" t="s">
        <v>9767</v>
      </c>
      <c r="C1380" s="98" t="s">
        <v>6555</v>
      </c>
      <c r="D1380" s="104">
        <v>37.01</v>
      </c>
    </row>
    <row r="1381" spans="1:4">
      <c r="A1381" s="98" t="s">
        <v>9768</v>
      </c>
      <c r="B1381" s="97" t="s">
        <v>9769</v>
      </c>
      <c r="C1381" s="98" t="s">
        <v>6555</v>
      </c>
      <c r="D1381" s="104">
        <v>2.02</v>
      </c>
    </row>
    <row r="1382" spans="1:4">
      <c r="A1382" s="98" t="s">
        <v>9770</v>
      </c>
      <c r="B1382" s="97" t="s">
        <v>9771</v>
      </c>
      <c r="C1382" s="98" t="s">
        <v>6555</v>
      </c>
      <c r="D1382" s="104">
        <v>7.3</v>
      </c>
    </row>
    <row r="1383" spans="1:4">
      <c r="A1383" s="98" t="s">
        <v>9772</v>
      </c>
      <c r="B1383" s="97" t="s">
        <v>9773</v>
      </c>
      <c r="C1383" s="98" t="s">
        <v>6555</v>
      </c>
      <c r="D1383" s="104">
        <v>707.79</v>
      </c>
    </row>
    <row r="1384" spans="1:4">
      <c r="A1384" s="98" t="s">
        <v>9774</v>
      </c>
      <c r="B1384" s="97" t="s">
        <v>13252</v>
      </c>
      <c r="C1384" s="98" t="s">
        <v>6555</v>
      </c>
      <c r="D1384" s="104">
        <v>194.51</v>
      </c>
    </row>
    <row r="1385" spans="1:4">
      <c r="A1385" s="98" t="s">
        <v>14831</v>
      </c>
      <c r="B1385" s="97" t="s">
        <v>14832</v>
      </c>
      <c r="C1385" s="98" t="s">
        <v>6555</v>
      </c>
      <c r="D1385" s="104">
        <v>191.93</v>
      </c>
    </row>
    <row r="1386" spans="1:4" ht="21">
      <c r="A1386" s="98" t="s">
        <v>13253</v>
      </c>
      <c r="B1386" s="97" t="s">
        <v>13254</v>
      </c>
      <c r="C1386" s="98" t="s">
        <v>6555</v>
      </c>
      <c r="D1386" s="104">
        <v>572.72</v>
      </c>
    </row>
    <row r="1387" spans="1:4" ht="21">
      <c r="A1387" s="98" t="s">
        <v>13255</v>
      </c>
      <c r="B1387" s="97" t="s">
        <v>13256</v>
      </c>
      <c r="C1387" s="98" t="s">
        <v>6555</v>
      </c>
      <c r="D1387" s="104">
        <v>376.05</v>
      </c>
    </row>
    <row r="1388" spans="1:4">
      <c r="A1388" s="98" t="s">
        <v>13257</v>
      </c>
      <c r="B1388" s="97" t="s">
        <v>13258</v>
      </c>
      <c r="C1388" s="98" t="s">
        <v>6555</v>
      </c>
      <c r="D1388" s="104">
        <v>1778.67</v>
      </c>
    </row>
    <row r="1389" spans="1:4" ht="31.5">
      <c r="A1389" s="98" t="s">
        <v>13259</v>
      </c>
      <c r="B1389" s="97" t="s">
        <v>12335</v>
      </c>
      <c r="C1389" s="98" t="s">
        <v>6555</v>
      </c>
      <c r="D1389" s="104">
        <v>572.72</v>
      </c>
    </row>
    <row r="1390" spans="1:4" ht="31.5">
      <c r="A1390" s="98" t="s">
        <v>14618</v>
      </c>
      <c r="B1390" s="97" t="s">
        <v>11186</v>
      </c>
      <c r="C1390" s="98" t="s">
        <v>6555</v>
      </c>
      <c r="D1390" s="104">
        <v>324.18</v>
      </c>
    </row>
    <row r="1391" spans="1:4">
      <c r="A1391" s="98" t="s">
        <v>11187</v>
      </c>
      <c r="B1391" s="97" t="s">
        <v>11188</v>
      </c>
      <c r="C1391" s="98" t="s">
        <v>6555</v>
      </c>
      <c r="D1391" s="104">
        <v>48.63</v>
      </c>
    </row>
    <row r="1392" spans="1:4">
      <c r="A1392" s="98" t="s">
        <v>11189</v>
      </c>
      <c r="B1392" s="97" t="s">
        <v>11190</v>
      </c>
      <c r="C1392" s="98" t="s">
        <v>6555</v>
      </c>
      <c r="D1392" s="104">
        <v>1728.96</v>
      </c>
    </row>
    <row r="1393" spans="1:4">
      <c r="A1393" s="98" t="s">
        <v>11191</v>
      </c>
      <c r="B1393" s="97" t="s">
        <v>11192</v>
      </c>
      <c r="C1393" s="98" t="s">
        <v>6555</v>
      </c>
      <c r="D1393" s="104">
        <v>139.96</v>
      </c>
    </row>
    <row r="1394" spans="1:4">
      <c r="A1394" s="98" t="s">
        <v>11193</v>
      </c>
      <c r="B1394" s="97" t="s">
        <v>11194</v>
      </c>
      <c r="C1394" s="98" t="s">
        <v>6555</v>
      </c>
      <c r="D1394" s="104">
        <v>879.91</v>
      </c>
    </row>
    <row r="1395" spans="1:4">
      <c r="A1395" s="98" t="s">
        <v>6119</v>
      </c>
      <c r="B1395" s="97" t="s">
        <v>6120</v>
      </c>
      <c r="C1395" s="98" t="s">
        <v>6555</v>
      </c>
      <c r="D1395" s="104">
        <v>21.18</v>
      </c>
    </row>
    <row r="1396" spans="1:4">
      <c r="A1396" s="98" t="s">
        <v>11195</v>
      </c>
      <c r="B1396" s="97" t="s">
        <v>11196</v>
      </c>
      <c r="C1396" s="98" t="s">
        <v>6555</v>
      </c>
      <c r="D1396" s="104">
        <v>21.18</v>
      </c>
    </row>
    <row r="1397" spans="1:4">
      <c r="A1397" s="98" t="s">
        <v>11197</v>
      </c>
      <c r="B1397" s="97" t="s">
        <v>11198</v>
      </c>
      <c r="C1397" s="98" t="s">
        <v>6555</v>
      </c>
      <c r="D1397" s="104">
        <v>1945.08</v>
      </c>
    </row>
    <row r="1398" spans="1:4">
      <c r="A1398" s="98" t="s">
        <v>11199</v>
      </c>
      <c r="B1398" s="97" t="s">
        <v>7661</v>
      </c>
      <c r="C1398" s="98" t="s">
        <v>6555</v>
      </c>
      <c r="D1398" s="104">
        <v>4214.34</v>
      </c>
    </row>
    <row r="1399" spans="1:4">
      <c r="A1399" s="98" t="s">
        <v>2437</v>
      </c>
      <c r="B1399" s="97" t="s">
        <v>2438</v>
      </c>
      <c r="C1399" s="98" t="s">
        <v>6555</v>
      </c>
      <c r="D1399" s="104">
        <v>194.51</v>
      </c>
    </row>
    <row r="1400" spans="1:4">
      <c r="A1400" s="98" t="s">
        <v>7662</v>
      </c>
      <c r="B1400" s="97" t="s">
        <v>7663</v>
      </c>
      <c r="C1400" s="98" t="s">
        <v>6555</v>
      </c>
      <c r="D1400" s="104">
        <v>8.64</v>
      </c>
    </row>
    <row r="1401" spans="1:4">
      <c r="A1401" s="98" t="s">
        <v>7664</v>
      </c>
      <c r="B1401" s="97" t="s">
        <v>7665</v>
      </c>
      <c r="C1401" s="98" t="s">
        <v>6555</v>
      </c>
      <c r="D1401" s="104">
        <v>115.68</v>
      </c>
    </row>
    <row r="1402" spans="1:4">
      <c r="A1402" s="98" t="s">
        <v>7666</v>
      </c>
      <c r="B1402" s="97" t="s">
        <v>7667</v>
      </c>
      <c r="C1402" s="98" t="s">
        <v>6555</v>
      </c>
      <c r="D1402" s="104">
        <v>142.03</v>
      </c>
    </row>
    <row r="1403" spans="1:4">
      <c r="A1403" s="98" t="s">
        <v>5595</v>
      </c>
      <c r="B1403" s="97" t="s">
        <v>5596</v>
      </c>
      <c r="C1403" s="98" t="s">
        <v>6555</v>
      </c>
      <c r="D1403" s="104">
        <v>115.68</v>
      </c>
    </row>
    <row r="1404" spans="1:4">
      <c r="A1404" s="98" t="s">
        <v>5597</v>
      </c>
      <c r="B1404" s="97" t="s">
        <v>5598</v>
      </c>
      <c r="C1404" s="98" t="s">
        <v>6555</v>
      </c>
      <c r="D1404" s="104">
        <v>323.24</v>
      </c>
    </row>
    <row r="1405" spans="1:4">
      <c r="A1405" s="98" t="s">
        <v>5599</v>
      </c>
      <c r="B1405" s="97" t="s">
        <v>5600</v>
      </c>
      <c r="C1405" s="98" t="s">
        <v>6555</v>
      </c>
      <c r="D1405" s="104">
        <v>196.25</v>
      </c>
    </row>
    <row r="1406" spans="1:4">
      <c r="A1406" s="98" t="s">
        <v>5601</v>
      </c>
      <c r="B1406" s="97" t="s">
        <v>5602</v>
      </c>
      <c r="C1406" s="98" t="s">
        <v>6555</v>
      </c>
      <c r="D1406" s="104">
        <v>139.44</v>
      </c>
    </row>
    <row r="1407" spans="1:4">
      <c r="A1407" s="98" t="s">
        <v>7694</v>
      </c>
      <c r="B1407" s="97" t="s">
        <v>7695</v>
      </c>
      <c r="C1407" s="98" t="s">
        <v>6555</v>
      </c>
      <c r="D1407" s="104">
        <v>329.08</v>
      </c>
    </row>
    <row r="1408" spans="1:4">
      <c r="A1408" s="98" t="s">
        <v>7696</v>
      </c>
      <c r="B1408" s="97" t="s">
        <v>7697</v>
      </c>
      <c r="C1408" s="98" t="s">
        <v>6555</v>
      </c>
      <c r="D1408" s="104">
        <v>309.88</v>
      </c>
    </row>
    <row r="1409" spans="1:4">
      <c r="A1409" s="98" t="s">
        <v>7698</v>
      </c>
      <c r="B1409" s="97" t="s">
        <v>7699</v>
      </c>
      <c r="C1409" s="98" t="s">
        <v>6555</v>
      </c>
      <c r="D1409" s="104">
        <v>449.84</v>
      </c>
    </row>
    <row r="1410" spans="1:4">
      <c r="A1410" s="98" t="s">
        <v>7700</v>
      </c>
      <c r="B1410" s="97" t="s">
        <v>7701</v>
      </c>
      <c r="C1410" s="98" t="s">
        <v>6555</v>
      </c>
      <c r="D1410" s="104">
        <v>315.54000000000002</v>
      </c>
    </row>
    <row r="1411" spans="1:4">
      <c r="A1411" s="98" t="s">
        <v>7702</v>
      </c>
      <c r="B1411" s="97" t="s">
        <v>7703</v>
      </c>
      <c r="C1411" s="98" t="s">
        <v>6555</v>
      </c>
      <c r="D1411" s="104">
        <v>424.68</v>
      </c>
    </row>
    <row r="1412" spans="1:4">
      <c r="A1412" s="98" t="s">
        <v>7704</v>
      </c>
      <c r="B1412" s="97" t="s">
        <v>7705</v>
      </c>
      <c r="C1412" s="98" t="s">
        <v>6555</v>
      </c>
      <c r="D1412" s="104">
        <v>426.84</v>
      </c>
    </row>
    <row r="1413" spans="1:4">
      <c r="A1413" s="98" t="s">
        <v>7706</v>
      </c>
      <c r="B1413" s="97" t="s">
        <v>7707</v>
      </c>
      <c r="C1413" s="98" t="s">
        <v>6555</v>
      </c>
      <c r="D1413" s="104">
        <v>667.81</v>
      </c>
    </row>
    <row r="1414" spans="1:4">
      <c r="A1414" s="98" t="s">
        <v>7708</v>
      </c>
      <c r="B1414" s="97" t="s">
        <v>7709</v>
      </c>
      <c r="C1414" s="98" t="s">
        <v>6555</v>
      </c>
      <c r="D1414" s="104">
        <v>25.26</v>
      </c>
    </row>
    <row r="1415" spans="1:4">
      <c r="A1415" s="98" t="s">
        <v>7710</v>
      </c>
      <c r="B1415" s="97" t="s">
        <v>7711</v>
      </c>
      <c r="C1415" s="98" t="s">
        <v>6555</v>
      </c>
      <c r="D1415" s="104">
        <v>59.01</v>
      </c>
    </row>
    <row r="1416" spans="1:4">
      <c r="A1416" s="98" t="s">
        <v>7712</v>
      </c>
      <c r="B1416" s="97" t="s">
        <v>7713</v>
      </c>
      <c r="C1416" s="98" t="s">
        <v>6555</v>
      </c>
      <c r="D1416" s="104">
        <v>103.77</v>
      </c>
    </row>
    <row r="1417" spans="1:4">
      <c r="A1417" s="98" t="s">
        <v>7714</v>
      </c>
      <c r="B1417" s="97" t="s">
        <v>7715</v>
      </c>
      <c r="C1417" s="98" t="s">
        <v>6555</v>
      </c>
      <c r="D1417" s="104">
        <v>186.5</v>
      </c>
    </row>
    <row r="1418" spans="1:4" ht="21">
      <c r="A1418" s="98" t="s">
        <v>7716</v>
      </c>
      <c r="B1418" s="97" t="s">
        <v>7717</v>
      </c>
      <c r="C1418" s="98" t="s">
        <v>13346</v>
      </c>
      <c r="D1418" s="104">
        <v>7023.9</v>
      </c>
    </row>
    <row r="1419" spans="1:4">
      <c r="A1419" s="98" t="s">
        <v>7718</v>
      </c>
      <c r="B1419" s="97" t="s">
        <v>11218</v>
      </c>
      <c r="C1419" s="98" t="s">
        <v>6555</v>
      </c>
      <c r="D1419" s="104">
        <v>896.9</v>
      </c>
    </row>
    <row r="1420" spans="1:4">
      <c r="A1420" s="98" t="s">
        <v>11219</v>
      </c>
      <c r="B1420" s="97" t="s">
        <v>11220</v>
      </c>
      <c r="C1420" s="98" t="s">
        <v>6555</v>
      </c>
      <c r="D1420" s="104">
        <v>1426.39</v>
      </c>
    </row>
    <row r="1421" spans="1:4">
      <c r="A1421" s="98" t="s">
        <v>11221</v>
      </c>
      <c r="B1421" s="97" t="s">
        <v>7043</v>
      </c>
      <c r="C1421" s="98" t="s">
        <v>6555</v>
      </c>
      <c r="D1421" s="104">
        <v>1602.53</v>
      </c>
    </row>
    <row r="1422" spans="1:4">
      <c r="A1422" s="98" t="s">
        <v>7044</v>
      </c>
      <c r="B1422" s="97" t="s">
        <v>7045</v>
      </c>
      <c r="C1422" s="98" t="s">
        <v>6555</v>
      </c>
      <c r="D1422" s="104">
        <v>525.16999999999996</v>
      </c>
    </row>
    <row r="1423" spans="1:4">
      <c r="A1423" s="98" t="s">
        <v>7046</v>
      </c>
      <c r="B1423" s="97" t="s">
        <v>9132</v>
      </c>
      <c r="C1423" s="98" t="s">
        <v>6555</v>
      </c>
      <c r="D1423" s="104">
        <v>525.16999999999996</v>
      </c>
    </row>
    <row r="1424" spans="1:4">
      <c r="A1424" s="98" t="s">
        <v>9178</v>
      </c>
      <c r="B1424" s="97" t="s">
        <v>5048</v>
      </c>
      <c r="C1424" s="98" t="s">
        <v>6555</v>
      </c>
      <c r="D1424" s="104">
        <v>1545.26</v>
      </c>
    </row>
    <row r="1425" spans="1:4">
      <c r="A1425" s="98" t="s">
        <v>5049</v>
      </c>
      <c r="B1425" s="97" t="s">
        <v>2896</v>
      </c>
      <c r="C1425" s="98" t="s">
        <v>6555</v>
      </c>
      <c r="D1425" s="104">
        <v>1798.12</v>
      </c>
    </row>
    <row r="1426" spans="1:4">
      <c r="A1426" s="98" t="s">
        <v>2897</v>
      </c>
      <c r="B1426" s="97" t="s">
        <v>2898</v>
      </c>
      <c r="C1426" s="98" t="s">
        <v>6555</v>
      </c>
      <c r="D1426" s="104">
        <v>2145.73</v>
      </c>
    </row>
    <row r="1427" spans="1:4">
      <c r="A1427" s="98" t="s">
        <v>12278</v>
      </c>
      <c r="B1427" s="97" t="s">
        <v>12279</v>
      </c>
      <c r="C1427" s="98" t="s">
        <v>6555</v>
      </c>
      <c r="D1427" s="104">
        <v>27.68</v>
      </c>
    </row>
    <row r="1428" spans="1:4">
      <c r="A1428" s="98" t="s">
        <v>2899</v>
      </c>
      <c r="B1428" s="97" t="s">
        <v>2228</v>
      </c>
      <c r="C1428" s="98" t="s">
        <v>6555</v>
      </c>
      <c r="D1428" s="104">
        <v>12.97</v>
      </c>
    </row>
    <row r="1429" spans="1:4">
      <c r="A1429" s="98" t="s">
        <v>2229</v>
      </c>
      <c r="B1429" s="97" t="s">
        <v>2230</v>
      </c>
      <c r="C1429" s="98" t="s">
        <v>6555</v>
      </c>
      <c r="D1429" s="104">
        <v>12.97</v>
      </c>
    </row>
    <row r="1430" spans="1:4">
      <c r="A1430" s="98" t="s">
        <v>2231</v>
      </c>
      <c r="B1430" s="97" t="s">
        <v>2232</v>
      </c>
      <c r="C1430" s="98" t="s">
        <v>6555</v>
      </c>
      <c r="D1430" s="104">
        <v>49.89</v>
      </c>
    </row>
    <row r="1431" spans="1:4">
      <c r="A1431" s="98" t="s">
        <v>2233</v>
      </c>
      <c r="B1431" s="97" t="s">
        <v>2234</v>
      </c>
      <c r="C1431" s="98" t="s">
        <v>6555</v>
      </c>
      <c r="D1431" s="104">
        <v>63.76</v>
      </c>
    </row>
    <row r="1432" spans="1:4">
      <c r="A1432" s="98" t="s">
        <v>2235</v>
      </c>
      <c r="B1432" s="97" t="s">
        <v>2236</v>
      </c>
      <c r="C1432" s="98" t="s">
        <v>6555</v>
      </c>
      <c r="D1432" s="104">
        <v>223.68</v>
      </c>
    </row>
    <row r="1433" spans="1:4">
      <c r="A1433" s="98" t="s">
        <v>2237</v>
      </c>
      <c r="B1433" s="97" t="s">
        <v>2238</v>
      </c>
      <c r="C1433" s="98" t="s">
        <v>6555</v>
      </c>
      <c r="D1433" s="104">
        <v>86.45</v>
      </c>
    </row>
    <row r="1434" spans="1:4">
      <c r="A1434" s="98" t="s">
        <v>2239</v>
      </c>
      <c r="B1434" s="97" t="s">
        <v>2240</v>
      </c>
      <c r="C1434" s="98" t="s">
        <v>6555</v>
      </c>
      <c r="D1434" s="104">
        <v>88.61</v>
      </c>
    </row>
    <row r="1435" spans="1:4">
      <c r="A1435" s="98" t="s">
        <v>14833</v>
      </c>
      <c r="B1435" s="97" t="s">
        <v>13420</v>
      </c>
      <c r="C1435" s="98" t="s">
        <v>6555</v>
      </c>
      <c r="D1435" s="104">
        <v>43.22</v>
      </c>
    </row>
    <row r="1436" spans="1:4">
      <c r="A1436" s="98" t="s">
        <v>2241</v>
      </c>
      <c r="B1436" s="97" t="s">
        <v>2242</v>
      </c>
      <c r="C1436" s="98" t="s">
        <v>6555</v>
      </c>
      <c r="D1436" s="104">
        <v>28.35</v>
      </c>
    </row>
    <row r="1437" spans="1:4">
      <c r="A1437" s="98" t="s">
        <v>12280</v>
      </c>
      <c r="B1437" s="97" t="s">
        <v>12281</v>
      </c>
      <c r="C1437" s="98" t="s">
        <v>6555</v>
      </c>
      <c r="D1437" s="104">
        <v>70.47</v>
      </c>
    </row>
    <row r="1438" spans="1:4">
      <c r="A1438" s="98" t="s">
        <v>2243</v>
      </c>
      <c r="B1438" s="97" t="s">
        <v>2244</v>
      </c>
      <c r="C1438" s="98" t="s">
        <v>6555</v>
      </c>
      <c r="D1438" s="104">
        <v>64.84</v>
      </c>
    </row>
    <row r="1439" spans="1:4">
      <c r="A1439" s="98" t="s">
        <v>2245</v>
      </c>
      <c r="B1439" s="97" t="s">
        <v>2246</v>
      </c>
      <c r="C1439" s="98" t="s">
        <v>6555</v>
      </c>
      <c r="D1439" s="104">
        <v>9185.1</v>
      </c>
    </row>
    <row r="1440" spans="1:4" ht="31.5">
      <c r="A1440" s="98" t="s">
        <v>12282</v>
      </c>
      <c r="B1440" s="97" t="s">
        <v>12283</v>
      </c>
      <c r="C1440" s="98" t="s">
        <v>6555</v>
      </c>
      <c r="D1440" s="104">
        <v>4291.67</v>
      </c>
    </row>
    <row r="1441" spans="1:4">
      <c r="A1441" s="98" t="s">
        <v>2247</v>
      </c>
      <c r="B1441" s="97" t="s">
        <v>2248</v>
      </c>
      <c r="C1441" s="98" t="s">
        <v>8247</v>
      </c>
      <c r="D1441" s="104">
        <v>2.16</v>
      </c>
    </row>
    <row r="1442" spans="1:4">
      <c r="A1442" s="98" t="s">
        <v>2249</v>
      </c>
      <c r="B1442" s="97" t="s">
        <v>2250</v>
      </c>
      <c r="C1442" s="98" t="s">
        <v>6555</v>
      </c>
      <c r="D1442" s="104">
        <v>41.06</v>
      </c>
    </row>
    <row r="1443" spans="1:4">
      <c r="A1443" s="98" t="s">
        <v>2251</v>
      </c>
      <c r="B1443" s="97" t="s">
        <v>2252</v>
      </c>
      <c r="C1443" s="98" t="s">
        <v>6555</v>
      </c>
      <c r="D1443" s="104">
        <v>63.76</v>
      </c>
    </row>
    <row r="1444" spans="1:4">
      <c r="A1444" s="98" t="s">
        <v>2253</v>
      </c>
      <c r="B1444" s="97" t="s">
        <v>2254</v>
      </c>
      <c r="C1444" s="98" t="s">
        <v>6555</v>
      </c>
      <c r="D1444" s="104">
        <v>124.27</v>
      </c>
    </row>
    <row r="1445" spans="1:4">
      <c r="A1445" s="98" t="s">
        <v>2255</v>
      </c>
      <c r="B1445" s="97" t="s">
        <v>2256</v>
      </c>
      <c r="C1445" s="98" t="s">
        <v>6555</v>
      </c>
      <c r="D1445" s="104">
        <v>220.44</v>
      </c>
    </row>
    <row r="1446" spans="1:4">
      <c r="A1446" s="98" t="s">
        <v>2257</v>
      </c>
      <c r="B1446" s="97" t="s">
        <v>2258</v>
      </c>
      <c r="C1446" s="98" t="s">
        <v>6555</v>
      </c>
      <c r="D1446" s="104">
        <v>389.02</v>
      </c>
    </row>
    <row r="1447" spans="1:4">
      <c r="A1447" s="98" t="s">
        <v>2259</v>
      </c>
      <c r="B1447" s="97" t="s">
        <v>2260</v>
      </c>
      <c r="C1447" s="98" t="s">
        <v>6555</v>
      </c>
      <c r="D1447" s="104">
        <v>486.27</v>
      </c>
    </row>
    <row r="1448" spans="1:4" ht="21">
      <c r="A1448" s="98" t="s">
        <v>2261</v>
      </c>
      <c r="B1448" s="97" t="s">
        <v>2262</v>
      </c>
      <c r="C1448" s="98" t="s">
        <v>6555</v>
      </c>
      <c r="D1448" s="104">
        <v>89.69</v>
      </c>
    </row>
    <row r="1449" spans="1:4" ht="21">
      <c r="A1449" s="98" t="s">
        <v>2263</v>
      </c>
      <c r="B1449" s="97" t="s">
        <v>2264</v>
      </c>
      <c r="C1449" s="98" t="s">
        <v>6555</v>
      </c>
      <c r="D1449" s="104">
        <v>486.21</v>
      </c>
    </row>
    <row r="1450" spans="1:4">
      <c r="A1450" s="98" t="s">
        <v>2265</v>
      </c>
      <c r="B1450" s="97" t="s">
        <v>751</v>
      </c>
      <c r="C1450" s="98" t="s">
        <v>6555</v>
      </c>
      <c r="D1450" s="104">
        <v>35.659999999999997</v>
      </c>
    </row>
    <row r="1451" spans="1:4">
      <c r="A1451" s="98" t="s">
        <v>752</v>
      </c>
      <c r="B1451" s="97" t="s">
        <v>753</v>
      </c>
      <c r="C1451" s="98" t="s">
        <v>13346</v>
      </c>
      <c r="D1451" s="104">
        <v>313.37</v>
      </c>
    </row>
    <row r="1452" spans="1:4">
      <c r="A1452" s="98" t="s">
        <v>754</v>
      </c>
      <c r="B1452" s="97" t="s">
        <v>755</v>
      </c>
      <c r="C1452" s="98" t="s">
        <v>13346</v>
      </c>
      <c r="D1452" s="104">
        <v>1512.84</v>
      </c>
    </row>
    <row r="1453" spans="1:4">
      <c r="A1453" s="98" t="s">
        <v>756</v>
      </c>
      <c r="B1453" s="97" t="s">
        <v>757</v>
      </c>
      <c r="C1453" s="98" t="s">
        <v>13346</v>
      </c>
      <c r="D1453" s="104">
        <v>389.02</v>
      </c>
    </row>
    <row r="1454" spans="1:4">
      <c r="A1454" s="98" t="s">
        <v>758</v>
      </c>
      <c r="B1454" s="97" t="s">
        <v>759</v>
      </c>
      <c r="C1454" s="98" t="s">
        <v>6555</v>
      </c>
      <c r="D1454" s="104">
        <v>153.44999999999999</v>
      </c>
    </row>
    <row r="1455" spans="1:4">
      <c r="A1455" s="98" t="s">
        <v>760</v>
      </c>
      <c r="B1455" s="97" t="s">
        <v>761</v>
      </c>
      <c r="C1455" s="98" t="s">
        <v>6555</v>
      </c>
      <c r="D1455" s="104">
        <v>44.63</v>
      </c>
    </row>
    <row r="1456" spans="1:4">
      <c r="A1456" s="98" t="s">
        <v>762</v>
      </c>
      <c r="B1456" s="97" t="s">
        <v>763</v>
      </c>
      <c r="C1456" s="98" t="s">
        <v>6555</v>
      </c>
      <c r="D1456" s="104">
        <v>147.57</v>
      </c>
    </row>
    <row r="1457" spans="1:4" ht="31.5">
      <c r="A1457" s="98" t="s">
        <v>764</v>
      </c>
      <c r="B1457" s="97" t="s">
        <v>5358</v>
      </c>
      <c r="C1457" s="98" t="s">
        <v>4675</v>
      </c>
      <c r="D1457" s="104">
        <v>432.24</v>
      </c>
    </row>
    <row r="1458" spans="1:4">
      <c r="A1458" s="98" t="s">
        <v>5359</v>
      </c>
      <c r="B1458" s="97" t="s">
        <v>5360</v>
      </c>
      <c r="C1458" s="98" t="s">
        <v>13346</v>
      </c>
      <c r="D1458" s="104">
        <v>2161.1999999999998</v>
      </c>
    </row>
    <row r="1459" spans="1:4">
      <c r="A1459" s="98" t="s">
        <v>5361</v>
      </c>
      <c r="B1459" s="97" t="s">
        <v>2931</v>
      </c>
      <c r="C1459" s="98" t="s">
        <v>6555</v>
      </c>
      <c r="D1459" s="104">
        <v>12967.2</v>
      </c>
    </row>
    <row r="1460" spans="1:4">
      <c r="A1460" s="98" t="s">
        <v>2932</v>
      </c>
      <c r="B1460" s="97" t="s">
        <v>2900</v>
      </c>
      <c r="C1460" s="98" t="s">
        <v>6555</v>
      </c>
      <c r="D1460" s="104">
        <v>4935.1000000000004</v>
      </c>
    </row>
    <row r="1461" spans="1:4">
      <c r="A1461" s="98" t="s">
        <v>2901</v>
      </c>
      <c r="B1461" s="97" t="s">
        <v>2902</v>
      </c>
      <c r="C1461" s="98" t="s">
        <v>6555</v>
      </c>
      <c r="D1461" s="104">
        <v>1664.12</v>
      </c>
    </row>
    <row r="1462" spans="1:4">
      <c r="A1462" s="98" t="s">
        <v>2903</v>
      </c>
      <c r="B1462" s="97" t="s">
        <v>2904</v>
      </c>
      <c r="C1462" s="98" t="s">
        <v>6555</v>
      </c>
      <c r="D1462" s="104">
        <v>2161.1999999999998</v>
      </c>
    </row>
    <row r="1463" spans="1:4">
      <c r="A1463" s="98" t="s">
        <v>2905</v>
      </c>
      <c r="B1463" s="97" t="s">
        <v>2906</v>
      </c>
      <c r="C1463" s="98" t="s">
        <v>6555</v>
      </c>
      <c r="D1463" s="104">
        <v>3782.1</v>
      </c>
    </row>
    <row r="1464" spans="1:4" ht="21">
      <c r="A1464" s="98" t="s">
        <v>2907</v>
      </c>
      <c r="B1464" s="97" t="s">
        <v>2908</v>
      </c>
      <c r="C1464" s="98" t="s">
        <v>6555</v>
      </c>
      <c r="D1464" s="104">
        <v>3403.89</v>
      </c>
    </row>
    <row r="1465" spans="1:4" ht="21">
      <c r="A1465" s="98" t="s">
        <v>2909</v>
      </c>
      <c r="B1465" s="97" t="s">
        <v>2910</v>
      </c>
      <c r="C1465" s="98" t="s">
        <v>6555</v>
      </c>
      <c r="D1465" s="104">
        <v>17770.47</v>
      </c>
    </row>
    <row r="1466" spans="1:4">
      <c r="A1466" s="98" t="s">
        <v>13358</v>
      </c>
      <c r="B1466" s="97" t="s">
        <v>9187</v>
      </c>
      <c r="C1466" s="98" t="s">
        <v>6555</v>
      </c>
      <c r="D1466" s="104">
        <v>2.14</v>
      </c>
    </row>
    <row r="1467" spans="1:4" ht="21">
      <c r="A1467" s="98" t="s">
        <v>2911</v>
      </c>
      <c r="B1467" s="97" t="s">
        <v>2912</v>
      </c>
      <c r="C1467" s="98" t="s">
        <v>6555</v>
      </c>
      <c r="D1467" s="104">
        <v>78.88</v>
      </c>
    </row>
    <row r="1468" spans="1:4">
      <c r="A1468" s="98" t="s">
        <v>2913</v>
      </c>
      <c r="B1468" s="97" t="s">
        <v>2914</v>
      </c>
      <c r="C1468" s="98" t="s">
        <v>6555</v>
      </c>
      <c r="D1468" s="104">
        <v>11.17</v>
      </c>
    </row>
    <row r="1469" spans="1:4">
      <c r="A1469" s="98" t="s">
        <v>2915</v>
      </c>
      <c r="B1469" s="97" t="s">
        <v>2916</v>
      </c>
      <c r="C1469" s="98" t="s">
        <v>6555</v>
      </c>
      <c r="D1469" s="104">
        <v>6.13</v>
      </c>
    </row>
    <row r="1470" spans="1:4" ht="21">
      <c r="A1470" s="98" t="s">
        <v>2917</v>
      </c>
      <c r="B1470" s="97" t="s">
        <v>2918</v>
      </c>
      <c r="C1470" s="98" t="s">
        <v>6555</v>
      </c>
      <c r="D1470" s="104">
        <v>91.85</v>
      </c>
    </row>
    <row r="1471" spans="1:4">
      <c r="A1471" s="98" t="s">
        <v>2919</v>
      </c>
      <c r="B1471" s="97" t="s">
        <v>765</v>
      </c>
      <c r="C1471" s="98" t="s">
        <v>6555</v>
      </c>
      <c r="D1471" s="104">
        <v>81.05</v>
      </c>
    </row>
    <row r="1472" spans="1:4">
      <c r="A1472" s="98" t="s">
        <v>766</v>
      </c>
      <c r="B1472" s="97" t="s">
        <v>767</v>
      </c>
      <c r="C1472" s="98" t="s">
        <v>6555</v>
      </c>
      <c r="D1472" s="104">
        <v>12.97</v>
      </c>
    </row>
    <row r="1473" spans="1:4">
      <c r="A1473" s="98" t="s">
        <v>768</v>
      </c>
      <c r="B1473" s="97" t="s">
        <v>769</v>
      </c>
      <c r="C1473" s="98" t="s">
        <v>6555</v>
      </c>
      <c r="D1473" s="104">
        <v>16.21</v>
      </c>
    </row>
    <row r="1474" spans="1:4">
      <c r="A1474" s="98" t="s">
        <v>770</v>
      </c>
      <c r="B1474" s="97" t="s">
        <v>771</v>
      </c>
      <c r="C1474" s="98" t="s">
        <v>6555</v>
      </c>
      <c r="D1474" s="104">
        <v>19.45</v>
      </c>
    </row>
    <row r="1475" spans="1:4">
      <c r="A1475" s="98" t="s">
        <v>772</v>
      </c>
      <c r="B1475" s="97" t="s">
        <v>773</v>
      </c>
      <c r="C1475" s="98" t="s">
        <v>6555</v>
      </c>
      <c r="D1475" s="104">
        <v>5.99</v>
      </c>
    </row>
    <row r="1476" spans="1:4">
      <c r="A1476" s="98" t="s">
        <v>774</v>
      </c>
      <c r="B1476" s="97" t="s">
        <v>775</v>
      </c>
      <c r="C1476" s="98" t="s">
        <v>6555</v>
      </c>
      <c r="D1476" s="104">
        <v>5.14</v>
      </c>
    </row>
    <row r="1477" spans="1:4">
      <c r="A1477" s="98" t="s">
        <v>776</v>
      </c>
      <c r="B1477" s="97" t="s">
        <v>777</v>
      </c>
      <c r="C1477" s="98" t="s">
        <v>6555</v>
      </c>
      <c r="D1477" s="104">
        <v>32.42</v>
      </c>
    </row>
    <row r="1478" spans="1:4">
      <c r="A1478" s="98" t="s">
        <v>778</v>
      </c>
      <c r="B1478" s="97" t="s">
        <v>779</v>
      </c>
      <c r="C1478" s="98" t="s">
        <v>6555</v>
      </c>
      <c r="D1478" s="104">
        <v>1.95</v>
      </c>
    </row>
    <row r="1479" spans="1:4">
      <c r="A1479" s="98" t="s">
        <v>12284</v>
      </c>
      <c r="B1479" s="97" t="s">
        <v>12285</v>
      </c>
      <c r="C1479" s="98" t="s">
        <v>4675</v>
      </c>
      <c r="D1479" s="104">
        <v>42.4</v>
      </c>
    </row>
    <row r="1480" spans="1:4">
      <c r="A1480" s="98" t="s">
        <v>780</v>
      </c>
      <c r="B1480" s="97" t="s">
        <v>781</v>
      </c>
      <c r="C1480" s="98" t="s">
        <v>4675</v>
      </c>
      <c r="D1480" s="104">
        <v>20.53</v>
      </c>
    </row>
    <row r="1481" spans="1:4">
      <c r="A1481" s="98" t="s">
        <v>782</v>
      </c>
      <c r="B1481" s="97" t="s">
        <v>783</v>
      </c>
      <c r="C1481" s="98" t="s">
        <v>4675</v>
      </c>
      <c r="D1481" s="104">
        <v>11.89</v>
      </c>
    </row>
    <row r="1482" spans="1:4">
      <c r="A1482" s="98" t="s">
        <v>784</v>
      </c>
      <c r="B1482" s="97" t="s">
        <v>785</v>
      </c>
      <c r="C1482" s="98" t="s">
        <v>6555</v>
      </c>
      <c r="D1482" s="104">
        <v>119.73</v>
      </c>
    </row>
    <row r="1483" spans="1:4">
      <c r="A1483" s="98" t="s">
        <v>786</v>
      </c>
      <c r="B1483" s="97" t="s">
        <v>787</v>
      </c>
      <c r="C1483" s="98" t="s">
        <v>6555</v>
      </c>
      <c r="D1483" s="104">
        <v>151.28</v>
      </c>
    </row>
    <row r="1484" spans="1:4">
      <c r="A1484" s="98" t="s">
        <v>788</v>
      </c>
      <c r="B1484" s="97" t="s">
        <v>789</v>
      </c>
      <c r="C1484" s="98" t="s">
        <v>6555</v>
      </c>
      <c r="D1484" s="104">
        <v>32.42</v>
      </c>
    </row>
    <row r="1485" spans="1:4">
      <c r="A1485" s="98" t="s">
        <v>790</v>
      </c>
      <c r="B1485" s="97" t="s">
        <v>791</v>
      </c>
      <c r="C1485" s="98" t="s">
        <v>6555</v>
      </c>
      <c r="D1485" s="104">
        <v>0.16</v>
      </c>
    </row>
    <row r="1486" spans="1:4">
      <c r="A1486" s="98" t="s">
        <v>792</v>
      </c>
      <c r="B1486" s="97" t="s">
        <v>793</v>
      </c>
      <c r="C1486" s="98" t="s">
        <v>6555</v>
      </c>
      <c r="D1486" s="104">
        <v>0.27</v>
      </c>
    </row>
    <row r="1487" spans="1:4">
      <c r="A1487" s="98" t="s">
        <v>794</v>
      </c>
      <c r="B1487" s="97" t="s">
        <v>795</v>
      </c>
      <c r="C1487" s="98" t="s">
        <v>6555</v>
      </c>
      <c r="D1487" s="104">
        <v>15.67</v>
      </c>
    </row>
    <row r="1488" spans="1:4">
      <c r="A1488" s="98" t="s">
        <v>796</v>
      </c>
      <c r="B1488" s="97" t="s">
        <v>797</v>
      </c>
      <c r="C1488" s="98" t="s">
        <v>6555</v>
      </c>
      <c r="D1488" s="104">
        <v>7.56</v>
      </c>
    </row>
    <row r="1489" spans="1:4">
      <c r="A1489" s="98" t="s">
        <v>798</v>
      </c>
      <c r="B1489" s="97" t="s">
        <v>799</v>
      </c>
      <c r="C1489" s="98" t="s">
        <v>6555</v>
      </c>
      <c r="D1489" s="104">
        <v>2.16</v>
      </c>
    </row>
    <row r="1490" spans="1:4">
      <c r="A1490" s="98" t="s">
        <v>800</v>
      </c>
      <c r="B1490" s="97" t="s">
        <v>801</v>
      </c>
      <c r="C1490" s="98" t="s">
        <v>6555</v>
      </c>
      <c r="D1490" s="104">
        <v>11.89</v>
      </c>
    </row>
    <row r="1491" spans="1:4">
      <c r="A1491" s="98" t="s">
        <v>802</v>
      </c>
      <c r="B1491" s="97" t="s">
        <v>803</v>
      </c>
      <c r="C1491" s="98" t="s">
        <v>6555</v>
      </c>
      <c r="D1491" s="104">
        <v>2.38</v>
      </c>
    </row>
    <row r="1492" spans="1:4">
      <c r="A1492" s="98" t="s">
        <v>804</v>
      </c>
      <c r="B1492" s="97" t="s">
        <v>719</v>
      </c>
      <c r="C1492" s="98" t="s">
        <v>6555</v>
      </c>
      <c r="D1492" s="104">
        <v>8.1</v>
      </c>
    </row>
    <row r="1493" spans="1:4">
      <c r="A1493" s="98" t="s">
        <v>720</v>
      </c>
      <c r="B1493" s="97" t="s">
        <v>3816</v>
      </c>
      <c r="C1493" s="98" t="s">
        <v>6555</v>
      </c>
      <c r="D1493" s="104">
        <v>37.82</v>
      </c>
    </row>
    <row r="1494" spans="1:4">
      <c r="A1494" s="98" t="s">
        <v>3817</v>
      </c>
      <c r="B1494" s="97" t="s">
        <v>1055</v>
      </c>
      <c r="C1494" s="98" t="s">
        <v>6555</v>
      </c>
      <c r="D1494" s="104">
        <v>37.82</v>
      </c>
    </row>
    <row r="1495" spans="1:4">
      <c r="A1495" s="98" t="s">
        <v>1056</v>
      </c>
      <c r="B1495" s="97" t="s">
        <v>1057</v>
      </c>
      <c r="C1495" s="98" t="s">
        <v>6555</v>
      </c>
      <c r="D1495" s="104">
        <v>27.02</v>
      </c>
    </row>
    <row r="1496" spans="1:4">
      <c r="A1496" s="98" t="s">
        <v>1058</v>
      </c>
      <c r="B1496" s="97" t="s">
        <v>1059</v>
      </c>
      <c r="C1496" s="98" t="s">
        <v>6555</v>
      </c>
      <c r="D1496" s="104">
        <v>27.02</v>
      </c>
    </row>
    <row r="1497" spans="1:4" ht="21">
      <c r="A1497" s="98" t="s">
        <v>1060</v>
      </c>
      <c r="B1497" s="97" t="s">
        <v>1061</v>
      </c>
      <c r="C1497" s="98" t="s">
        <v>6555</v>
      </c>
      <c r="D1497" s="104">
        <v>3.24</v>
      </c>
    </row>
    <row r="1498" spans="1:4" ht="21">
      <c r="A1498" s="98" t="s">
        <v>1062</v>
      </c>
      <c r="B1498" s="97" t="s">
        <v>1063</v>
      </c>
      <c r="C1498" s="98" t="s">
        <v>6555</v>
      </c>
      <c r="D1498" s="104">
        <v>7.56</v>
      </c>
    </row>
    <row r="1499" spans="1:4">
      <c r="A1499" s="98" t="s">
        <v>1064</v>
      </c>
      <c r="B1499" s="97" t="s">
        <v>1065</v>
      </c>
      <c r="C1499" s="98" t="s">
        <v>6555</v>
      </c>
      <c r="D1499" s="104">
        <v>9.73</v>
      </c>
    </row>
    <row r="1500" spans="1:4">
      <c r="A1500" s="98" t="s">
        <v>1066</v>
      </c>
      <c r="B1500" s="97" t="s">
        <v>1067</v>
      </c>
      <c r="C1500" s="98" t="s">
        <v>6555</v>
      </c>
      <c r="D1500" s="104">
        <v>9.73</v>
      </c>
    </row>
    <row r="1501" spans="1:4">
      <c r="A1501" s="98" t="s">
        <v>1068</v>
      </c>
      <c r="B1501" s="97" t="s">
        <v>2633</v>
      </c>
      <c r="C1501" s="98" t="s">
        <v>6555</v>
      </c>
      <c r="D1501" s="104">
        <v>162.09</v>
      </c>
    </row>
    <row r="1502" spans="1:4">
      <c r="A1502" s="98" t="s">
        <v>2634</v>
      </c>
      <c r="B1502" s="97" t="s">
        <v>2635</v>
      </c>
      <c r="C1502" s="98" t="s">
        <v>6555</v>
      </c>
      <c r="D1502" s="104">
        <v>7.56</v>
      </c>
    </row>
    <row r="1503" spans="1:4">
      <c r="A1503" s="98" t="s">
        <v>2636</v>
      </c>
      <c r="B1503" s="97" t="s">
        <v>2637</v>
      </c>
      <c r="C1503" s="98" t="s">
        <v>6555</v>
      </c>
      <c r="D1503" s="104">
        <v>8.64</v>
      </c>
    </row>
    <row r="1504" spans="1:4">
      <c r="A1504" s="98" t="s">
        <v>2638</v>
      </c>
      <c r="B1504" s="97" t="s">
        <v>2639</v>
      </c>
      <c r="C1504" s="98" t="s">
        <v>6555</v>
      </c>
      <c r="D1504" s="104">
        <v>22.24</v>
      </c>
    </row>
    <row r="1505" spans="1:4">
      <c r="A1505" s="98" t="s">
        <v>2640</v>
      </c>
      <c r="B1505" s="97" t="s">
        <v>2641</v>
      </c>
      <c r="C1505" s="98" t="s">
        <v>6555</v>
      </c>
      <c r="D1505" s="104">
        <v>21.61</v>
      </c>
    </row>
    <row r="1506" spans="1:4">
      <c r="A1506" s="98" t="s">
        <v>2642</v>
      </c>
      <c r="B1506" s="97" t="s">
        <v>2643</v>
      </c>
      <c r="C1506" s="98" t="s">
        <v>6555</v>
      </c>
      <c r="D1506" s="104">
        <v>27.02</v>
      </c>
    </row>
    <row r="1507" spans="1:4">
      <c r="A1507" s="98" t="s">
        <v>6568</v>
      </c>
      <c r="B1507" s="97" t="s">
        <v>8770</v>
      </c>
      <c r="C1507" s="98" t="s">
        <v>6555</v>
      </c>
      <c r="D1507" s="104">
        <v>4.6399999999999997</v>
      </c>
    </row>
    <row r="1508" spans="1:4">
      <c r="A1508" s="98" t="s">
        <v>2644</v>
      </c>
      <c r="B1508" s="97" t="s">
        <v>2645</v>
      </c>
      <c r="C1508" s="98" t="s">
        <v>6555</v>
      </c>
      <c r="D1508" s="104">
        <v>5.4</v>
      </c>
    </row>
    <row r="1509" spans="1:4">
      <c r="A1509" s="98" t="s">
        <v>2646</v>
      </c>
      <c r="B1509" s="97" t="s">
        <v>7277</v>
      </c>
      <c r="C1509" s="98" t="s">
        <v>6555</v>
      </c>
      <c r="D1509" s="104">
        <v>4.8600000000000003</v>
      </c>
    </row>
    <row r="1510" spans="1:4">
      <c r="A1510" s="98" t="s">
        <v>7278</v>
      </c>
      <c r="B1510" s="97" t="s">
        <v>7279</v>
      </c>
      <c r="C1510" s="98" t="s">
        <v>6555</v>
      </c>
      <c r="D1510" s="104">
        <v>50.79</v>
      </c>
    </row>
    <row r="1511" spans="1:4">
      <c r="A1511" s="98" t="s">
        <v>7280</v>
      </c>
      <c r="B1511" s="97" t="s">
        <v>7281</v>
      </c>
      <c r="C1511" s="98" t="s">
        <v>6555</v>
      </c>
      <c r="D1511" s="104">
        <v>110.22</v>
      </c>
    </row>
    <row r="1512" spans="1:4">
      <c r="A1512" s="98" t="s">
        <v>7282</v>
      </c>
      <c r="B1512" s="97" t="s">
        <v>7283</v>
      </c>
      <c r="C1512" s="98" t="s">
        <v>6555</v>
      </c>
      <c r="D1512" s="104">
        <v>8.64</v>
      </c>
    </row>
    <row r="1513" spans="1:4">
      <c r="A1513" s="98" t="s">
        <v>7284</v>
      </c>
      <c r="B1513" s="97" t="s">
        <v>7285</v>
      </c>
      <c r="C1513" s="98" t="s">
        <v>6555</v>
      </c>
      <c r="D1513" s="104">
        <v>8.64</v>
      </c>
    </row>
    <row r="1514" spans="1:4">
      <c r="A1514" s="98" t="s">
        <v>7286</v>
      </c>
      <c r="B1514" s="97" t="s">
        <v>7287</v>
      </c>
      <c r="C1514" s="98" t="s">
        <v>6555</v>
      </c>
      <c r="D1514" s="104">
        <v>68.08</v>
      </c>
    </row>
    <row r="1515" spans="1:4">
      <c r="A1515" s="98" t="s">
        <v>7288</v>
      </c>
      <c r="B1515" s="97" t="s">
        <v>7289</v>
      </c>
      <c r="C1515" s="98" t="s">
        <v>6555</v>
      </c>
      <c r="D1515" s="104">
        <v>68.08</v>
      </c>
    </row>
    <row r="1516" spans="1:4">
      <c r="A1516" s="98" t="s">
        <v>7290</v>
      </c>
      <c r="B1516" s="97" t="s">
        <v>7291</v>
      </c>
      <c r="C1516" s="98" t="s">
        <v>6555</v>
      </c>
      <c r="D1516" s="104">
        <v>81.05</v>
      </c>
    </row>
    <row r="1517" spans="1:4">
      <c r="A1517" s="98" t="s">
        <v>7292</v>
      </c>
      <c r="B1517" s="97" t="s">
        <v>7293</v>
      </c>
      <c r="C1517" s="98" t="s">
        <v>6555</v>
      </c>
      <c r="D1517" s="104">
        <v>81.05</v>
      </c>
    </row>
    <row r="1518" spans="1:4">
      <c r="A1518" s="98" t="s">
        <v>7294</v>
      </c>
      <c r="B1518" s="97" t="s">
        <v>7295</v>
      </c>
      <c r="C1518" s="98" t="s">
        <v>6555</v>
      </c>
      <c r="D1518" s="104">
        <v>91.85</v>
      </c>
    </row>
    <row r="1519" spans="1:4">
      <c r="A1519" s="98" t="s">
        <v>7296</v>
      </c>
      <c r="B1519" s="97" t="s">
        <v>7297</v>
      </c>
      <c r="C1519" s="98" t="s">
        <v>6555</v>
      </c>
      <c r="D1519" s="104">
        <v>756.42</v>
      </c>
    </row>
    <row r="1520" spans="1:4">
      <c r="A1520" s="98" t="s">
        <v>7298</v>
      </c>
      <c r="B1520" s="97" t="s">
        <v>7299</v>
      </c>
      <c r="C1520" s="98" t="s">
        <v>6555</v>
      </c>
      <c r="D1520" s="104">
        <v>1051.42</v>
      </c>
    </row>
    <row r="1521" spans="1:6">
      <c r="A1521" s="98" t="s">
        <v>7300</v>
      </c>
      <c r="B1521" s="97" t="s">
        <v>1296</v>
      </c>
      <c r="C1521" s="98" t="s">
        <v>6555</v>
      </c>
      <c r="D1521" s="104">
        <v>702.39</v>
      </c>
    </row>
    <row r="1522" spans="1:6">
      <c r="A1522" s="98" t="s">
        <v>1297</v>
      </c>
      <c r="B1522" s="97" t="s">
        <v>1298</v>
      </c>
      <c r="C1522" s="98" t="s">
        <v>6555</v>
      </c>
      <c r="D1522" s="104">
        <v>9401.2199999999993</v>
      </c>
    </row>
    <row r="1523" spans="1:6">
      <c r="A1523" s="98" t="s">
        <v>1299</v>
      </c>
      <c r="B1523" s="97" t="s">
        <v>1300</v>
      </c>
      <c r="C1523" s="98" t="s">
        <v>6555</v>
      </c>
      <c r="D1523" s="104">
        <v>21.61</v>
      </c>
    </row>
    <row r="1524" spans="1:6" ht="31.5">
      <c r="A1524" s="98" t="s">
        <v>1301</v>
      </c>
      <c r="B1524" s="97" t="s">
        <v>4130</v>
      </c>
      <c r="C1524" s="98" t="s">
        <v>6555</v>
      </c>
      <c r="D1524" s="104">
        <v>1473.36</v>
      </c>
    </row>
    <row r="1525" spans="1:6">
      <c r="A1525" s="98" t="s">
        <v>4131</v>
      </c>
      <c r="B1525" s="97" t="s">
        <v>4132</v>
      </c>
      <c r="C1525" s="98" t="s">
        <v>6555</v>
      </c>
      <c r="D1525" s="104">
        <v>1028.73</v>
      </c>
    </row>
    <row r="1526" spans="1:6">
      <c r="A1526" s="98" t="s">
        <v>4133</v>
      </c>
      <c r="B1526" s="97" t="s">
        <v>4134</v>
      </c>
      <c r="C1526" s="98" t="s">
        <v>4675</v>
      </c>
      <c r="D1526" s="104">
        <v>6.48</v>
      </c>
    </row>
    <row r="1527" spans="1:6">
      <c r="A1527" s="98" t="s">
        <v>4135</v>
      </c>
      <c r="B1527" s="97" t="s">
        <v>4136</v>
      </c>
      <c r="C1527" s="98" t="s">
        <v>6555</v>
      </c>
      <c r="D1527" s="104">
        <v>183.7</v>
      </c>
    </row>
    <row r="1528" spans="1:6">
      <c r="A1528" s="98" t="s">
        <v>4137</v>
      </c>
      <c r="B1528" s="97" t="s">
        <v>952</v>
      </c>
      <c r="C1528" s="98" t="s">
        <v>6555</v>
      </c>
      <c r="D1528" s="104">
        <v>118.87</v>
      </c>
    </row>
    <row r="1529" spans="1:6">
      <c r="A1529" s="98" t="s">
        <v>953</v>
      </c>
      <c r="B1529" s="97" t="s">
        <v>954</v>
      </c>
      <c r="C1529" s="98" t="s">
        <v>6555</v>
      </c>
      <c r="D1529" s="104">
        <v>145.88</v>
      </c>
    </row>
    <row r="1530" spans="1:6">
      <c r="A1530" s="98" t="s">
        <v>955</v>
      </c>
      <c r="B1530" s="97" t="s">
        <v>956</v>
      </c>
      <c r="C1530" s="98" t="s">
        <v>6555</v>
      </c>
      <c r="D1530" s="104">
        <v>1210.27</v>
      </c>
    </row>
    <row r="1531" spans="1:6">
      <c r="A1531" s="98" t="s">
        <v>957</v>
      </c>
      <c r="B1531" s="97" t="s">
        <v>958</v>
      </c>
      <c r="C1531" s="98" t="s">
        <v>6555</v>
      </c>
      <c r="D1531" s="104">
        <v>52.95</v>
      </c>
    </row>
    <row r="1532" spans="1:6">
      <c r="A1532" s="99"/>
      <c r="B1532" s="99"/>
      <c r="C1532" s="99"/>
      <c r="D1532" s="99"/>
    </row>
    <row r="1533" spans="1:6">
      <c r="A1533" s="99"/>
      <c r="B1533" s="99"/>
      <c r="C1533" s="99"/>
      <c r="D1533" s="99"/>
    </row>
    <row r="1534" spans="1:6">
      <c r="A1534" s="99"/>
      <c r="B1534" s="99"/>
      <c r="C1534" s="99"/>
      <c r="D1534" s="99"/>
    </row>
    <row r="1535" spans="1:6">
      <c r="A1535" s="96" t="s">
        <v>959</v>
      </c>
      <c r="B1535" s="96"/>
      <c r="C1535" s="96"/>
      <c r="D1535" s="96"/>
      <c r="F1535" s="7"/>
    </row>
    <row r="1536" spans="1:6">
      <c r="A1536" s="99"/>
      <c r="B1536" s="99"/>
      <c r="C1536" s="99"/>
      <c r="D1536" s="99"/>
    </row>
    <row r="1537" spans="1:4">
      <c r="A1537" s="98" t="s">
        <v>960</v>
      </c>
      <c r="B1537" s="97" t="s">
        <v>961</v>
      </c>
      <c r="C1537" s="98" t="s">
        <v>6555</v>
      </c>
      <c r="D1537" s="104">
        <v>199.91</v>
      </c>
    </row>
    <row r="1538" spans="1:4">
      <c r="A1538" s="98" t="s">
        <v>962</v>
      </c>
      <c r="B1538" s="97" t="s">
        <v>963</v>
      </c>
      <c r="C1538" s="98" t="s">
        <v>6555</v>
      </c>
      <c r="D1538" s="104">
        <v>16.21</v>
      </c>
    </row>
    <row r="1539" spans="1:4">
      <c r="A1539" s="98" t="s">
        <v>964</v>
      </c>
      <c r="B1539" s="97" t="s">
        <v>965</v>
      </c>
      <c r="C1539" s="98" t="s">
        <v>6555</v>
      </c>
      <c r="D1539" s="104">
        <v>48.57</v>
      </c>
    </row>
    <row r="1540" spans="1:4">
      <c r="A1540" s="98" t="s">
        <v>966</v>
      </c>
      <c r="B1540" s="97" t="s">
        <v>967</v>
      </c>
      <c r="C1540" s="98" t="s">
        <v>6555</v>
      </c>
      <c r="D1540" s="104">
        <v>1.44</v>
      </c>
    </row>
    <row r="1541" spans="1:4">
      <c r="A1541" s="98" t="s">
        <v>968</v>
      </c>
      <c r="B1541" s="97" t="s">
        <v>2805</v>
      </c>
      <c r="C1541" s="98" t="s">
        <v>6555</v>
      </c>
      <c r="D1541" s="104">
        <v>0.42</v>
      </c>
    </row>
    <row r="1542" spans="1:4">
      <c r="A1542" s="98" t="s">
        <v>2806</v>
      </c>
      <c r="B1542" s="97" t="s">
        <v>2807</v>
      </c>
      <c r="C1542" s="98" t="s">
        <v>6555</v>
      </c>
      <c r="D1542" s="104">
        <v>0.82</v>
      </c>
    </row>
    <row r="1543" spans="1:4">
      <c r="A1543" s="98" t="s">
        <v>2808</v>
      </c>
      <c r="B1543" s="97" t="s">
        <v>2809</v>
      </c>
      <c r="C1543" s="98" t="s">
        <v>6555</v>
      </c>
      <c r="D1543" s="104">
        <v>1.87</v>
      </c>
    </row>
    <row r="1544" spans="1:4">
      <c r="A1544" s="98" t="s">
        <v>2810</v>
      </c>
      <c r="B1544" s="97" t="s">
        <v>2811</v>
      </c>
      <c r="C1544" s="98" t="s">
        <v>6555</v>
      </c>
      <c r="D1544" s="104">
        <v>2.12</v>
      </c>
    </row>
    <row r="1545" spans="1:4">
      <c r="A1545" s="98" t="s">
        <v>2812</v>
      </c>
      <c r="B1545" s="97" t="s">
        <v>2813</v>
      </c>
      <c r="C1545" s="98" t="s">
        <v>6555</v>
      </c>
      <c r="D1545" s="104">
        <v>5.77</v>
      </c>
    </row>
    <row r="1546" spans="1:4">
      <c r="A1546" s="98" t="s">
        <v>2814</v>
      </c>
      <c r="B1546" s="97" t="s">
        <v>2815</v>
      </c>
      <c r="C1546" s="98" t="s">
        <v>6555</v>
      </c>
      <c r="D1546" s="104">
        <v>10.95</v>
      </c>
    </row>
    <row r="1547" spans="1:4">
      <c r="A1547" s="98" t="s">
        <v>2816</v>
      </c>
      <c r="B1547" s="97" t="s">
        <v>2817</v>
      </c>
      <c r="C1547" s="98" t="s">
        <v>6555</v>
      </c>
      <c r="D1547" s="104">
        <v>17.36</v>
      </c>
    </row>
    <row r="1548" spans="1:4">
      <c r="A1548" s="98" t="s">
        <v>2818</v>
      </c>
      <c r="B1548" s="97" t="s">
        <v>2819</v>
      </c>
      <c r="C1548" s="98" t="s">
        <v>6555</v>
      </c>
      <c r="D1548" s="104">
        <v>184.65</v>
      </c>
    </row>
    <row r="1549" spans="1:4">
      <c r="A1549" s="98" t="s">
        <v>2820</v>
      </c>
      <c r="B1549" s="97" t="s">
        <v>2821</v>
      </c>
      <c r="C1549" s="98" t="s">
        <v>6555</v>
      </c>
      <c r="D1549" s="104">
        <v>7.02</v>
      </c>
    </row>
    <row r="1550" spans="1:4">
      <c r="A1550" s="98" t="s">
        <v>2822</v>
      </c>
      <c r="B1550" s="97" t="s">
        <v>2823</v>
      </c>
      <c r="C1550" s="98" t="s">
        <v>6555</v>
      </c>
      <c r="D1550" s="104">
        <v>8.15</v>
      </c>
    </row>
    <row r="1551" spans="1:4">
      <c r="A1551" s="98" t="s">
        <v>2824</v>
      </c>
      <c r="B1551" s="97" t="s">
        <v>7363</v>
      </c>
      <c r="C1551" s="98" t="s">
        <v>6555</v>
      </c>
      <c r="D1551" s="104">
        <v>9.8000000000000007</v>
      </c>
    </row>
    <row r="1552" spans="1:4">
      <c r="A1552" s="98" t="s">
        <v>7364</v>
      </c>
      <c r="B1552" s="97" t="s">
        <v>7365</v>
      </c>
      <c r="C1552" s="98" t="s">
        <v>6555</v>
      </c>
      <c r="D1552" s="104">
        <v>14.45</v>
      </c>
    </row>
    <row r="1553" spans="1:4">
      <c r="A1553" s="98" t="s">
        <v>7366</v>
      </c>
      <c r="B1553" s="97" t="s">
        <v>7367</v>
      </c>
      <c r="C1553" s="98" t="s">
        <v>6555</v>
      </c>
      <c r="D1553" s="104">
        <v>16.82</v>
      </c>
    </row>
    <row r="1554" spans="1:4">
      <c r="A1554" s="98" t="s">
        <v>7368</v>
      </c>
      <c r="B1554" s="97" t="s">
        <v>7369</v>
      </c>
      <c r="C1554" s="98" t="s">
        <v>6555</v>
      </c>
      <c r="D1554" s="104">
        <v>24.95</v>
      </c>
    </row>
    <row r="1555" spans="1:4">
      <c r="A1555" s="98" t="s">
        <v>7370</v>
      </c>
      <c r="B1555" s="97" t="s">
        <v>7371</v>
      </c>
      <c r="C1555" s="98" t="s">
        <v>6555</v>
      </c>
      <c r="D1555" s="104">
        <v>95.77</v>
      </c>
    </row>
    <row r="1556" spans="1:4">
      <c r="A1556" s="98" t="s">
        <v>7372</v>
      </c>
      <c r="B1556" s="97" t="s">
        <v>9459</v>
      </c>
      <c r="C1556" s="98" t="s">
        <v>6555</v>
      </c>
      <c r="D1556" s="104">
        <v>129.03</v>
      </c>
    </row>
    <row r="1557" spans="1:4">
      <c r="A1557" s="98" t="s">
        <v>8775</v>
      </c>
      <c r="B1557" s="97" t="s">
        <v>8776</v>
      </c>
      <c r="C1557" s="98" t="s">
        <v>6555</v>
      </c>
      <c r="D1557" s="104">
        <v>0.42</v>
      </c>
    </row>
    <row r="1558" spans="1:4">
      <c r="A1558" s="98" t="s">
        <v>3404</v>
      </c>
      <c r="B1558" s="97" t="s">
        <v>3405</v>
      </c>
      <c r="C1558" s="98" t="s">
        <v>6555</v>
      </c>
      <c r="D1558" s="104">
        <v>9.8000000000000007</v>
      </c>
    </row>
    <row r="1559" spans="1:4">
      <c r="A1559" s="98" t="s">
        <v>9460</v>
      </c>
      <c r="B1559" s="97" t="s">
        <v>9461</v>
      </c>
      <c r="C1559" s="98" t="s">
        <v>8247</v>
      </c>
      <c r="D1559" s="104">
        <v>19.36</v>
      </c>
    </row>
    <row r="1560" spans="1:4">
      <c r="A1560" s="98" t="s">
        <v>8777</v>
      </c>
      <c r="B1560" s="97" t="s">
        <v>8778</v>
      </c>
      <c r="C1560" s="98" t="s">
        <v>6555</v>
      </c>
      <c r="D1560" s="104">
        <v>2.5099999999999998</v>
      </c>
    </row>
    <row r="1561" spans="1:4">
      <c r="A1561" s="98" t="s">
        <v>9462</v>
      </c>
      <c r="B1561" s="97" t="s">
        <v>9463</v>
      </c>
      <c r="C1561" s="98" t="s">
        <v>6555</v>
      </c>
      <c r="D1561" s="104">
        <v>20.76</v>
      </c>
    </row>
    <row r="1562" spans="1:4">
      <c r="A1562" s="98" t="s">
        <v>9464</v>
      </c>
      <c r="B1562" s="97" t="s">
        <v>9465</v>
      </c>
      <c r="C1562" s="98" t="s">
        <v>6555</v>
      </c>
      <c r="D1562" s="104">
        <v>26.98</v>
      </c>
    </row>
    <row r="1563" spans="1:4">
      <c r="A1563" s="98" t="s">
        <v>9466</v>
      </c>
      <c r="B1563" s="97" t="s">
        <v>7396</v>
      </c>
      <c r="C1563" s="98" t="s">
        <v>6555</v>
      </c>
      <c r="D1563" s="104">
        <v>10.37</v>
      </c>
    </row>
    <row r="1564" spans="1:4">
      <c r="A1564" s="98" t="s">
        <v>7397</v>
      </c>
      <c r="B1564" s="97" t="s">
        <v>7398</v>
      </c>
      <c r="C1564" s="98" t="s">
        <v>6555</v>
      </c>
      <c r="D1564" s="104">
        <v>14.52</v>
      </c>
    </row>
    <row r="1565" spans="1:4">
      <c r="A1565" s="98" t="s">
        <v>7399</v>
      </c>
      <c r="B1565" s="97" t="s">
        <v>7400</v>
      </c>
      <c r="C1565" s="98" t="s">
        <v>6555</v>
      </c>
      <c r="D1565" s="104">
        <v>2.16</v>
      </c>
    </row>
    <row r="1566" spans="1:4">
      <c r="A1566" s="98" t="s">
        <v>7401</v>
      </c>
      <c r="B1566" s="97" t="s">
        <v>7402</v>
      </c>
      <c r="C1566" s="98" t="s">
        <v>6555</v>
      </c>
      <c r="D1566" s="104">
        <v>5.0599999999999996</v>
      </c>
    </row>
    <row r="1567" spans="1:4">
      <c r="A1567" s="98" t="s">
        <v>7403</v>
      </c>
      <c r="B1567" s="97" t="s">
        <v>7404</v>
      </c>
      <c r="C1567" s="98" t="s">
        <v>6555</v>
      </c>
      <c r="D1567" s="104">
        <v>7.6</v>
      </c>
    </row>
    <row r="1568" spans="1:4">
      <c r="A1568" s="98" t="s">
        <v>7405</v>
      </c>
      <c r="B1568" s="97" t="s">
        <v>7406</v>
      </c>
      <c r="C1568" s="98" t="s">
        <v>6555</v>
      </c>
      <c r="D1568" s="104">
        <v>2.25</v>
      </c>
    </row>
    <row r="1569" spans="1:5">
      <c r="A1569" s="98" t="s">
        <v>7407</v>
      </c>
      <c r="B1569" s="97" t="s">
        <v>7408</v>
      </c>
      <c r="C1569" s="98" t="s">
        <v>6555</v>
      </c>
      <c r="D1569" s="104">
        <v>3.32</v>
      </c>
    </row>
    <row r="1570" spans="1:5">
      <c r="A1570" s="98" t="s">
        <v>7409</v>
      </c>
      <c r="B1570" s="97" t="s">
        <v>4353</v>
      </c>
      <c r="C1570" s="98" t="s">
        <v>6555</v>
      </c>
      <c r="D1570" s="151">
        <v>2.87</v>
      </c>
      <c r="E1570" s="13" t="s">
        <v>4354</v>
      </c>
    </row>
    <row r="1571" spans="1:5">
      <c r="A1571" s="98" t="s">
        <v>7410</v>
      </c>
      <c r="B1571" s="97" t="s">
        <v>6183</v>
      </c>
      <c r="C1571" s="98" t="s">
        <v>6555</v>
      </c>
      <c r="D1571" s="104">
        <v>5.64</v>
      </c>
    </row>
    <row r="1572" spans="1:5">
      <c r="A1572" s="98" t="s">
        <v>7411</v>
      </c>
      <c r="B1572" s="97" t="s">
        <v>7412</v>
      </c>
      <c r="C1572" s="98" t="s">
        <v>6555</v>
      </c>
      <c r="D1572" s="104">
        <v>0.61</v>
      </c>
    </row>
    <row r="1573" spans="1:5">
      <c r="A1573" s="98" t="s">
        <v>7413</v>
      </c>
      <c r="B1573" s="97" t="s">
        <v>4352</v>
      </c>
      <c r="C1573" s="98" t="s">
        <v>6555</v>
      </c>
      <c r="D1573" s="151">
        <v>1.19</v>
      </c>
      <c r="E1573" s="13" t="s">
        <v>4354</v>
      </c>
    </row>
    <row r="1574" spans="1:5">
      <c r="A1574" s="98" t="s">
        <v>7414</v>
      </c>
      <c r="B1574" s="97" t="s">
        <v>4355</v>
      </c>
      <c r="C1574" s="98" t="s">
        <v>6555</v>
      </c>
      <c r="D1574" s="151">
        <v>2.23</v>
      </c>
      <c r="E1574" s="13" t="s">
        <v>4354</v>
      </c>
    </row>
    <row r="1575" spans="1:5">
      <c r="A1575" s="98" t="s">
        <v>7327</v>
      </c>
      <c r="B1575" s="97" t="s">
        <v>7328</v>
      </c>
      <c r="C1575" s="98" t="s">
        <v>8247</v>
      </c>
      <c r="D1575" s="104">
        <v>3.46</v>
      </c>
    </row>
    <row r="1576" spans="1:5">
      <c r="A1576" s="98" t="s">
        <v>7329</v>
      </c>
      <c r="B1576" s="97" t="s">
        <v>9403</v>
      </c>
      <c r="C1576" s="98" t="s">
        <v>4675</v>
      </c>
      <c r="D1576" s="104">
        <v>18.260000000000002</v>
      </c>
    </row>
    <row r="1577" spans="1:5">
      <c r="A1577" s="98" t="s">
        <v>9404</v>
      </c>
      <c r="B1577" s="97" t="s">
        <v>11418</v>
      </c>
      <c r="C1577" s="98" t="s">
        <v>6555</v>
      </c>
      <c r="D1577" s="104">
        <v>8.15</v>
      </c>
    </row>
    <row r="1578" spans="1:5">
      <c r="A1578" s="98" t="s">
        <v>11419</v>
      </c>
      <c r="B1578" s="97" t="s">
        <v>14834</v>
      </c>
      <c r="C1578" s="98" t="s">
        <v>6555</v>
      </c>
      <c r="D1578" s="104">
        <v>8.15</v>
      </c>
    </row>
    <row r="1579" spans="1:5">
      <c r="A1579" s="98" t="s">
        <v>14835</v>
      </c>
      <c r="B1579" s="97" t="s">
        <v>14836</v>
      </c>
      <c r="C1579" s="98" t="s">
        <v>6555</v>
      </c>
      <c r="D1579" s="104">
        <v>5.35</v>
      </c>
    </row>
    <row r="1580" spans="1:5">
      <c r="A1580" s="98" t="s">
        <v>14837</v>
      </c>
      <c r="B1580" s="97" t="s">
        <v>14838</v>
      </c>
      <c r="C1580" s="98" t="s">
        <v>6555</v>
      </c>
      <c r="D1580" s="104">
        <v>8.81</v>
      </c>
    </row>
    <row r="1581" spans="1:5">
      <c r="A1581" s="98" t="s">
        <v>14839</v>
      </c>
      <c r="B1581" s="97" t="s">
        <v>14840</v>
      </c>
      <c r="C1581" s="98" t="s">
        <v>6555</v>
      </c>
      <c r="D1581" s="104">
        <v>2.84</v>
      </c>
    </row>
    <row r="1582" spans="1:5">
      <c r="A1582" s="98" t="s">
        <v>14841</v>
      </c>
      <c r="B1582" s="97" t="s">
        <v>14842</v>
      </c>
      <c r="C1582" s="98" t="s">
        <v>6555</v>
      </c>
      <c r="D1582" s="104">
        <v>3.84</v>
      </c>
    </row>
    <row r="1583" spans="1:5">
      <c r="A1583" s="98" t="s">
        <v>14843</v>
      </c>
      <c r="B1583" s="97" t="s">
        <v>14844</v>
      </c>
      <c r="C1583" s="98" t="s">
        <v>6555</v>
      </c>
      <c r="D1583" s="104">
        <v>12.33</v>
      </c>
    </row>
    <row r="1584" spans="1:5">
      <c r="A1584" s="98" t="s">
        <v>14845</v>
      </c>
      <c r="B1584" s="97" t="s">
        <v>14846</v>
      </c>
      <c r="C1584" s="98" t="s">
        <v>6555</v>
      </c>
      <c r="D1584" s="104">
        <v>39.22</v>
      </c>
    </row>
    <row r="1585" spans="1:4">
      <c r="A1585" s="98" t="s">
        <v>14847</v>
      </c>
      <c r="B1585" s="97" t="s">
        <v>14848</v>
      </c>
      <c r="C1585" s="98" t="s">
        <v>6555</v>
      </c>
      <c r="D1585" s="104">
        <v>159.08000000000001</v>
      </c>
    </row>
    <row r="1586" spans="1:4">
      <c r="A1586" s="98" t="s">
        <v>14849</v>
      </c>
      <c r="B1586" s="97" t="s">
        <v>14850</v>
      </c>
      <c r="C1586" s="98" t="s">
        <v>6555</v>
      </c>
      <c r="D1586" s="104">
        <v>28.33</v>
      </c>
    </row>
    <row r="1587" spans="1:4">
      <c r="A1587" s="98" t="s">
        <v>14851</v>
      </c>
      <c r="B1587" s="97" t="s">
        <v>14852</v>
      </c>
      <c r="C1587" s="98" t="s">
        <v>6555</v>
      </c>
      <c r="D1587" s="104">
        <v>1.1200000000000001</v>
      </c>
    </row>
    <row r="1588" spans="1:4">
      <c r="A1588" s="98" t="s">
        <v>14853</v>
      </c>
      <c r="B1588" s="97" t="s">
        <v>14854</v>
      </c>
      <c r="C1588" s="98" t="s">
        <v>6555</v>
      </c>
      <c r="D1588" s="104">
        <v>7.18</v>
      </c>
    </row>
    <row r="1589" spans="1:4">
      <c r="A1589" s="98" t="s">
        <v>14855</v>
      </c>
      <c r="B1589" s="97" t="s">
        <v>14856</v>
      </c>
      <c r="C1589" s="98" t="s">
        <v>6555</v>
      </c>
      <c r="D1589" s="104">
        <v>1.1499999999999999</v>
      </c>
    </row>
    <row r="1590" spans="1:4">
      <c r="A1590" s="98" t="s">
        <v>14857</v>
      </c>
      <c r="B1590" s="97" t="s">
        <v>14858</v>
      </c>
      <c r="C1590" s="98" t="s">
        <v>6555</v>
      </c>
      <c r="D1590" s="104">
        <v>2.46</v>
      </c>
    </row>
    <row r="1591" spans="1:4">
      <c r="A1591" s="98" t="s">
        <v>14859</v>
      </c>
      <c r="B1591" s="97" t="s">
        <v>14860</v>
      </c>
      <c r="C1591" s="98" t="s">
        <v>6555</v>
      </c>
      <c r="D1591" s="104">
        <v>1.7</v>
      </c>
    </row>
    <row r="1592" spans="1:4">
      <c r="A1592" s="98" t="s">
        <v>14861</v>
      </c>
      <c r="B1592" s="97" t="s">
        <v>14862</v>
      </c>
      <c r="C1592" s="98" t="s">
        <v>6555</v>
      </c>
      <c r="D1592" s="104">
        <v>2.73</v>
      </c>
    </row>
    <row r="1593" spans="1:4">
      <c r="A1593" s="98" t="s">
        <v>14863</v>
      </c>
      <c r="B1593" s="97" t="s">
        <v>14864</v>
      </c>
      <c r="C1593" s="98" t="s">
        <v>6555</v>
      </c>
      <c r="D1593" s="104">
        <v>2.59</v>
      </c>
    </row>
    <row r="1594" spans="1:4">
      <c r="A1594" s="98" t="s">
        <v>14865</v>
      </c>
      <c r="B1594" s="97" t="s">
        <v>14866</v>
      </c>
      <c r="C1594" s="98" t="s">
        <v>6555</v>
      </c>
      <c r="D1594" s="104">
        <v>1.57</v>
      </c>
    </row>
    <row r="1595" spans="1:4">
      <c r="A1595" s="98" t="s">
        <v>14867</v>
      </c>
      <c r="B1595" s="97" t="s">
        <v>14868</v>
      </c>
      <c r="C1595" s="98" t="s">
        <v>6555</v>
      </c>
      <c r="D1595" s="104">
        <v>1.86</v>
      </c>
    </row>
    <row r="1596" spans="1:4">
      <c r="A1596" s="98" t="s">
        <v>14869</v>
      </c>
      <c r="B1596" s="97" t="s">
        <v>14870</v>
      </c>
      <c r="C1596" s="98" t="s">
        <v>6555</v>
      </c>
      <c r="D1596" s="104">
        <v>1.76</v>
      </c>
    </row>
    <row r="1597" spans="1:4">
      <c r="A1597" s="98" t="s">
        <v>14871</v>
      </c>
      <c r="B1597" s="97" t="s">
        <v>7323</v>
      </c>
      <c r="C1597" s="98" t="s">
        <v>6555</v>
      </c>
      <c r="D1597" s="104">
        <v>0.9</v>
      </c>
    </row>
    <row r="1598" spans="1:4">
      <c r="A1598" s="98" t="s">
        <v>7324</v>
      </c>
      <c r="B1598" s="97" t="s">
        <v>7325</v>
      </c>
      <c r="C1598" s="98" t="s">
        <v>6555</v>
      </c>
      <c r="D1598" s="104">
        <v>14.08</v>
      </c>
    </row>
    <row r="1599" spans="1:4">
      <c r="A1599" s="98" t="s">
        <v>7326</v>
      </c>
      <c r="B1599" s="97" t="s">
        <v>9401</v>
      </c>
      <c r="C1599" s="98" t="s">
        <v>6555</v>
      </c>
      <c r="D1599" s="104">
        <v>14</v>
      </c>
    </row>
    <row r="1600" spans="1:4">
      <c r="A1600" s="98" t="s">
        <v>9402</v>
      </c>
      <c r="B1600" s="97" t="s">
        <v>13172</v>
      </c>
      <c r="C1600" s="98" t="s">
        <v>6555</v>
      </c>
      <c r="D1600" s="104">
        <v>14.08</v>
      </c>
    </row>
    <row r="1601" spans="1:4">
      <c r="A1601" s="98" t="s">
        <v>13173</v>
      </c>
      <c r="B1601" s="97" t="s">
        <v>13174</v>
      </c>
      <c r="C1601" s="98" t="s">
        <v>6555</v>
      </c>
      <c r="D1601" s="104">
        <v>5.89</v>
      </c>
    </row>
    <row r="1602" spans="1:4">
      <c r="A1602" s="98" t="s">
        <v>13175</v>
      </c>
      <c r="B1602" s="97" t="s">
        <v>13176</v>
      </c>
      <c r="C1602" s="98" t="s">
        <v>6555</v>
      </c>
      <c r="D1602" s="104">
        <v>4.42</v>
      </c>
    </row>
    <row r="1603" spans="1:4">
      <c r="A1603" s="98" t="s">
        <v>13177</v>
      </c>
      <c r="B1603" s="97" t="s">
        <v>14042</v>
      </c>
      <c r="C1603" s="98" t="s">
        <v>6555</v>
      </c>
      <c r="D1603" s="104">
        <v>5.52</v>
      </c>
    </row>
    <row r="1604" spans="1:4">
      <c r="A1604" s="98" t="s">
        <v>14043</v>
      </c>
      <c r="B1604" s="97" t="s">
        <v>14044</v>
      </c>
      <c r="C1604" s="98" t="s">
        <v>6555</v>
      </c>
      <c r="D1604" s="104">
        <v>14.64</v>
      </c>
    </row>
    <row r="1605" spans="1:4">
      <c r="A1605" s="98" t="s">
        <v>14045</v>
      </c>
      <c r="B1605" s="97" t="s">
        <v>14046</v>
      </c>
      <c r="C1605" s="98" t="s">
        <v>6555</v>
      </c>
      <c r="D1605" s="104">
        <v>14.64</v>
      </c>
    </row>
    <row r="1606" spans="1:4">
      <c r="A1606" s="98" t="s">
        <v>14047</v>
      </c>
      <c r="B1606" s="97" t="s">
        <v>14048</v>
      </c>
      <c r="C1606" s="98" t="s">
        <v>6555</v>
      </c>
      <c r="D1606" s="104">
        <v>0.39</v>
      </c>
    </row>
    <row r="1607" spans="1:4">
      <c r="A1607" s="98" t="s">
        <v>14049</v>
      </c>
      <c r="B1607" s="97" t="s">
        <v>14050</v>
      </c>
      <c r="C1607" s="98" t="s">
        <v>6555</v>
      </c>
      <c r="D1607" s="104">
        <v>46.25</v>
      </c>
    </row>
    <row r="1608" spans="1:4">
      <c r="A1608" s="98" t="s">
        <v>14051</v>
      </c>
      <c r="B1608" s="97" t="s">
        <v>14052</v>
      </c>
      <c r="C1608" s="98" t="s">
        <v>6555</v>
      </c>
      <c r="D1608" s="104">
        <v>2.4</v>
      </c>
    </row>
    <row r="1609" spans="1:4">
      <c r="A1609" s="98" t="s">
        <v>14053</v>
      </c>
      <c r="B1609" s="97" t="s">
        <v>14054</v>
      </c>
      <c r="C1609" s="98" t="s">
        <v>6555</v>
      </c>
      <c r="D1609" s="104">
        <v>0.59</v>
      </c>
    </row>
    <row r="1610" spans="1:4">
      <c r="A1610" s="98" t="s">
        <v>14055</v>
      </c>
      <c r="B1610" s="97" t="s">
        <v>14056</v>
      </c>
      <c r="C1610" s="98" t="s">
        <v>6555</v>
      </c>
      <c r="D1610" s="104">
        <v>8.18</v>
      </c>
    </row>
    <row r="1611" spans="1:4">
      <c r="A1611" s="98" t="s">
        <v>14057</v>
      </c>
      <c r="B1611" s="97" t="s">
        <v>14058</v>
      </c>
      <c r="C1611" s="98" t="s">
        <v>6555</v>
      </c>
      <c r="D1611" s="104">
        <v>22.92</v>
      </c>
    </row>
    <row r="1612" spans="1:4">
      <c r="A1612" s="98" t="s">
        <v>3406</v>
      </c>
      <c r="B1612" s="97" t="s">
        <v>3407</v>
      </c>
      <c r="C1612" s="98" t="s">
        <v>6555</v>
      </c>
      <c r="D1612" s="104">
        <v>79</v>
      </c>
    </row>
    <row r="1613" spans="1:4">
      <c r="A1613" s="98" t="s">
        <v>2365</v>
      </c>
      <c r="B1613" s="97" t="s">
        <v>2366</v>
      </c>
      <c r="C1613" s="98" t="s">
        <v>6555</v>
      </c>
      <c r="D1613" s="104">
        <v>206</v>
      </c>
    </row>
    <row r="1614" spans="1:4">
      <c r="A1614" s="98" t="s">
        <v>3410</v>
      </c>
      <c r="B1614" s="97" t="s">
        <v>5547</v>
      </c>
      <c r="C1614" s="98" t="s">
        <v>6555</v>
      </c>
      <c r="D1614" s="104">
        <v>255.14</v>
      </c>
    </row>
    <row r="1615" spans="1:4">
      <c r="A1615" s="98" t="s">
        <v>14059</v>
      </c>
      <c r="B1615" s="97" t="s">
        <v>14060</v>
      </c>
      <c r="C1615" s="98" t="s">
        <v>6555</v>
      </c>
      <c r="D1615" s="104">
        <v>237.58</v>
      </c>
    </row>
    <row r="1616" spans="1:4">
      <c r="A1616" s="98" t="s">
        <v>14061</v>
      </c>
      <c r="B1616" s="97" t="s">
        <v>14062</v>
      </c>
      <c r="C1616" s="98" t="s">
        <v>6555</v>
      </c>
      <c r="D1616" s="104">
        <v>150.31</v>
      </c>
    </row>
    <row r="1617" spans="1:4">
      <c r="A1617" s="98" t="s">
        <v>14063</v>
      </c>
      <c r="B1617" s="97" t="s">
        <v>14064</v>
      </c>
      <c r="C1617" s="98" t="s">
        <v>6555</v>
      </c>
      <c r="D1617" s="104">
        <v>145.72</v>
      </c>
    </row>
    <row r="1618" spans="1:4">
      <c r="A1618" s="98" t="s">
        <v>14065</v>
      </c>
      <c r="B1618" s="97" t="s">
        <v>14066</v>
      </c>
      <c r="C1618" s="98" t="s">
        <v>6555</v>
      </c>
      <c r="D1618" s="104">
        <v>356.6</v>
      </c>
    </row>
    <row r="1619" spans="1:4">
      <c r="A1619" s="98" t="s">
        <v>14067</v>
      </c>
      <c r="B1619" s="97" t="s">
        <v>14068</v>
      </c>
      <c r="C1619" s="98" t="s">
        <v>6555</v>
      </c>
      <c r="D1619" s="104">
        <v>486.27</v>
      </c>
    </row>
    <row r="1620" spans="1:4">
      <c r="A1620" s="98" t="s">
        <v>14069</v>
      </c>
      <c r="B1620" s="97" t="s">
        <v>14070</v>
      </c>
      <c r="C1620" s="98" t="s">
        <v>6555</v>
      </c>
      <c r="D1620" s="104">
        <v>19.53</v>
      </c>
    </row>
    <row r="1621" spans="1:4">
      <c r="A1621" s="98" t="s">
        <v>4009</v>
      </c>
      <c r="B1621" s="97" t="s">
        <v>4010</v>
      </c>
      <c r="C1621" s="98" t="s">
        <v>6555</v>
      </c>
      <c r="D1621" s="104">
        <v>14.78</v>
      </c>
    </row>
    <row r="1622" spans="1:4">
      <c r="A1622" s="98" t="s">
        <v>14071</v>
      </c>
      <c r="B1622" s="97" t="s">
        <v>14072</v>
      </c>
      <c r="C1622" s="98" t="s">
        <v>4675</v>
      </c>
      <c r="D1622" s="104">
        <v>14.05</v>
      </c>
    </row>
    <row r="1623" spans="1:4">
      <c r="A1623" s="98" t="s">
        <v>12111</v>
      </c>
      <c r="B1623" s="97" t="s">
        <v>12067</v>
      </c>
      <c r="C1623" s="98" t="s">
        <v>4675</v>
      </c>
      <c r="D1623" s="104">
        <v>4.07</v>
      </c>
    </row>
    <row r="1624" spans="1:4">
      <c r="A1624" s="98" t="s">
        <v>12068</v>
      </c>
      <c r="B1624" s="97" t="s">
        <v>12069</v>
      </c>
      <c r="C1624" s="98" t="s">
        <v>6555</v>
      </c>
      <c r="D1624" s="104">
        <v>1478.29</v>
      </c>
    </row>
    <row r="1625" spans="1:4">
      <c r="A1625" s="98" t="s">
        <v>12070</v>
      </c>
      <c r="B1625" s="97" t="s">
        <v>12071</v>
      </c>
      <c r="C1625" s="98" t="s">
        <v>6555</v>
      </c>
      <c r="D1625" s="104">
        <v>2821.22</v>
      </c>
    </row>
    <row r="1626" spans="1:4">
      <c r="A1626" s="98" t="s">
        <v>12072</v>
      </c>
      <c r="B1626" s="97" t="s">
        <v>12073</v>
      </c>
      <c r="C1626" s="98" t="s">
        <v>6555</v>
      </c>
      <c r="D1626" s="104">
        <v>4189.12</v>
      </c>
    </row>
    <row r="1627" spans="1:4">
      <c r="A1627" s="98" t="s">
        <v>12074</v>
      </c>
      <c r="B1627" s="97" t="s">
        <v>12075</v>
      </c>
      <c r="C1627" s="98" t="s">
        <v>6555</v>
      </c>
      <c r="D1627" s="104">
        <v>1.45</v>
      </c>
    </row>
    <row r="1628" spans="1:4">
      <c r="A1628" s="98" t="s">
        <v>12076</v>
      </c>
      <c r="B1628" s="97" t="s">
        <v>12077</v>
      </c>
      <c r="C1628" s="98" t="s">
        <v>6555</v>
      </c>
      <c r="D1628" s="104">
        <v>3.92</v>
      </c>
    </row>
    <row r="1629" spans="1:4">
      <c r="A1629" s="98" t="s">
        <v>12078</v>
      </c>
      <c r="B1629" s="97" t="s">
        <v>12079</v>
      </c>
      <c r="C1629" s="98" t="s">
        <v>6555</v>
      </c>
      <c r="D1629" s="104">
        <v>3.65</v>
      </c>
    </row>
    <row r="1630" spans="1:4">
      <c r="A1630" s="98" t="s">
        <v>12080</v>
      </c>
      <c r="B1630" s="97" t="s">
        <v>12081</v>
      </c>
      <c r="C1630" s="98" t="s">
        <v>6555</v>
      </c>
      <c r="D1630" s="104">
        <v>0.54</v>
      </c>
    </row>
    <row r="1631" spans="1:4">
      <c r="A1631" s="98" t="s">
        <v>12082</v>
      </c>
      <c r="B1631" s="97" t="s">
        <v>12083</v>
      </c>
      <c r="C1631" s="98" t="s">
        <v>6555</v>
      </c>
      <c r="D1631" s="104">
        <v>9.4600000000000009</v>
      </c>
    </row>
    <row r="1632" spans="1:4">
      <c r="A1632" s="98" t="s">
        <v>12084</v>
      </c>
      <c r="B1632" s="97" t="s">
        <v>12085</v>
      </c>
      <c r="C1632" s="98" t="s">
        <v>6555</v>
      </c>
      <c r="D1632" s="104">
        <v>12.36</v>
      </c>
    </row>
    <row r="1633" spans="1:4">
      <c r="A1633" s="98" t="s">
        <v>12086</v>
      </c>
      <c r="B1633" s="97" t="s">
        <v>12087</v>
      </c>
      <c r="C1633" s="98" t="s">
        <v>6555</v>
      </c>
      <c r="D1633" s="104">
        <v>0.82</v>
      </c>
    </row>
    <row r="1634" spans="1:4">
      <c r="A1634" s="98" t="s">
        <v>12088</v>
      </c>
      <c r="B1634" s="97" t="s">
        <v>12089</v>
      </c>
      <c r="C1634" s="98" t="s">
        <v>6555</v>
      </c>
      <c r="D1634" s="104">
        <v>24.38</v>
      </c>
    </row>
    <row r="1635" spans="1:4">
      <c r="A1635" s="98" t="s">
        <v>12090</v>
      </c>
      <c r="B1635" s="97" t="s">
        <v>10189</v>
      </c>
      <c r="C1635" s="98" t="s">
        <v>6555</v>
      </c>
      <c r="D1635" s="104">
        <v>35.67</v>
      </c>
    </row>
    <row r="1636" spans="1:4">
      <c r="A1636" s="98" t="s">
        <v>10190</v>
      </c>
      <c r="B1636" s="97" t="s">
        <v>10191</v>
      </c>
      <c r="C1636" s="98" t="s">
        <v>6555</v>
      </c>
      <c r="D1636" s="104">
        <v>0.57999999999999996</v>
      </c>
    </row>
    <row r="1637" spans="1:4">
      <c r="A1637" s="98" t="s">
        <v>6189</v>
      </c>
      <c r="B1637" s="97" t="s">
        <v>6190</v>
      </c>
      <c r="C1637" s="98" t="s">
        <v>6555</v>
      </c>
      <c r="D1637" s="104">
        <v>0.62</v>
      </c>
    </row>
    <row r="1638" spans="1:4">
      <c r="A1638" s="98" t="s">
        <v>10192</v>
      </c>
      <c r="B1638" s="97" t="s">
        <v>10193</v>
      </c>
      <c r="C1638" s="98" t="s">
        <v>6555</v>
      </c>
      <c r="D1638" s="104">
        <v>1.77</v>
      </c>
    </row>
    <row r="1639" spans="1:4">
      <c r="A1639" s="98" t="s">
        <v>10194</v>
      </c>
      <c r="B1639" s="97" t="s">
        <v>10195</v>
      </c>
      <c r="C1639" s="98" t="s">
        <v>6555</v>
      </c>
      <c r="D1639" s="104">
        <v>3.36</v>
      </c>
    </row>
    <row r="1640" spans="1:4">
      <c r="A1640" s="98" t="s">
        <v>10196</v>
      </c>
      <c r="B1640" s="97" t="s">
        <v>10197</v>
      </c>
      <c r="C1640" s="98" t="s">
        <v>6555</v>
      </c>
      <c r="D1640" s="104">
        <v>4.95</v>
      </c>
    </row>
    <row r="1641" spans="1:4">
      <c r="A1641" s="98" t="s">
        <v>10198</v>
      </c>
      <c r="B1641" s="97" t="s">
        <v>10199</v>
      </c>
      <c r="C1641" s="98" t="s">
        <v>6555</v>
      </c>
      <c r="D1641" s="104">
        <v>8.8699999999999992</v>
      </c>
    </row>
    <row r="1642" spans="1:4">
      <c r="A1642" s="98" t="s">
        <v>10200</v>
      </c>
      <c r="B1642" s="97" t="s">
        <v>10201</v>
      </c>
      <c r="C1642" s="98" t="s">
        <v>6555</v>
      </c>
      <c r="D1642" s="104">
        <v>20.010000000000002</v>
      </c>
    </row>
    <row r="1643" spans="1:4">
      <c r="A1643" s="98" t="s">
        <v>10202</v>
      </c>
      <c r="B1643" s="97" t="s">
        <v>10203</v>
      </c>
      <c r="C1643" s="98" t="s">
        <v>6555</v>
      </c>
      <c r="D1643" s="104">
        <v>0.88</v>
      </c>
    </row>
    <row r="1644" spans="1:4">
      <c r="A1644" s="98" t="s">
        <v>10204</v>
      </c>
      <c r="B1644" s="97" t="s">
        <v>10205</v>
      </c>
      <c r="C1644" s="98" t="s">
        <v>12889</v>
      </c>
      <c r="D1644" s="104">
        <v>297.17</v>
      </c>
    </row>
    <row r="1645" spans="1:4">
      <c r="A1645" s="98" t="s">
        <v>10206</v>
      </c>
      <c r="B1645" s="97" t="s">
        <v>13184</v>
      </c>
      <c r="C1645" s="98" t="s">
        <v>6555</v>
      </c>
      <c r="D1645" s="104">
        <v>28.06</v>
      </c>
    </row>
    <row r="1646" spans="1:4">
      <c r="A1646" s="98" t="s">
        <v>13185</v>
      </c>
      <c r="B1646" s="97" t="s">
        <v>13186</v>
      </c>
      <c r="C1646" s="98" t="s">
        <v>6555</v>
      </c>
      <c r="D1646" s="104">
        <v>10.050000000000001</v>
      </c>
    </row>
    <row r="1647" spans="1:4">
      <c r="A1647" s="98" t="s">
        <v>13187</v>
      </c>
      <c r="B1647" s="97" t="s">
        <v>13188</v>
      </c>
      <c r="C1647" s="98" t="s">
        <v>6555</v>
      </c>
      <c r="D1647" s="104">
        <v>13.83</v>
      </c>
    </row>
    <row r="1648" spans="1:4">
      <c r="A1648" s="98" t="s">
        <v>13189</v>
      </c>
      <c r="B1648" s="97" t="s">
        <v>13190</v>
      </c>
      <c r="C1648" s="98" t="s">
        <v>6555</v>
      </c>
      <c r="D1648" s="104">
        <v>21.03</v>
      </c>
    </row>
    <row r="1649" spans="1:4">
      <c r="A1649" s="98" t="s">
        <v>13191</v>
      </c>
      <c r="B1649" s="97" t="s">
        <v>13192</v>
      </c>
      <c r="C1649" s="98" t="s">
        <v>6555</v>
      </c>
      <c r="D1649" s="104">
        <v>9.11</v>
      </c>
    </row>
    <row r="1650" spans="1:4">
      <c r="A1650" s="98" t="s">
        <v>13193</v>
      </c>
      <c r="B1650" s="97" t="s">
        <v>13194</v>
      </c>
      <c r="C1650" s="98" t="s">
        <v>6555</v>
      </c>
      <c r="D1650" s="104">
        <v>38.24</v>
      </c>
    </row>
    <row r="1651" spans="1:4">
      <c r="A1651" s="98" t="s">
        <v>13195</v>
      </c>
      <c r="B1651" s="97" t="s">
        <v>13196</v>
      </c>
      <c r="C1651" s="98" t="s">
        <v>6555</v>
      </c>
      <c r="D1651" s="104">
        <v>20.2</v>
      </c>
    </row>
    <row r="1652" spans="1:4">
      <c r="A1652" s="98" t="s">
        <v>13197</v>
      </c>
      <c r="B1652" s="97" t="s">
        <v>13198</v>
      </c>
      <c r="C1652" s="98" t="s">
        <v>6555</v>
      </c>
      <c r="D1652" s="104">
        <v>3.21</v>
      </c>
    </row>
    <row r="1653" spans="1:4">
      <c r="A1653" s="98" t="s">
        <v>13199</v>
      </c>
      <c r="B1653" s="97" t="s">
        <v>13200</v>
      </c>
      <c r="C1653" s="98" t="s">
        <v>6555</v>
      </c>
      <c r="D1653" s="104">
        <v>7.43</v>
      </c>
    </row>
    <row r="1654" spans="1:4">
      <c r="A1654" s="98" t="s">
        <v>13201</v>
      </c>
      <c r="B1654" s="97" t="s">
        <v>13202</v>
      </c>
      <c r="C1654" s="98" t="s">
        <v>6555</v>
      </c>
      <c r="D1654" s="104">
        <v>5.1100000000000003</v>
      </c>
    </row>
    <row r="1655" spans="1:4">
      <c r="A1655" s="98" t="s">
        <v>13203</v>
      </c>
      <c r="B1655" s="97" t="s">
        <v>13204</v>
      </c>
      <c r="C1655" s="98" t="s">
        <v>6555</v>
      </c>
      <c r="D1655" s="104">
        <v>1.39</v>
      </c>
    </row>
    <row r="1656" spans="1:4">
      <c r="A1656" s="98" t="s">
        <v>13205</v>
      </c>
      <c r="B1656" s="97" t="s">
        <v>13206</v>
      </c>
      <c r="C1656" s="98" t="s">
        <v>6555</v>
      </c>
      <c r="D1656" s="104">
        <v>11.76</v>
      </c>
    </row>
    <row r="1657" spans="1:4">
      <c r="A1657" s="98" t="s">
        <v>13207</v>
      </c>
      <c r="B1657" s="97" t="s">
        <v>14131</v>
      </c>
      <c r="C1657" s="98" t="s">
        <v>6555</v>
      </c>
      <c r="D1657" s="104">
        <v>22.64</v>
      </c>
    </row>
    <row r="1658" spans="1:4">
      <c r="A1658" s="98" t="s">
        <v>14132</v>
      </c>
      <c r="B1658" s="97" t="s">
        <v>14133</v>
      </c>
      <c r="C1658" s="98" t="s">
        <v>6555</v>
      </c>
      <c r="D1658" s="104">
        <v>30.72</v>
      </c>
    </row>
    <row r="1659" spans="1:4">
      <c r="A1659" s="98" t="s">
        <v>14134</v>
      </c>
      <c r="B1659" s="97" t="s">
        <v>14135</v>
      </c>
      <c r="C1659" s="98" t="s">
        <v>6555</v>
      </c>
      <c r="D1659" s="104">
        <v>2.2599999999999998</v>
      </c>
    </row>
    <row r="1660" spans="1:4">
      <c r="A1660" s="98" t="s">
        <v>14136</v>
      </c>
      <c r="B1660" s="97" t="s">
        <v>11307</v>
      </c>
      <c r="C1660" s="98" t="s">
        <v>6555</v>
      </c>
      <c r="D1660" s="104">
        <v>54.92</v>
      </c>
    </row>
    <row r="1661" spans="1:4">
      <c r="A1661" s="98" t="s">
        <v>11308</v>
      </c>
      <c r="B1661" s="97" t="s">
        <v>11309</v>
      </c>
      <c r="C1661" s="98" t="s">
        <v>6555</v>
      </c>
      <c r="D1661" s="104">
        <v>159.03</v>
      </c>
    </row>
    <row r="1662" spans="1:4">
      <c r="A1662" s="98" t="s">
        <v>11310</v>
      </c>
      <c r="B1662" s="97" t="s">
        <v>11311</v>
      </c>
      <c r="C1662" s="98" t="s">
        <v>6555</v>
      </c>
      <c r="D1662" s="104">
        <v>171.25</v>
      </c>
    </row>
    <row r="1663" spans="1:4">
      <c r="A1663" s="98" t="s">
        <v>11312</v>
      </c>
      <c r="B1663" s="97" t="s">
        <v>11313</v>
      </c>
      <c r="C1663" s="98" t="s">
        <v>6555</v>
      </c>
      <c r="D1663" s="104">
        <v>101.23</v>
      </c>
    </row>
    <row r="1664" spans="1:4">
      <c r="A1664" s="98" t="s">
        <v>11314</v>
      </c>
      <c r="B1664" s="97" t="s">
        <v>11315</v>
      </c>
      <c r="C1664" s="98" t="s">
        <v>6555</v>
      </c>
      <c r="D1664" s="104">
        <v>0.27</v>
      </c>
    </row>
    <row r="1665" spans="1:4">
      <c r="A1665" s="98" t="s">
        <v>11316</v>
      </c>
      <c r="B1665" s="97" t="s">
        <v>11317</v>
      </c>
      <c r="C1665" s="98" t="s">
        <v>6555</v>
      </c>
      <c r="D1665" s="104">
        <v>0.39</v>
      </c>
    </row>
    <row r="1666" spans="1:4">
      <c r="A1666" s="98" t="s">
        <v>11318</v>
      </c>
      <c r="B1666" s="97" t="s">
        <v>11319</v>
      </c>
      <c r="C1666" s="98" t="s">
        <v>6555</v>
      </c>
      <c r="D1666" s="104">
        <v>1</v>
      </c>
    </row>
    <row r="1667" spans="1:4">
      <c r="A1667" s="98" t="s">
        <v>11320</v>
      </c>
      <c r="B1667" s="97" t="s">
        <v>11321</v>
      </c>
      <c r="C1667" s="98" t="s">
        <v>6555</v>
      </c>
      <c r="D1667" s="104">
        <v>2.4500000000000002</v>
      </c>
    </row>
    <row r="1668" spans="1:4">
      <c r="A1668" s="98" t="s">
        <v>11322</v>
      </c>
      <c r="B1668" s="97" t="s">
        <v>11323</v>
      </c>
      <c r="C1668" s="98" t="s">
        <v>6555</v>
      </c>
      <c r="D1668" s="104">
        <v>2.88</v>
      </c>
    </row>
    <row r="1669" spans="1:4">
      <c r="A1669" s="98" t="s">
        <v>11324</v>
      </c>
      <c r="B1669" s="97" t="s">
        <v>11325</v>
      </c>
      <c r="C1669" s="98" t="s">
        <v>6555</v>
      </c>
      <c r="D1669" s="104">
        <v>12.52</v>
      </c>
    </row>
    <row r="1670" spans="1:4">
      <c r="A1670" s="98" t="s">
        <v>11326</v>
      </c>
      <c r="B1670" s="97" t="s">
        <v>11327</v>
      </c>
      <c r="C1670" s="98" t="s">
        <v>6555</v>
      </c>
      <c r="D1670" s="104">
        <v>39.700000000000003</v>
      </c>
    </row>
    <row r="1671" spans="1:4">
      <c r="A1671" s="98" t="s">
        <v>11328</v>
      </c>
      <c r="B1671" s="97" t="s">
        <v>11329</v>
      </c>
      <c r="C1671" s="98" t="s">
        <v>6555</v>
      </c>
      <c r="D1671" s="104">
        <v>44.74</v>
      </c>
    </row>
    <row r="1672" spans="1:4">
      <c r="A1672" s="98" t="s">
        <v>11330</v>
      </c>
      <c r="B1672" s="97" t="s">
        <v>11331</v>
      </c>
      <c r="C1672" s="98" t="s">
        <v>6555</v>
      </c>
      <c r="D1672" s="104">
        <v>6.13</v>
      </c>
    </row>
    <row r="1673" spans="1:4">
      <c r="A1673" s="98" t="s">
        <v>11332</v>
      </c>
      <c r="B1673" s="97" t="s">
        <v>11333</v>
      </c>
      <c r="C1673" s="98" t="s">
        <v>6555</v>
      </c>
      <c r="D1673" s="104">
        <v>22.64</v>
      </c>
    </row>
    <row r="1674" spans="1:4">
      <c r="A1674" s="98" t="s">
        <v>11334</v>
      </c>
      <c r="B1674" s="97" t="s">
        <v>11335</v>
      </c>
      <c r="C1674" s="98" t="s">
        <v>6555</v>
      </c>
      <c r="D1674" s="104">
        <v>2.2599999999999998</v>
      </c>
    </row>
    <row r="1675" spans="1:4">
      <c r="A1675" s="98" t="s">
        <v>11336</v>
      </c>
      <c r="B1675" s="97" t="s">
        <v>10287</v>
      </c>
      <c r="C1675" s="98" t="s">
        <v>6555</v>
      </c>
      <c r="D1675" s="104">
        <v>12.48</v>
      </c>
    </row>
    <row r="1676" spans="1:4">
      <c r="A1676" s="98" t="s">
        <v>10288</v>
      </c>
      <c r="B1676" s="97" t="s">
        <v>10289</v>
      </c>
      <c r="C1676" s="98" t="s">
        <v>6555</v>
      </c>
      <c r="D1676" s="104">
        <v>4.5999999999999996</v>
      </c>
    </row>
    <row r="1677" spans="1:4">
      <c r="A1677" s="98" t="s">
        <v>10290</v>
      </c>
      <c r="B1677" s="97" t="s">
        <v>10291</v>
      </c>
      <c r="C1677" s="98" t="s">
        <v>6555</v>
      </c>
      <c r="D1677" s="104">
        <v>21.44</v>
      </c>
    </row>
    <row r="1678" spans="1:4">
      <c r="A1678" s="98" t="s">
        <v>10292</v>
      </c>
      <c r="B1678" s="97" t="s">
        <v>10293</v>
      </c>
      <c r="C1678" s="98" t="s">
        <v>6555</v>
      </c>
      <c r="D1678" s="104">
        <v>34.01</v>
      </c>
    </row>
    <row r="1679" spans="1:4">
      <c r="A1679" s="98" t="s">
        <v>10294</v>
      </c>
      <c r="B1679" s="97" t="s">
        <v>10295</v>
      </c>
      <c r="C1679" s="98" t="s">
        <v>6555</v>
      </c>
      <c r="D1679" s="104">
        <v>6.14</v>
      </c>
    </row>
    <row r="1680" spans="1:4">
      <c r="A1680" s="98" t="s">
        <v>10296</v>
      </c>
      <c r="B1680" s="97" t="s">
        <v>10297</v>
      </c>
      <c r="C1680" s="98" t="s">
        <v>6555</v>
      </c>
      <c r="D1680" s="104">
        <v>5.82</v>
      </c>
    </row>
    <row r="1681" spans="1:4">
      <c r="A1681" s="98" t="s">
        <v>10298</v>
      </c>
      <c r="B1681" s="97" t="s">
        <v>10299</v>
      </c>
      <c r="C1681" s="98" t="s">
        <v>6555</v>
      </c>
      <c r="D1681" s="104">
        <v>11.97</v>
      </c>
    </row>
    <row r="1682" spans="1:4">
      <c r="A1682" s="98" t="s">
        <v>10300</v>
      </c>
      <c r="B1682" s="97" t="s">
        <v>10231</v>
      </c>
      <c r="C1682" s="98" t="s">
        <v>6555</v>
      </c>
      <c r="D1682" s="104">
        <v>8.4</v>
      </c>
    </row>
    <row r="1683" spans="1:4">
      <c r="A1683" s="98" t="s">
        <v>10232</v>
      </c>
      <c r="B1683" s="97" t="s">
        <v>10233</v>
      </c>
      <c r="C1683" s="98" t="s">
        <v>6555</v>
      </c>
      <c r="D1683" s="104">
        <v>2.44</v>
      </c>
    </row>
    <row r="1684" spans="1:4">
      <c r="A1684" s="98" t="s">
        <v>15045</v>
      </c>
      <c r="B1684" s="97" t="s">
        <v>15046</v>
      </c>
      <c r="C1684" s="98" t="s">
        <v>6555</v>
      </c>
      <c r="D1684" s="104">
        <v>19.260000000000002</v>
      </c>
    </row>
    <row r="1685" spans="1:4">
      <c r="A1685" s="98" t="s">
        <v>15047</v>
      </c>
      <c r="B1685" s="97" t="s">
        <v>12231</v>
      </c>
      <c r="C1685" s="98" t="s">
        <v>6555</v>
      </c>
      <c r="D1685" s="104">
        <v>4.58</v>
      </c>
    </row>
    <row r="1686" spans="1:4">
      <c r="A1686" s="98" t="s">
        <v>12232</v>
      </c>
      <c r="B1686" s="97" t="s">
        <v>12233</v>
      </c>
      <c r="C1686" s="98" t="s">
        <v>6555</v>
      </c>
      <c r="D1686" s="104">
        <v>49.73</v>
      </c>
    </row>
    <row r="1687" spans="1:4">
      <c r="A1687" s="98" t="s">
        <v>12234</v>
      </c>
      <c r="B1687" s="97" t="s">
        <v>12235</v>
      </c>
      <c r="C1687" s="98" t="s">
        <v>6555</v>
      </c>
      <c r="D1687" s="104">
        <v>2.19</v>
      </c>
    </row>
    <row r="1688" spans="1:4">
      <c r="A1688" s="98" t="s">
        <v>12236</v>
      </c>
      <c r="B1688" s="97" t="s">
        <v>12237</v>
      </c>
      <c r="C1688" s="98" t="s">
        <v>6555</v>
      </c>
      <c r="D1688" s="104">
        <v>3.17</v>
      </c>
    </row>
    <row r="1689" spans="1:4">
      <c r="A1689" s="98" t="s">
        <v>12238</v>
      </c>
      <c r="B1689" s="97" t="s">
        <v>14966</v>
      </c>
      <c r="C1689" s="98" t="s">
        <v>6555</v>
      </c>
      <c r="D1689" s="104">
        <v>3.43</v>
      </c>
    </row>
    <row r="1690" spans="1:4">
      <c r="A1690" s="98" t="s">
        <v>14967</v>
      </c>
      <c r="B1690" s="97" t="s">
        <v>14968</v>
      </c>
      <c r="C1690" s="98" t="s">
        <v>6555</v>
      </c>
      <c r="D1690" s="104">
        <v>4.3099999999999996</v>
      </c>
    </row>
    <row r="1691" spans="1:4">
      <c r="A1691" s="98" t="s">
        <v>14969</v>
      </c>
      <c r="B1691" s="97" t="s">
        <v>14970</v>
      </c>
      <c r="C1691" s="98" t="s">
        <v>6555</v>
      </c>
      <c r="D1691" s="104">
        <v>8.84</v>
      </c>
    </row>
    <row r="1692" spans="1:4">
      <c r="A1692" s="98" t="s">
        <v>14971</v>
      </c>
      <c r="B1692" s="97" t="s">
        <v>14972</v>
      </c>
      <c r="C1692" s="98" t="s">
        <v>6555</v>
      </c>
      <c r="D1692" s="104">
        <v>9.66</v>
      </c>
    </row>
    <row r="1693" spans="1:4">
      <c r="A1693" s="98" t="s">
        <v>14973</v>
      </c>
      <c r="B1693" s="97" t="s">
        <v>14974</v>
      </c>
      <c r="C1693" s="98" t="s">
        <v>6555</v>
      </c>
      <c r="D1693" s="104">
        <v>24.76</v>
      </c>
    </row>
    <row r="1694" spans="1:4">
      <c r="A1694" s="98" t="s">
        <v>14975</v>
      </c>
      <c r="B1694" s="97" t="s">
        <v>14976</v>
      </c>
      <c r="C1694" s="98" t="s">
        <v>6555</v>
      </c>
      <c r="D1694" s="104">
        <v>13.62</v>
      </c>
    </row>
    <row r="1695" spans="1:4">
      <c r="A1695" s="98" t="s">
        <v>14977</v>
      </c>
      <c r="B1695" s="97" t="s">
        <v>14978</v>
      </c>
      <c r="C1695" s="98" t="s">
        <v>6555</v>
      </c>
      <c r="D1695" s="104">
        <v>3.75</v>
      </c>
    </row>
    <row r="1696" spans="1:4">
      <c r="A1696" s="98" t="s">
        <v>14979</v>
      </c>
      <c r="B1696" s="97" t="s">
        <v>13507</v>
      </c>
      <c r="C1696" s="98" t="s">
        <v>6555</v>
      </c>
      <c r="D1696" s="104">
        <v>48.62</v>
      </c>
    </row>
    <row r="1697" spans="1:4">
      <c r="A1697" s="98" t="s">
        <v>13508</v>
      </c>
      <c r="B1697" s="97" t="s">
        <v>13509</v>
      </c>
      <c r="C1697" s="98" t="s">
        <v>6555</v>
      </c>
      <c r="D1697" s="104">
        <v>123.48</v>
      </c>
    </row>
    <row r="1698" spans="1:4">
      <c r="A1698" s="98" t="s">
        <v>13510</v>
      </c>
      <c r="B1698" s="97" t="s">
        <v>13511</v>
      </c>
      <c r="C1698" s="98" t="s">
        <v>6555</v>
      </c>
      <c r="D1698" s="104">
        <v>353.06</v>
      </c>
    </row>
    <row r="1699" spans="1:4">
      <c r="A1699" s="98" t="s">
        <v>13512</v>
      </c>
      <c r="B1699" s="97" t="s">
        <v>13513</v>
      </c>
      <c r="C1699" s="98" t="s">
        <v>6555</v>
      </c>
      <c r="D1699" s="104">
        <v>2.25</v>
      </c>
    </row>
    <row r="1700" spans="1:4">
      <c r="A1700" s="98" t="s">
        <v>13514</v>
      </c>
      <c r="B1700" s="97" t="s">
        <v>13515</v>
      </c>
      <c r="C1700" s="98" t="s">
        <v>6555</v>
      </c>
      <c r="D1700" s="104">
        <v>5.1100000000000003</v>
      </c>
    </row>
    <row r="1701" spans="1:4">
      <c r="A1701" s="98" t="s">
        <v>13516</v>
      </c>
      <c r="B1701" s="97" t="s">
        <v>13517</v>
      </c>
      <c r="C1701" s="98" t="s">
        <v>6555</v>
      </c>
      <c r="D1701" s="104">
        <v>19.43</v>
      </c>
    </row>
    <row r="1702" spans="1:4">
      <c r="A1702" s="98" t="s">
        <v>13518</v>
      </c>
      <c r="B1702" s="97" t="s">
        <v>13519</v>
      </c>
      <c r="C1702" s="98" t="s">
        <v>6555</v>
      </c>
      <c r="D1702" s="104">
        <v>34.15</v>
      </c>
    </row>
    <row r="1703" spans="1:4">
      <c r="A1703" s="98" t="s">
        <v>13520</v>
      </c>
      <c r="B1703" s="97" t="s">
        <v>13521</v>
      </c>
      <c r="C1703" s="98" t="s">
        <v>6555</v>
      </c>
      <c r="D1703" s="104">
        <v>52.84</v>
      </c>
    </row>
    <row r="1704" spans="1:4">
      <c r="A1704" s="98" t="s">
        <v>13522</v>
      </c>
      <c r="B1704" s="97" t="s">
        <v>13523</v>
      </c>
      <c r="C1704" s="98" t="s">
        <v>6555</v>
      </c>
      <c r="D1704" s="104">
        <v>156.47999999999999</v>
      </c>
    </row>
    <row r="1705" spans="1:4">
      <c r="A1705" s="98" t="s">
        <v>13524</v>
      </c>
      <c r="B1705" s="97" t="s">
        <v>13525</v>
      </c>
      <c r="C1705" s="98" t="s">
        <v>6555</v>
      </c>
      <c r="D1705" s="104">
        <v>186.82</v>
      </c>
    </row>
    <row r="1706" spans="1:4">
      <c r="A1706" s="98" t="s">
        <v>13526</v>
      </c>
      <c r="B1706" s="97" t="s">
        <v>13527</v>
      </c>
      <c r="C1706" s="98" t="s">
        <v>6555</v>
      </c>
      <c r="D1706" s="104">
        <v>7.61</v>
      </c>
    </row>
    <row r="1707" spans="1:4">
      <c r="A1707" s="98" t="s">
        <v>6288</v>
      </c>
      <c r="B1707" s="97" t="s">
        <v>6289</v>
      </c>
      <c r="C1707" s="98" t="s">
        <v>6555</v>
      </c>
      <c r="D1707" s="104">
        <v>21.16</v>
      </c>
    </row>
    <row r="1708" spans="1:4">
      <c r="A1708" s="98" t="s">
        <v>13528</v>
      </c>
      <c r="B1708" s="97" t="s">
        <v>13529</v>
      </c>
      <c r="C1708" s="98" t="s">
        <v>6555</v>
      </c>
      <c r="D1708" s="104">
        <v>1.37</v>
      </c>
    </row>
    <row r="1709" spans="1:4">
      <c r="A1709" s="98" t="s">
        <v>13530</v>
      </c>
      <c r="B1709" s="97" t="s">
        <v>13531</v>
      </c>
      <c r="C1709" s="98" t="s">
        <v>6555</v>
      </c>
      <c r="D1709" s="104">
        <v>27.66</v>
      </c>
    </row>
    <row r="1710" spans="1:4">
      <c r="A1710" s="98" t="s">
        <v>13532</v>
      </c>
      <c r="B1710" s="97" t="s">
        <v>13533</v>
      </c>
      <c r="C1710" s="98" t="s">
        <v>4675</v>
      </c>
      <c r="D1710" s="104">
        <v>0.22</v>
      </c>
    </row>
    <row r="1711" spans="1:4">
      <c r="A1711" s="98" t="s">
        <v>8779</v>
      </c>
      <c r="B1711" s="97" t="s">
        <v>8780</v>
      </c>
      <c r="C1711" s="98" t="s">
        <v>6555</v>
      </c>
      <c r="D1711" s="104">
        <v>3.33</v>
      </c>
    </row>
    <row r="1712" spans="1:4">
      <c r="A1712" s="98" t="s">
        <v>13534</v>
      </c>
      <c r="B1712" s="97" t="s">
        <v>13535</v>
      </c>
      <c r="C1712" s="98" t="s">
        <v>6555</v>
      </c>
      <c r="D1712" s="104">
        <v>6.5</v>
      </c>
    </row>
    <row r="1713" spans="1:4">
      <c r="A1713" s="98" t="s">
        <v>13536</v>
      </c>
      <c r="B1713" s="97" t="s">
        <v>13537</v>
      </c>
      <c r="C1713" s="98" t="s">
        <v>6555</v>
      </c>
      <c r="D1713" s="104">
        <v>2.94</v>
      </c>
    </row>
    <row r="1714" spans="1:4">
      <c r="A1714" s="98" t="s">
        <v>13538</v>
      </c>
      <c r="B1714" s="97" t="s">
        <v>13539</v>
      </c>
      <c r="C1714" s="98" t="s">
        <v>6555</v>
      </c>
      <c r="D1714" s="104">
        <v>16.149999999999999</v>
      </c>
    </row>
    <row r="1715" spans="1:4">
      <c r="A1715" s="98" t="s">
        <v>13540</v>
      </c>
      <c r="B1715" s="97" t="s">
        <v>13541</v>
      </c>
      <c r="C1715" s="98" t="s">
        <v>6555</v>
      </c>
      <c r="D1715" s="104">
        <v>30.84</v>
      </c>
    </row>
    <row r="1716" spans="1:4">
      <c r="A1716" s="98" t="s">
        <v>13542</v>
      </c>
      <c r="B1716" s="97" t="s">
        <v>13543</v>
      </c>
      <c r="C1716" s="98" t="s">
        <v>6555</v>
      </c>
      <c r="D1716" s="104">
        <v>13075.26</v>
      </c>
    </row>
    <row r="1717" spans="1:4">
      <c r="A1717" s="98" t="s">
        <v>13544</v>
      </c>
      <c r="B1717" s="97" t="s">
        <v>13545</v>
      </c>
      <c r="C1717" s="98" t="s">
        <v>6555</v>
      </c>
      <c r="D1717" s="104">
        <v>68.23</v>
      </c>
    </row>
    <row r="1718" spans="1:4">
      <c r="A1718" s="98" t="s">
        <v>13546</v>
      </c>
      <c r="B1718" s="97" t="s">
        <v>13547</v>
      </c>
      <c r="C1718" s="98" t="s">
        <v>6555</v>
      </c>
      <c r="D1718" s="104">
        <v>33.14</v>
      </c>
    </row>
    <row r="1719" spans="1:4">
      <c r="A1719" s="98" t="s">
        <v>13548</v>
      </c>
      <c r="B1719" s="97" t="s">
        <v>13549</v>
      </c>
      <c r="C1719" s="98" t="s">
        <v>6555</v>
      </c>
      <c r="D1719" s="104">
        <v>370.65</v>
      </c>
    </row>
    <row r="1720" spans="1:4">
      <c r="A1720" s="98" t="s">
        <v>13550</v>
      </c>
      <c r="B1720" s="97" t="s">
        <v>14345</v>
      </c>
      <c r="C1720" s="98" t="s">
        <v>6555</v>
      </c>
      <c r="D1720" s="104">
        <v>583.52</v>
      </c>
    </row>
    <row r="1721" spans="1:4">
      <c r="A1721" s="98" t="s">
        <v>14346</v>
      </c>
      <c r="B1721" s="97" t="s">
        <v>14347</v>
      </c>
      <c r="C1721" s="98" t="s">
        <v>6555</v>
      </c>
      <c r="D1721" s="104">
        <v>88.71</v>
      </c>
    </row>
    <row r="1722" spans="1:4">
      <c r="A1722" s="98" t="s">
        <v>14348</v>
      </c>
      <c r="B1722" s="97" t="s">
        <v>14349</v>
      </c>
      <c r="C1722" s="98" t="s">
        <v>6555</v>
      </c>
      <c r="D1722" s="104">
        <v>148.18</v>
      </c>
    </row>
    <row r="1723" spans="1:4">
      <c r="A1723" s="98" t="s">
        <v>14350</v>
      </c>
      <c r="B1723" s="97" t="s">
        <v>14351</v>
      </c>
      <c r="C1723" s="98" t="s">
        <v>6555</v>
      </c>
      <c r="D1723" s="104">
        <v>74.09</v>
      </c>
    </row>
    <row r="1724" spans="1:4">
      <c r="A1724" s="98" t="s">
        <v>14352</v>
      </c>
      <c r="B1724" s="97" t="s">
        <v>14353</v>
      </c>
      <c r="C1724" s="98" t="s">
        <v>6555</v>
      </c>
      <c r="D1724" s="104">
        <v>100.24</v>
      </c>
    </row>
    <row r="1725" spans="1:4">
      <c r="A1725" s="98" t="s">
        <v>14354</v>
      </c>
      <c r="B1725" s="97" t="s">
        <v>13130</v>
      </c>
      <c r="C1725" s="98" t="s">
        <v>6555</v>
      </c>
      <c r="D1725" s="104">
        <v>289.83</v>
      </c>
    </row>
    <row r="1726" spans="1:4">
      <c r="A1726" s="98" t="s">
        <v>6041</v>
      </c>
      <c r="B1726" s="97" t="s">
        <v>6042</v>
      </c>
      <c r="C1726" s="98" t="s">
        <v>6555</v>
      </c>
      <c r="D1726" s="104">
        <v>3.21</v>
      </c>
    </row>
    <row r="1727" spans="1:4">
      <c r="A1727" s="98" t="s">
        <v>13131</v>
      </c>
      <c r="B1727" s="97" t="s">
        <v>13132</v>
      </c>
      <c r="C1727" s="98" t="s">
        <v>6555</v>
      </c>
      <c r="D1727" s="104">
        <v>53.52</v>
      </c>
    </row>
    <row r="1728" spans="1:4">
      <c r="A1728" s="98" t="s">
        <v>13133</v>
      </c>
      <c r="B1728" s="97" t="s">
        <v>13134</v>
      </c>
      <c r="C1728" s="98" t="s">
        <v>6555</v>
      </c>
      <c r="D1728" s="104">
        <v>4.34</v>
      </c>
    </row>
    <row r="1729" spans="1:4">
      <c r="A1729" s="98" t="s">
        <v>13135</v>
      </c>
      <c r="B1729" s="97" t="s">
        <v>13136</v>
      </c>
      <c r="C1729" s="98" t="s">
        <v>6555</v>
      </c>
      <c r="D1729" s="104">
        <v>0.84</v>
      </c>
    </row>
    <row r="1730" spans="1:4">
      <c r="A1730" s="98" t="s">
        <v>13137</v>
      </c>
      <c r="B1730" s="97" t="s">
        <v>13138</v>
      </c>
      <c r="C1730" s="98" t="s">
        <v>6555</v>
      </c>
      <c r="D1730" s="104">
        <v>1.26</v>
      </c>
    </row>
    <row r="1731" spans="1:4">
      <c r="A1731" s="98" t="s">
        <v>13139</v>
      </c>
      <c r="B1731" s="97" t="s">
        <v>13140</v>
      </c>
      <c r="C1731" s="98" t="s">
        <v>6555</v>
      </c>
      <c r="D1731" s="104">
        <v>3.07</v>
      </c>
    </row>
    <row r="1732" spans="1:4">
      <c r="A1732" s="98" t="s">
        <v>13141</v>
      </c>
      <c r="B1732" s="97" t="s">
        <v>13142</v>
      </c>
      <c r="C1732" s="98" t="s">
        <v>6555</v>
      </c>
      <c r="D1732" s="104">
        <v>2.0099999999999998</v>
      </c>
    </row>
    <row r="1733" spans="1:4">
      <c r="A1733" s="98" t="s">
        <v>13143</v>
      </c>
      <c r="B1733" s="97" t="s">
        <v>13144</v>
      </c>
      <c r="C1733" s="98" t="s">
        <v>6555</v>
      </c>
      <c r="D1733" s="104">
        <v>6.03</v>
      </c>
    </row>
    <row r="1734" spans="1:4">
      <c r="A1734" s="98" t="s">
        <v>13145</v>
      </c>
      <c r="B1734" s="97" t="s">
        <v>13146</v>
      </c>
      <c r="C1734" s="98" t="s">
        <v>6555</v>
      </c>
      <c r="D1734" s="104">
        <v>5.53</v>
      </c>
    </row>
    <row r="1735" spans="1:4">
      <c r="A1735" s="98" t="s">
        <v>13147</v>
      </c>
      <c r="B1735" s="97" t="s">
        <v>13148</v>
      </c>
      <c r="C1735" s="98" t="s">
        <v>6555</v>
      </c>
      <c r="D1735" s="104">
        <v>0.82</v>
      </c>
    </row>
    <row r="1736" spans="1:4">
      <c r="A1736" s="98" t="s">
        <v>13149</v>
      </c>
      <c r="B1736" s="97" t="s">
        <v>13150</v>
      </c>
      <c r="C1736" s="98" t="s">
        <v>6555</v>
      </c>
      <c r="D1736" s="104">
        <v>11.87</v>
      </c>
    </row>
    <row r="1737" spans="1:4">
      <c r="A1737" s="98" t="s">
        <v>13151</v>
      </c>
      <c r="B1737" s="97" t="s">
        <v>7553</v>
      </c>
      <c r="C1737" s="98" t="s">
        <v>6555</v>
      </c>
      <c r="D1737" s="104">
        <v>21.16</v>
      </c>
    </row>
    <row r="1738" spans="1:4">
      <c r="A1738" s="98" t="s">
        <v>7554</v>
      </c>
      <c r="B1738" s="97" t="s">
        <v>7555</v>
      </c>
      <c r="C1738" s="98" t="s">
        <v>6555</v>
      </c>
      <c r="D1738" s="104">
        <v>28.22</v>
      </c>
    </row>
    <row r="1739" spans="1:4">
      <c r="A1739" s="98" t="s">
        <v>7556</v>
      </c>
      <c r="B1739" s="97" t="s">
        <v>7557</v>
      </c>
      <c r="C1739" s="98" t="s">
        <v>6555</v>
      </c>
      <c r="D1739" s="104">
        <v>1.2</v>
      </c>
    </row>
    <row r="1740" spans="1:4">
      <c r="A1740" s="98" t="s">
        <v>7558</v>
      </c>
      <c r="B1740" s="97" t="s">
        <v>7559</v>
      </c>
      <c r="C1740" s="98" t="s">
        <v>6555</v>
      </c>
      <c r="D1740" s="104">
        <v>66.08</v>
      </c>
    </row>
    <row r="1741" spans="1:4">
      <c r="A1741" s="98" t="s">
        <v>10919</v>
      </c>
      <c r="B1741" s="97" t="s">
        <v>10920</v>
      </c>
      <c r="C1741" s="98" t="s">
        <v>6555</v>
      </c>
      <c r="D1741" s="104">
        <v>0.4</v>
      </c>
    </row>
    <row r="1742" spans="1:4">
      <c r="A1742" s="98" t="s">
        <v>7560</v>
      </c>
      <c r="B1742" s="97" t="s">
        <v>7561</v>
      </c>
      <c r="C1742" s="98" t="s">
        <v>6555</v>
      </c>
      <c r="D1742" s="104">
        <v>0.86</v>
      </c>
    </row>
    <row r="1743" spans="1:4">
      <c r="A1743" s="98" t="s">
        <v>7562</v>
      </c>
      <c r="B1743" s="97" t="s">
        <v>7563</v>
      </c>
      <c r="C1743" s="98" t="s">
        <v>6555</v>
      </c>
      <c r="D1743" s="104">
        <v>1.5</v>
      </c>
    </row>
    <row r="1744" spans="1:4">
      <c r="A1744" s="98" t="s">
        <v>7564</v>
      </c>
      <c r="B1744" s="97" t="s">
        <v>7565</v>
      </c>
      <c r="C1744" s="98" t="s">
        <v>6555</v>
      </c>
      <c r="D1744" s="104">
        <v>2.4700000000000002</v>
      </c>
    </row>
    <row r="1745" spans="1:4">
      <c r="A1745" s="98" t="s">
        <v>7566</v>
      </c>
      <c r="B1745" s="97" t="s">
        <v>7567</v>
      </c>
      <c r="C1745" s="98" t="s">
        <v>6555</v>
      </c>
      <c r="D1745" s="104">
        <v>2.92</v>
      </c>
    </row>
    <row r="1746" spans="1:4">
      <c r="A1746" s="98" t="s">
        <v>7568</v>
      </c>
      <c r="B1746" s="97" t="s">
        <v>7569</v>
      </c>
      <c r="C1746" s="98" t="s">
        <v>6555</v>
      </c>
      <c r="D1746" s="104">
        <v>3.55</v>
      </c>
    </row>
    <row r="1747" spans="1:4">
      <c r="A1747" s="98" t="s">
        <v>7570</v>
      </c>
      <c r="B1747" s="97" t="s">
        <v>5475</v>
      </c>
      <c r="C1747" s="98" t="s">
        <v>6555</v>
      </c>
      <c r="D1747" s="104">
        <v>2.3199999999999998</v>
      </c>
    </row>
    <row r="1748" spans="1:4">
      <c r="A1748" s="98" t="s">
        <v>5476</v>
      </c>
      <c r="B1748" s="97" t="s">
        <v>5477</v>
      </c>
      <c r="C1748" s="98" t="s">
        <v>6555</v>
      </c>
      <c r="D1748" s="104">
        <v>1.5</v>
      </c>
    </row>
    <row r="1749" spans="1:4">
      <c r="A1749" s="98" t="s">
        <v>5478</v>
      </c>
      <c r="B1749" s="97" t="s">
        <v>5479</v>
      </c>
      <c r="C1749" s="98" t="s">
        <v>6555</v>
      </c>
      <c r="D1749" s="104">
        <v>1.17</v>
      </c>
    </row>
    <row r="1750" spans="1:4">
      <c r="A1750" s="98" t="s">
        <v>5480</v>
      </c>
      <c r="B1750" s="97" t="s">
        <v>5481</v>
      </c>
      <c r="C1750" s="98" t="s">
        <v>6555</v>
      </c>
      <c r="D1750" s="104">
        <v>1.61</v>
      </c>
    </row>
    <row r="1751" spans="1:4">
      <c r="A1751" s="98" t="s">
        <v>5482</v>
      </c>
      <c r="B1751" s="97" t="s">
        <v>5483</v>
      </c>
      <c r="C1751" s="98" t="s">
        <v>6555</v>
      </c>
      <c r="D1751" s="104">
        <v>1.76</v>
      </c>
    </row>
    <row r="1752" spans="1:4">
      <c r="A1752" s="98" t="s">
        <v>5484</v>
      </c>
      <c r="B1752" s="97" t="s">
        <v>5485</v>
      </c>
      <c r="C1752" s="98" t="s">
        <v>6555</v>
      </c>
      <c r="D1752" s="104">
        <v>3.09</v>
      </c>
    </row>
    <row r="1753" spans="1:4">
      <c r="A1753" s="98" t="s">
        <v>5486</v>
      </c>
      <c r="B1753" s="97" t="s">
        <v>5487</v>
      </c>
      <c r="C1753" s="98" t="s">
        <v>6555</v>
      </c>
      <c r="D1753" s="104">
        <v>6.61</v>
      </c>
    </row>
    <row r="1754" spans="1:4">
      <c r="A1754" s="98" t="s">
        <v>5488</v>
      </c>
      <c r="B1754" s="97" t="s">
        <v>5489</v>
      </c>
      <c r="C1754" s="98" t="s">
        <v>6555</v>
      </c>
      <c r="D1754" s="104">
        <v>0.92</v>
      </c>
    </row>
    <row r="1755" spans="1:4">
      <c r="A1755" s="98" t="s">
        <v>5490</v>
      </c>
      <c r="B1755" s="97" t="s">
        <v>5491</v>
      </c>
      <c r="C1755" s="98" t="s">
        <v>6555</v>
      </c>
      <c r="D1755" s="104">
        <v>4.75</v>
      </c>
    </row>
    <row r="1756" spans="1:4">
      <c r="A1756" s="98" t="s">
        <v>5492</v>
      </c>
      <c r="B1756" s="97" t="s">
        <v>5493</v>
      </c>
      <c r="C1756" s="98" t="s">
        <v>6555</v>
      </c>
      <c r="D1756" s="104">
        <v>3.04</v>
      </c>
    </row>
    <row r="1757" spans="1:4">
      <c r="A1757" s="98" t="s">
        <v>5494</v>
      </c>
      <c r="B1757" s="97" t="s">
        <v>5495</v>
      </c>
      <c r="C1757" s="98" t="s">
        <v>6555</v>
      </c>
      <c r="D1757" s="104">
        <v>0.65</v>
      </c>
    </row>
    <row r="1758" spans="1:4">
      <c r="A1758" s="98" t="s">
        <v>5496</v>
      </c>
      <c r="B1758" s="97" t="s">
        <v>5497</v>
      </c>
      <c r="C1758" s="98" t="s">
        <v>6555</v>
      </c>
      <c r="D1758" s="104">
        <v>1.64</v>
      </c>
    </row>
    <row r="1759" spans="1:4">
      <c r="A1759" s="98" t="s">
        <v>5498</v>
      </c>
      <c r="B1759" s="97" t="s">
        <v>6238</v>
      </c>
      <c r="C1759" s="98" t="s">
        <v>6555</v>
      </c>
      <c r="D1759" s="104">
        <v>2.17</v>
      </c>
    </row>
    <row r="1760" spans="1:4">
      <c r="A1760" s="98" t="s">
        <v>13158</v>
      </c>
      <c r="B1760" s="97" t="s">
        <v>13159</v>
      </c>
      <c r="C1760" s="98" t="s">
        <v>6555</v>
      </c>
      <c r="D1760" s="104">
        <v>0.28999999999999998</v>
      </c>
    </row>
    <row r="1761" spans="1:4">
      <c r="A1761" s="98" t="s">
        <v>13160</v>
      </c>
      <c r="B1761" s="97" t="s">
        <v>13161</v>
      </c>
      <c r="C1761" s="98" t="s">
        <v>6555</v>
      </c>
      <c r="D1761" s="104">
        <v>0.71</v>
      </c>
    </row>
    <row r="1762" spans="1:4">
      <c r="A1762" s="98" t="s">
        <v>13162</v>
      </c>
      <c r="B1762" s="97" t="s">
        <v>13163</v>
      </c>
      <c r="C1762" s="98" t="s">
        <v>6555</v>
      </c>
      <c r="D1762" s="104">
        <v>1.71</v>
      </c>
    </row>
    <row r="1763" spans="1:4">
      <c r="A1763" s="98" t="s">
        <v>13164</v>
      </c>
      <c r="B1763" s="97" t="s">
        <v>13374</v>
      </c>
      <c r="C1763" s="98" t="s">
        <v>6555</v>
      </c>
      <c r="D1763" s="104">
        <v>8.9700000000000006</v>
      </c>
    </row>
    <row r="1764" spans="1:4">
      <c r="A1764" s="98" t="s">
        <v>13375</v>
      </c>
      <c r="B1764" s="97" t="s">
        <v>13376</v>
      </c>
      <c r="C1764" s="98" t="s">
        <v>6555</v>
      </c>
      <c r="D1764" s="104">
        <v>12.8</v>
      </c>
    </row>
    <row r="1765" spans="1:4">
      <c r="A1765" s="98" t="s">
        <v>13377</v>
      </c>
      <c r="B1765" s="97" t="s">
        <v>13378</v>
      </c>
      <c r="C1765" s="98" t="s">
        <v>6555</v>
      </c>
      <c r="D1765" s="104">
        <v>7.61</v>
      </c>
    </row>
    <row r="1766" spans="1:4">
      <c r="A1766" s="98" t="s">
        <v>13379</v>
      </c>
      <c r="B1766" s="97" t="s">
        <v>13380</v>
      </c>
      <c r="C1766" s="98" t="s">
        <v>6555</v>
      </c>
      <c r="D1766" s="104">
        <v>16.899999999999999</v>
      </c>
    </row>
    <row r="1767" spans="1:4">
      <c r="A1767" s="98" t="s">
        <v>13381</v>
      </c>
      <c r="B1767" s="97" t="s">
        <v>14657</v>
      </c>
      <c r="C1767" s="98" t="s">
        <v>6555</v>
      </c>
      <c r="D1767" s="104">
        <v>8.52</v>
      </c>
    </row>
    <row r="1768" spans="1:4">
      <c r="A1768" s="98" t="s">
        <v>14658</v>
      </c>
      <c r="B1768" s="97" t="s">
        <v>14659</v>
      </c>
      <c r="C1768" s="98" t="s">
        <v>6555</v>
      </c>
      <c r="D1768" s="104">
        <v>368.28</v>
      </c>
    </row>
    <row r="1769" spans="1:4">
      <c r="A1769" s="98" t="s">
        <v>14660</v>
      </c>
      <c r="B1769" s="97" t="s">
        <v>14692</v>
      </c>
      <c r="C1769" s="98" t="s">
        <v>6555</v>
      </c>
      <c r="D1769" s="104">
        <v>7.63</v>
      </c>
    </row>
    <row r="1770" spans="1:4">
      <c r="A1770" s="98" t="s">
        <v>14693</v>
      </c>
      <c r="B1770" s="97" t="s">
        <v>14694</v>
      </c>
      <c r="C1770" s="98" t="s">
        <v>6555</v>
      </c>
      <c r="D1770" s="104">
        <v>3.96</v>
      </c>
    </row>
    <row r="1771" spans="1:4">
      <c r="A1771" s="98" t="s">
        <v>14695</v>
      </c>
      <c r="B1771" s="97" t="s">
        <v>14696</v>
      </c>
      <c r="C1771" s="98" t="s">
        <v>6555</v>
      </c>
      <c r="D1771" s="104">
        <v>6.3</v>
      </c>
    </row>
    <row r="1772" spans="1:4">
      <c r="A1772" s="98" t="s">
        <v>14697</v>
      </c>
      <c r="B1772" s="97" t="s">
        <v>14698</v>
      </c>
      <c r="C1772" s="98" t="s">
        <v>6555</v>
      </c>
      <c r="D1772" s="104">
        <v>5.84</v>
      </c>
    </row>
    <row r="1773" spans="1:4">
      <c r="A1773" s="98" t="s">
        <v>14699</v>
      </c>
      <c r="B1773" s="97" t="s">
        <v>14700</v>
      </c>
      <c r="C1773" s="98" t="s">
        <v>6555</v>
      </c>
      <c r="D1773" s="104">
        <v>9.8000000000000007</v>
      </c>
    </row>
    <row r="1774" spans="1:4">
      <c r="A1774" s="98" t="s">
        <v>14701</v>
      </c>
      <c r="B1774" s="97" t="s">
        <v>14702</v>
      </c>
      <c r="C1774" s="98" t="s">
        <v>6555</v>
      </c>
      <c r="D1774" s="104">
        <v>27.14</v>
      </c>
    </row>
    <row r="1775" spans="1:4">
      <c r="A1775" s="98" t="s">
        <v>14703</v>
      </c>
      <c r="B1775" s="97" t="s">
        <v>14704</v>
      </c>
      <c r="C1775" s="98" t="s">
        <v>6555</v>
      </c>
      <c r="D1775" s="104">
        <v>7.27</v>
      </c>
    </row>
    <row r="1776" spans="1:4">
      <c r="A1776" s="98" t="s">
        <v>6147</v>
      </c>
      <c r="B1776" s="97" t="s">
        <v>6148</v>
      </c>
      <c r="C1776" s="98" t="s">
        <v>6555</v>
      </c>
      <c r="D1776" s="104">
        <v>18.579999999999998</v>
      </c>
    </row>
    <row r="1777" spans="1:4">
      <c r="A1777" s="98" t="s">
        <v>14705</v>
      </c>
      <c r="B1777" s="97" t="s">
        <v>5501</v>
      </c>
      <c r="C1777" s="98" t="s">
        <v>6555</v>
      </c>
      <c r="D1777" s="104">
        <v>123.42</v>
      </c>
    </row>
    <row r="1778" spans="1:4">
      <c r="A1778" s="98" t="s">
        <v>5502</v>
      </c>
      <c r="B1778" s="97" t="s">
        <v>5499</v>
      </c>
      <c r="C1778" s="98" t="s">
        <v>6555</v>
      </c>
      <c r="D1778" s="104">
        <v>100.77</v>
      </c>
    </row>
    <row r="1779" spans="1:4">
      <c r="A1779" s="98" t="s">
        <v>6191</v>
      </c>
      <c r="B1779" s="97" t="s">
        <v>6192</v>
      </c>
      <c r="C1779" s="98" t="s">
        <v>6555</v>
      </c>
      <c r="D1779" s="104">
        <v>3.78</v>
      </c>
    </row>
    <row r="1780" spans="1:4">
      <c r="A1780" s="98" t="s">
        <v>358</v>
      </c>
      <c r="B1780" s="97" t="s">
        <v>359</v>
      </c>
      <c r="C1780" s="98" t="s">
        <v>6555</v>
      </c>
      <c r="D1780" s="104">
        <v>3.37</v>
      </c>
    </row>
    <row r="1781" spans="1:4">
      <c r="A1781" s="98" t="s">
        <v>5500</v>
      </c>
      <c r="B1781" s="97" t="s">
        <v>1134</v>
      </c>
      <c r="C1781" s="98" t="s">
        <v>8247</v>
      </c>
      <c r="D1781" s="104">
        <v>28.56</v>
      </c>
    </row>
    <row r="1782" spans="1:4">
      <c r="A1782" s="98" t="s">
        <v>1135</v>
      </c>
      <c r="B1782" s="97" t="s">
        <v>2092</v>
      </c>
      <c r="C1782" s="98" t="s">
        <v>8247</v>
      </c>
      <c r="D1782" s="104">
        <v>23.54</v>
      </c>
    </row>
    <row r="1783" spans="1:4">
      <c r="A1783" s="98" t="s">
        <v>2093</v>
      </c>
      <c r="B1783" s="97" t="s">
        <v>2094</v>
      </c>
      <c r="C1783" s="98" t="s">
        <v>6555</v>
      </c>
      <c r="D1783" s="104">
        <v>3.95</v>
      </c>
    </row>
    <row r="1784" spans="1:4">
      <c r="A1784" s="98" t="s">
        <v>2095</v>
      </c>
      <c r="B1784" s="97" t="s">
        <v>2096</v>
      </c>
      <c r="C1784" s="98" t="s">
        <v>6555</v>
      </c>
      <c r="D1784" s="104">
        <v>8.23</v>
      </c>
    </row>
    <row r="1785" spans="1:4">
      <c r="A1785" s="98" t="s">
        <v>2097</v>
      </c>
      <c r="B1785" s="97" t="s">
        <v>1183</v>
      </c>
      <c r="C1785" s="98" t="s">
        <v>6555</v>
      </c>
      <c r="D1785" s="104">
        <v>15.78</v>
      </c>
    </row>
    <row r="1786" spans="1:4">
      <c r="A1786" s="98" t="s">
        <v>1184</v>
      </c>
      <c r="B1786" s="97" t="s">
        <v>1185</v>
      </c>
      <c r="C1786" s="98" t="s">
        <v>6555</v>
      </c>
      <c r="D1786" s="104">
        <v>34.729999999999997</v>
      </c>
    </row>
    <row r="1787" spans="1:4">
      <c r="A1787" s="98" t="s">
        <v>1186</v>
      </c>
      <c r="B1787" s="97" t="s">
        <v>1187</v>
      </c>
      <c r="C1787" s="98" t="s">
        <v>6555</v>
      </c>
      <c r="D1787" s="104">
        <v>23.27</v>
      </c>
    </row>
    <row r="1788" spans="1:4">
      <c r="A1788" s="98" t="s">
        <v>1188</v>
      </c>
      <c r="B1788" s="97" t="s">
        <v>1189</v>
      </c>
      <c r="C1788" s="98" t="s">
        <v>6555</v>
      </c>
      <c r="D1788" s="104">
        <v>1.87</v>
      </c>
    </row>
    <row r="1789" spans="1:4">
      <c r="A1789" s="98" t="s">
        <v>1190</v>
      </c>
      <c r="B1789" s="97" t="s">
        <v>1191</v>
      </c>
      <c r="C1789" s="98" t="s">
        <v>6555</v>
      </c>
      <c r="D1789" s="104">
        <v>78.45</v>
      </c>
    </row>
    <row r="1790" spans="1:4">
      <c r="A1790" s="98" t="s">
        <v>1192</v>
      </c>
      <c r="B1790" s="97" t="s">
        <v>1193</v>
      </c>
      <c r="C1790" s="98" t="s">
        <v>6555</v>
      </c>
      <c r="D1790" s="104">
        <v>159.08000000000001</v>
      </c>
    </row>
    <row r="1791" spans="1:4">
      <c r="A1791" s="98" t="s">
        <v>1194</v>
      </c>
      <c r="B1791" s="97" t="s">
        <v>1195</v>
      </c>
      <c r="C1791" s="98" t="s">
        <v>6555</v>
      </c>
      <c r="D1791" s="104">
        <v>47.94</v>
      </c>
    </row>
    <row r="1792" spans="1:4">
      <c r="A1792" s="98" t="s">
        <v>10274</v>
      </c>
      <c r="B1792" s="97" t="s">
        <v>10275</v>
      </c>
      <c r="C1792" s="98" t="s">
        <v>6555</v>
      </c>
      <c r="D1792" s="104">
        <v>61.02</v>
      </c>
    </row>
    <row r="1793" spans="1:5">
      <c r="A1793" s="98" t="s">
        <v>10276</v>
      </c>
      <c r="B1793" s="97" t="s">
        <v>10277</v>
      </c>
      <c r="C1793" s="98" t="s">
        <v>6555</v>
      </c>
      <c r="D1793" s="104">
        <v>108.96</v>
      </c>
    </row>
    <row r="1794" spans="1:5">
      <c r="A1794" s="98" t="s">
        <v>10278</v>
      </c>
      <c r="B1794" s="97" t="s">
        <v>10279</v>
      </c>
      <c r="C1794" s="98" t="s">
        <v>6555</v>
      </c>
      <c r="D1794" s="104">
        <v>139.41</v>
      </c>
    </row>
    <row r="1795" spans="1:5">
      <c r="A1795" s="98" t="s">
        <v>10280</v>
      </c>
      <c r="B1795" s="97" t="s">
        <v>10281</v>
      </c>
      <c r="C1795" s="98" t="s">
        <v>6555</v>
      </c>
      <c r="D1795" s="104">
        <v>4.09</v>
      </c>
    </row>
    <row r="1796" spans="1:5">
      <c r="A1796" s="98" t="s">
        <v>10282</v>
      </c>
      <c r="B1796" s="97" t="s">
        <v>10283</v>
      </c>
      <c r="C1796" s="98" t="s">
        <v>6555</v>
      </c>
      <c r="D1796" s="104">
        <v>1.66</v>
      </c>
    </row>
    <row r="1797" spans="1:5">
      <c r="A1797" s="98" t="s">
        <v>10284</v>
      </c>
      <c r="B1797" s="97" t="s">
        <v>10285</v>
      </c>
      <c r="C1797" s="98" t="s">
        <v>6555</v>
      </c>
      <c r="D1797" s="104">
        <v>5.39</v>
      </c>
    </row>
    <row r="1798" spans="1:5">
      <c r="A1798" s="98" t="s">
        <v>10286</v>
      </c>
      <c r="B1798" s="97" t="s">
        <v>6050</v>
      </c>
      <c r="C1798" s="98" t="s">
        <v>6555</v>
      </c>
      <c r="D1798" s="104">
        <v>1.41</v>
      </c>
    </row>
    <row r="1799" spans="1:5">
      <c r="A1799" s="98" t="s">
        <v>6051</v>
      </c>
      <c r="B1799" s="97" t="s">
        <v>1138</v>
      </c>
      <c r="C1799" s="98" t="s">
        <v>6555</v>
      </c>
      <c r="D1799" s="104">
        <v>2.86</v>
      </c>
    </row>
    <row r="1800" spans="1:5">
      <c r="A1800" s="98" t="s">
        <v>1139</v>
      </c>
      <c r="B1800" s="97" t="s">
        <v>1140</v>
      </c>
      <c r="C1800" s="98" t="s">
        <v>6555</v>
      </c>
      <c r="D1800" s="104">
        <v>2.71</v>
      </c>
    </row>
    <row r="1801" spans="1:5">
      <c r="A1801" s="98" t="s">
        <v>1141</v>
      </c>
      <c r="B1801" s="97" t="s">
        <v>1142</v>
      </c>
      <c r="C1801" s="98" t="s">
        <v>6555</v>
      </c>
      <c r="D1801" s="104">
        <v>0.5</v>
      </c>
    </row>
    <row r="1802" spans="1:5">
      <c r="A1802" s="98">
        <v>3845</v>
      </c>
      <c r="B1802" s="97" t="s">
        <v>2614</v>
      </c>
      <c r="C1802" s="98" t="s">
        <v>6555</v>
      </c>
      <c r="D1802" s="151">
        <v>8.3000000000000007</v>
      </c>
      <c r="E1802" s="13" t="s">
        <v>4354</v>
      </c>
    </row>
    <row r="1803" spans="1:5">
      <c r="A1803" s="98">
        <v>3829</v>
      </c>
      <c r="B1803" s="97" t="s">
        <v>2622</v>
      </c>
      <c r="C1803" s="98" t="s">
        <v>6555</v>
      </c>
      <c r="D1803" s="151">
        <v>13.58</v>
      </c>
      <c r="E1803" s="13" t="s">
        <v>4354</v>
      </c>
    </row>
    <row r="1804" spans="1:5">
      <c r="A1804" s="98" t="s">
        <v>6063</v>
      </c>
      <c r="B1804" s="97" t="s">
        <v>6064</v>
      </c>
      <c r="C1804" s="98" t="s">
        <v>6555</v>
      </c>
      <c r="D1804" s="104">
        <v>9.32</v>
      </c>
    </row>
    <row r="1805" spans="1:5">
      <c r="A1805" s="98" t="s">
        <v>6065</v>
      </c>
      <c r="B1805" s="97" t="s">
        <v>6066</v>
      </c>
      <c r="C1805" s="98" t="s">
        <v>6555</v>
      </c>
      <c r="D1805" s="104">
        <v>13.33</v>
      </c>
    </row>
    <row r="1806" spans="1:5">
      <c r="A1806" s="98" t="s">
        <v>6067</v>
      </c>
      <c r="B1806" s="97" t="s">
        <v>6068</v>
      </c>
      <c r="C1806" s="98" t="s">
        <v>6555</v>
      </c>
      <c r="D1806" s="104">
        <v>0.78</v>
      </c>
    </row>
    <row r="1807" spans="1:5">
      <c r="A1807" s="98" t="s">
        <v>6069</v>
      </c>
      <c r="B1807" s="97" t="s">
        <v>6070</v>
      </c>
      <c r="C1807" s="98" t="s">
        <v>6555</v>
      </c>
      <c r="D1807" s="104">
        <v>17.11</v>
      </c>
    </row>
    <row r="1808" spans="1:5">
      <c r="A1808" s="98" t="s">
        <v>6071</v>
      </c>
      <c r="B1808" s="97" t="s">
        <v>6072</v>
      </c>
      <c r="C1808" s="98" t="s">
        <v>6555</v>
      </c>
      <c r="D1808" s="104">
        <v>2.5</v>
      </c>
    </row>
    <row r="1809" spans="1:4">
      <c r="A1809" s="98" t="s">
        <v>6073</v>
      </c>
      <c r="B1809" s="97" t="s">
        <v>6074</v>
      </c>
      <c r="C1809" s="98" t="s">
        <v>6555</v>
      </c>
      <c r="D1809" s="104">
        <v>3.34</v>
      </c>
    </row>
    <row r="1810" spans="1:4">
      <c r="A1810" s="98" t="s">
        <v>6075</v>
      </c>
      <c r="B1810" s="97" t="s">
        <v>6076</v>
      </c>
      <c r="C1810" s="98" t="s">
        <v>6555</v>
      </c>
      <c r="D1810" s="104">
        <v>0.34</v>
      </c>
    </row>
    <row r="1811" spans="1:4">
      <c r="A1811" s="98" t="s">
        <v>6185</v>
      </c>
      <c r="B1811" s="97" t="s">
        <v>6186</v>
      </c>
      <c r="C1811" s="98" t="s">
        <v>6555</v>
      </c>
      <c r="D1811" s="104">
        <v>0.39</v>
      </c>
    </row>
    <row r="1812" spans="1:4">
      <c r="A1812" s="98" t="s">
        <v>6077</v>
      </c>
      <c r="B1812" s="97" t="s">
        <v>6078</v>
      </c>
      <c r="C1812" s="98" t="s">
        <v>6555</v>
      </c>
      <c r="D1812" s="104">
        <v>0.82</v>
      </c>
    </row>
    <row r="1813" spans="1:4">
      <c r="A1813" s="98" t="s">
        <v>6079</v>
      </c>
      <c r="B1813" s="97" t="s">
        <v>6080</v>
      </c>
      <c r="C1813" s="98" t="s">
        <v>6555</v>
      </c>
      <c r="D1813" s="104">
        <v>1.82</v>
      </c>
    </row>
    <row r="1814" spans="1:4">
      <c r="A1814" s="98" t="s">
        <v>6081</v>
      </c>
      <c r="B1814" s="97" t="s">
        <v>6082</v>
      </c>
      <c r="C1814" s="98" t="s">
        <v>6555</v>
      </c>
      <c r="D1814" s="104">
        <v>2.15</v>
      </c>
    </row>
    <row r="1815" spans="1:4">
      <c r="A1815" s="98" t="s">
        <v>6083</v>
      </c>
      <c r="B1815" s="97" t="s">
        <v>6084</v>
      </c>
      <c r="C1815" s="98" t="s">
        <v>6555</v>
      </c>
      <c r="D1815" s="104">
        <v>7.09</v>
      </c>
    </row>
    <row r="1816" spans="1:4">
      <c r="A1816" s="98" t="s">
        <v>6085</v>
      </c>
      <c r="B1816" s="97" t="s">
        <v>6086</v>
      </c>
      <c r="C1816" s="98" t="s">
        <v>6555</v>
      </c>
      <c r="D1816" s="104">
        <v>8.77</v>
      </c>
    </row>
    <row r="1817" spans="1:4">
      <c r="A1817" s="98" t="s">
        <v>6087</v>
      </c>
      <c r="B1817" s="97" t="s">
        <v>6088</v>
      </c>
      <c r="C1817" s="98" t="s">
        <v>6555</v>
      </c>
      <c r="D1817" s="104">
        <v>25.17</v>
      </c>
    </row>
    <row r="1818" spans="1:4">
      <c r="A1818" s="98" t="s">
        <v>6089</v>
      </c>
      <c r="B1818" s="97" t="s">
        <v>6090</v>
      </c>
      <c r="C1818" s="98" t="s">
        <v>6555</v>
      </c>
      <c r="D1818" s="104">
        <v>0.6</v>
      </c>
    </row>
    <row r="1819" spans="1:4">
      <c r="A1819" s="98" t="s">
        <v>2953</v>
      </c>
      <c r="B1819" s="97" t="s">
        <v>6047</v>
      </c>
      <c r="C1819" s="98" t="s">
        <v>6555</v>
      </c>
      <c r="D1819" s="104">
        <v>0.72</v>
      </c>
    </row>
    <row r="1820" spans="1:4">
      <c r="A1820" s="98" t="s">
        <v>6091</v>
      </c>
      <c r="B1820" s="97" t="s">
        <v>6092</v>
      </c>
      <c r="C1820" s="98" t="s">
        <v>6555</v>
      </c>
      <c r="D1820" s="104">
        <v>2.2599999999999998</v>
      </c>
    </row>
    <row r="1821" spans="1:4">
      <c r="A1821" s="98" t="s">
        <v>6093</v>
      </c>
      <c r="B1821" s="97" t="s">
        <v>6094</v>
      </c>
      <c r="C1821" s="98" t="s">
        <v>6555</v>
      </c>
      <c r="D1821" s="104">
        <v>5.33</v>
      </c>
    </row>
    <row r="1822" spans="1:4">
      <c r="A1822" s="98" t="s">
        <v>6095</v>
      </c>
      <c r="B1822" s="97" t="s">
        <v>6096</v>
      </c>
      <c r="C1822" s="98" t="s">
        <v>6555</v>
      </c>
      <c r="D1822" s="104">
        <v>12.32</v>
      </c>
    </row>
    <row r="1823" spans="1:4">
      <c r="A1823" s="98" t="s">
        <v>6097</v>
      </c>
      <c r="B1823" s="97" t="s">
        <v>6098</v>
      </c>
      <c r="C1823" s="98" t="s">
        <v>6555</v>
      </c>
      <c r="D1823" s="104">
        <v>4.3499999999999996</v>
      </c>
    </row>
    <row r="1824" spans="1:4">
      <c r="A1824" s="98" t="s">
        <v>6099</v>
      </c>
      <c r="B1824" s="97" t="s">
        <v>6100</v>
      </c>
      <c r="C1824" s="98" t="s">
        <v>6555</v>
      </c>
      <c r="D1824" s="104">
        <v>34.729999999999997</v>
      </c>
    </row>
    <row r="1825" spans="1:4">
      <c r="A1825" s="98" t="s">
        <v>6101</v>
      </c>
      <c r="B1825" s="97" t="s">
        <v>6102</v>
      </c>
      <c r="C1825" s="98" t="s">
        <v>6555</v>
      </c>
      <c r="D1825" s="104">
        <v>34.729999999999997</v>
      </c>
    </row>
    <row r="1826" spans="1:4">
      <c r="A1826" s="98" t="s">
        <v>6103</v>
      </c>
      <c r="B1826" s="97" t="s">
        <v>6104</v>
      </c>
      <c r="C1826" s="98" t="s">
        <v>6555</v>
      </c>
      <c r="D1826" s="104">
        <v>34.729999999999997</v>
      </c>
    </row>
    <row r="1827" spans="1:4">
      <c r="A1827" s="98" t="s">
        <v>6105</v>
      </c>
      <c r="B1827" s="97" t="s">
        <v>6106</v>
      </c>
      <c r="C1827" s="98" t="s">
        <v>6555</v>
      </c>
      <c r="D1827" s="104">
        <v>1.48</v>
      </c>
    </row>
    <row r="1828" spans="1:4">
      <c r="A1828" s="98" t="s">
        <v>6107</v>
      </c>
      <c r="B1828" s="97" t="s">
        <v>6108</v>
      </c>
      <c r="C1828" s="98" t="s">
        <v>6555</v>
      </c>
      <c r="D1828" s="104">
        <v>1.05</v>
      </c>
    </row>
    <row r="1829" spans="1:4">
      <c r="A1829" s="98" t="s">
        <v>6109</v>
      </c>
      <c r="B1829" s="97" t="s">
        <v>8200</v>
      </c>
      <c r="C1829" s="98" t="s">
        <v>6555</v>
      </c>
      <c r="D1829" s="104">
        <v>2.69</v>
      </c>
    </row>
    <row r="1830" spans="1:4">
      <c r="A1830" s="98" t="s">
        <v>8201</v>
      </c>
      <c r="B1830" s="97" t="s">
        <v>8202</v>
      </c>
      <c r="C1830" s="98" t="s">
        <v>6555</v>
      </c>
      <c r="D1830" s="104">
        <v>26.02</v>
      </c>
    </row>
    <row r="1831" spans="1:4">
      <c r="A1831" s="98" t="s">
        <v>8203</v>
      </c>
      <c r="B1831" s="97" t="s">
        <v>8204</v>
      </c>
      <c r="C1831" s="98" t="s">
        <v>6555</v>
      </c>
      <c r="D1831" s="104">
        <v>26.02</v>
      </c>
    </row>
    <row r="1832" spans="1:4">
      <c r="A1832" s="98" t="s">
        <v>8205</v>
      </c>
      <c r="B1832" s="97" t="s">
        <v>8206</v>
      </c>
      <c r="C1832" s="98" t="s">
        <v>6555</v>
      </c>
      <c r="D1832" s="104">
        <v>26.02</v>
      </c>
    </row>
    <row r="1833" spans="1:4">
      <c r="A1833" s="98" t="s">
        <v>8207</v>
      </c>
      <c r="B1833" s="97" t="s">
        <v>8208</v>
      </c>
      <c r="C1833" s="98" t="s">
        <v>6555</v>
      </c>
      <c r="D1833" s="104">
        <v>0.6</v>
      </c>
    </row>
    <row r="1834" spans="1:4">
      <c r="A1834" s="98" t="s">
        <v>8209</v>
      </c>
      <c r="B1834" s="97" t="s">
        <v>8210</v>
      </c>
      <c r="C1834" s="98" t="s">
        <v>6555</v>
      </c>
      <c r="D1834" s="104">
        <v>1.46</v>
      </c>
    </row>
    <row r="1835" spans="1:4">
      <c r="A1835" s="98" t="s">
        <v>8211</v>
      </c>
      <c r="B1835" s="97" t="s">
        <v>10301</v>
      </c>
      <c r="C1835" s="98" t="s">
        <v>6555</v>
      </c>
      <c r="D1835" s="104">
        <v>1.89</v>
      </c>
    </row>
    <row r="1836" spans="1:4">
      <c r="A1836" s="98" t="s">
        <v>10302</v>
      </c>
      <c r="B1836" s="97" t="s">
        <v>10303</v>
      </c>
      <c r="C1836" s="98" t="s">
        <v>6555</v>
      </c>
      <c r="D1836" s="104">
        <v>7.77</v>
      </c>
    </row>
    <row r="1837" spans="1:4">
      <c r="A1837" s="98" t="s">
        <v>10304</v>
      </c>
      <c r="B1837" s="97" t="s">
        <v>10305</v>
      </c>
      <c r="C1837" s="98" t="s">
        <v>6555</v>
      </c>
      <c r="D1837" s="104">
        <v>14.76</v>
      </c>
    </row>
    <row r="1838" spans="1:4">
      <c r="A1838" s="98" t="s">
        <v>10306</v>
      </c>
      <c r="B1838" s="97" t="s">
        <v>10307</v>
      </c>
      <c r="C1838" s="98" t="s">
        <v>6555</v>
      </c>
      <c r="D1838" s="104">
        <v>14.76</v>
      </c>
    </row>
    <row r="1839" spans="1:4">
      <c r="A1839" s="98" t="s">
        <v>8155</v>
      </c>
      <c r="B1839" s="97" t="s">
        <v>8156</v>
      </c>
      <c r="C1839" s="98" t="s">
        <v>6555</v>
      </c>
      <c r="D1839" s="104">
        <v>0.91</v>
      </c>
    </row>
    <row r="1840" spans="1:4">
      <c r="A1840" s="98" t="s">
        <v>8157</v>
      </c>
      <c r="B1840" s="97" t="s">
        <v>8158</v>
      </c>
      <c r="C1840" s="98" t="s">
        <v>6555</v>
      </c>
      <c r="D1840" s="104">
        <v>16.46</v>
      </c>
    </row>
    <row r="1841" spans="1:4">
      <c r="A1841" s="98" t="s">
        <v>8159</v>
      </c>
      <c r="B1841" s="97" t="s">
        <v>8160</v>
      </c>
      <c r="C1841" s="98" t="s">
        <v>6555</v>
      </c>
      <c r="D1841" s="104">
        <v>3.03</v>
      </c>
    </row>
    <row r="1842" spans="1:4">
      <c r="A1842" s="98" t="s">
        <v>8161</v>
      </c>
      <c r="B1842" s="97" t="s">
        <v>8162</v>
      </c>
      <c r="C1842" s="98" t="s">
        <v>6555</v>
      </c>
      <c r="D1842" s="104">
        <v>0.63</v>
      </c>
    </row>
    <row r="1843" spans="1:4">
      <c r="A1843" s="98" t="s">
        <v>8163</v>
      </c>
      <c r="B1843" s="97" t="s">
        <v>8164</v>
      </c>
      <c r="C1843" s="98" t="s">
        <v>6555</v>
      </c>
      <c r="D1843" s="104">
        <v>1.42</v>
      </c>
    </row>
    <row r="1844" spans="1:4">
      <c r="A1844" s="98" t="s">
        <v>8165</v>
      </c>
      <c r="B1844" s="97" t="s">
        <v>8166</v>
      </c>
      <c r="C1844" s="98" t="s">
        <v>6555</v>
      </c>
      <c r="D1844" s="104">
        <v>2.5</v>
      </c>
    </row>
    <row r="1845" spans="1:4">
      <c r="A1845" s="98" t="s">
        <v>8167</v>
      </c>
      <c r="B1845" s="97" t="s">
        <v>8168</v>
      </c>
      <c r="C1845" s="98" t="s">
        <v>6555</v>
      </c>
      <c r="D1845" s="104">
        <v>37.71</v>
      </c>
    </row>
    <row r="1846" spans="1:4">
      <c r="A1846" s="98" t="s">
        <v>8169</v>
      </c>
      <c r="B1846" s="97" t="s">
        <v>8170</v>
      </c>
      <c r="C1846" s="98" t="s">
        <v>6555</v>
      </c>
      <c r="D1846" s="104">
        <v>45.09</v>
      </c>
    </row>
    <row r="1847" spans="1:4">
      <c r="A1847" s="98" t="s">
        <v>8171</v>
      </c>
      <c r="B1847" s="97" t="s">
        <v>8172</v>
      </c>
      <c r="C1847" s="98" t="s">
        <v>6555</v>
      </c>
      <c r="D1847" s="104">
        <v>35.14</v>
      </c>
    </row>
    <row r="1848" spans="1:4">
      <c r="A1848" s="98" t="s">
        <v>8173</v>
      </c>
      <c r="B1848" s="97" t="s">
        <v>8174</v>
      </c>
      <c r="C1848" s="98" t="s">
        <v>6555</v>
      </c>
      <c r="D1848" s="104">
        <v>37.049999999999997</v>
      </c>
    </row>
    <row r="1849" spans="1:4">
      <c r="A1849" s="98" t="s">
        <v>8175</v>
      </c>
      <c r="B1849" s="97" t="s">
        <v>4366</v>
      </c>
      <c r="C1849" s="98" t="s">
        <v>6555</v>
      </c>
      <c r="D1849" s="104">
        <v>56.18</v>
      </c>
    </row>
    <row r="1850" spans="1:4">
      <c r="A1850" s="98" t="s">
        <v>4367</v>
      </c>
      <c r="B1850" s="97" t="s">
        <v>1453</v>
      </c>
      <c r="C1850" s="98" t="s">
        <v>6555</v>
      </c>
      <c r="D1850" s="104">
        <v>75.69</v>
      </c>
    </row>
    <row r="1851" spans="1:4">
      <c r="A1851" s="98" t="s">
        <v>1454</v>
      </c>
      <c r="B1851" s="97" t="s">
        <v>1455</v>
      </c>
      <c r="C1851" s="98" t="s">
        <v>6555</v>
      </c>
      <c r="D1851" s="104">
        <v>216.12</v>
      </c>
    </row>
    <row r="1852" spans="1:4">
      <c r="A1852" s="98" t="s">
        <v>8837</v>
      </c>
      <c r="B1852" s="97" t="s">
        <v>8838</v>
      </c>
      <c r="C1852" s="98" t="s">
        <v>4675</v>
      </c>
      <c r="D1852" s="104">
        <v>9.2799999999999994</v>
      </c>
    </row>
    <row r="1853" spans="1:4">
      <c r="A1853" s="98" t="s">
        <v>10887</v>
      </c>
      <c r="B1853" s="97" t="s">
        <v>10888</v>
      </c>
      <c r="C1853" s="98" t="s">
        <v>4675</v>
      </c>
      <c r="D1853" s="104">
        <v>13.26</v>
      </c>
    </row>
    <row r="1854" spans="1:4">
      <c r="A1854" s="98" t="s">
        <v>10889</v>
      </c>
      <c r="B1854" s="97" t="s">
        <v>10890</v>
      </c>
      <c r="C1854" s="98" t="s">
        <v>4675</v>
      </c>
      <c r="D1854" s="104">
        <v>21.21</v>
      </c>
    </row>
    <row r="1855" spans="1:4">
      <c r="A1855" s="98" t="s">
        <v>4368</v>
      </c>
      <c r="B1855" s="97" t="s">
        <v>4369</v>
      </c>
      <c r="C1855" s="98" t="s">
        <v>8247</v>
      </c>
      <c r="D1855" s="104">
        <v>10.050000000000001</v>
      </c>
    </row>
    <row r="1856" spans="1:4">
      <c r="A1856" s="98" t="s">
        <v>4370</v>
      </c>
      <c r="B1856" s="97" t="s">
        <v>4371</v>
      </c>
      <c r="C1856" s="98" t="s">
        <v>6555</v>
      </c>
      <c r="D1856" s="104">
        <v>3.48</v>
      </c>
    </row>
    <row r="1857" spans="1:4">
      <c r="A1857" s="98" t="s">
        <v>2266</v>
      </c>
      <c r="B1857" s="97" t="s">
        <v>2267</v>
      </c>
      <c r="C1857" s="98" t="s">
        <v>6555</v>
      </c>
      <c r="D1857" s="104">
        <v>1.04</v>
      </c>
    </row>
    <row r="1858" spans="1:4">
      <c r="A1858" s="98" t="s">
        <v>2268</v>
      </c>
      <c r="B1858" s="97" t="s">
        <v>2269</v>
      </c>
      <c r="C1858" s="98" t="s">
        <v>6555</v>
      </c>
      <c r="D1858" s="104">
        <v>12.46</v>
      </c>
    </row>
    <row r="1859" spans="1:4">
      <c r="A1859" s="98" t="s">
        <v>2270</v>
      </c>
      <c r="B1859" s="97" t="s">
        <v>2271</v>
      </c>
      <c r="C1859" s="98" t="s">
        <v>6555</v>
      </c>
      <c r="D1859" s="104">
        <v>28.61</v>
      </c>
    </row>
    <row r="1860" spans="1:4">
      <c r="A1860" s="98" t="s">
        <v>2272</v>
      </c>
      <c r="B1860" s="97" t="s">
        <v>1468</v>
      </c>
      <c r="C1860" s="98" t="s">
        <v>6555</v>
      </c>
      <c r="D1860" s="104">
        <v>3.53</v>
      </c>
    </row>
    <row r="1861" spans="1:4">
      <c r="A1861" s="98" t="s">
        <v>1469</v>
      </c>
      <c r="B1861" s="97" t="s">
        <v>1470</v>
      </c>
      <c r="C1861" s="98" t="s">
        <v>6555</v>
      </c>
      <c r="D1861" s="104">
        <v>12.18</v>
      </c>
    </row>
    <row r="1862" spans="1:4">
      <c r="A1862" s="98" t="s">
        <v>1450</v>
      </c>
      <c r="B1862" s="97" t="s">
        <v>1451</v>
      </c>
      <c r="C1862" s="98" t="s">
        <v>6555</v>
      </c>
      <c r="D1862" s="104">
        <v>18.39</v>
      </c>
    </row>
    <row r="1863" spans="1:4">
      <c r="A1863" s="98" t="s">
        <v>1452</v>
      </c>
      <c r="B1863" s="97" t="s">
        <v>1456</v>
      </c>
      <c r="C1863" s="98" t="s">
        <v>6555</v>
      </c>
      <c r="D1863" s="104">
        <v>1.43</v>
      </c>
    </row>
    <row r="1864" spans="1:4">
      <c r="A1864" s="98" t="s">
        <v>1457</v>
      </c>
      <c r="B1864" s="97" t="s">
        <v>1458</v>
      </c>
      <c r="C1864" s="98" t="s">
        <v>6555</v>
      </c>
      <c r="D1864" s="104">
        <v>2.5099999999999998</v>
      </c>
    </row>
    <row r="1865" spans="1:4">
      <c r="A1865" s="98" t="s">
        <v>1459</v>
      </c>
      <c r="B1865" s="97" t="s">
        <v>1460</v>
      </c>
      <c r="C1865" s="98" t="s">
        <v>6555</v>
      </c>
      <c r="D1865" s="104">
        <v>8.92</v>
      </c>
    </row>
    <row r="1866" spans="1:4">
      <c r="A1866" s="98" t="s">
        <v>1461</v>
      </c>
      <c r="B1866" s="97" t="s">
        <v>1462</v>
      </c>
      <c r="C1866" s="98" t="s">
        <v>6555</v>
      </c>
      <c r="D1866" s="104">
        <v>0.5</v>
      </c>
    </row>
    <row r="1867" spans="1:4">
      <c r="A1867" s="98" t="s">
        <v>1463</v>
      </c>
      <c r="B1867" s="97" t="s">
        <v>1464</v>
      </c>
      <c r="C1867" s="98" t="s">
        <v>6555</v>
      </c>
      <c r="D1867" s="104">
        <v>52.29</v>
      </c>
    </row>
    <row r="1868" spans="1:4">
      <c r="A1868" s="98" t="s">
        <v>13725</v>
      </c>
      <c r="B1868" s="97" t="s">
        <v>13726</v>
      </c>
      <c r="C1868" s="98" t="s">
        <v>6555</v>
      </c>
      <c r="D1868" s="104">
        <v>76.27</v>
      </c>
    </row>
    <row r="1869" spans="1:4">
      <c r="A1869" s="98" t="s">
        <v>13727</v>
      </c>
      <c r="B1869" s="97" t="s">
        <v>13728</v>
      </c>
      <c r="C1869" s="98" t="s">
        <v>6555</v>
      </c>
      <c r="D1869" s="104">
        <v>39.22</v>
      </c>
    </row>
    <row r="1870" spans="1:4">
      <c r="A1870" s="98" t="s">
        <v>13729</v>
      </c>
      <c r="B1870" s="97" t="s">
        <v>13730</v>
      </c>
      <c r="C1870" s="98" t="s">
        <v>6555</v>
      </c>
      <c r="D1870" s="104">
        <v>50.13</v>
      </c>
    </row>
    <row r="1871" spans="1:4">
      <c r="A1871" s="98" t="s">
        <v>6193</v>
      </c>
      <c r="B1871" s="97" t="s">
        <v>6194</v>
      </c>
      <c r="C1871" s="98" t="s">
        <v>6555</v>
      </c>
      <c r="D1871" s="104">
        <v>0.34</v>
      </c>
    </row>
    <row r="1872" spans="1:4">
      <c r="A1872" s="98" t="s">
        <v>13731</v>
      </c>
      <c r="B1872" s="97" t="s">
        <v>13732</v>
      </c>
      <c r="C1872" s="98" t="s">
        <v>6555</v>
      </c>
      <c r="D1872" s="104">
        <v>2.81</v>
      </c>
    </row>
    <row r="1873" spans="1:4">
      <c r="A1873" s="98" t="s">
        <v>13733</v>
      </c>
      <c r="B1873" s="97" t="s">
        <v>13734</v>
      </c>
      <c r="C1873" s="98" t="s">
        <v>6555</v>
      </c>
      <c r="D1873" s="104">
        <v>1.03</v>
      </c>
    </row>
    <row r="1874" spans="1:4">
      <c r="A1874" s="98" t="s">
        <v>13735</v>
      </c>
      <c r="B1874" s="97" t="s">
        <v>13736</v>
      </c>
      <c r="C1874" s="98" t="s">
        <v>6555</v>
      </c>
      <c r="D1874" s="104">
        <v>2.35</v>
      </c>
    </row>
    <row r="1875" spans="1:4">
      <c r="A1875" s="98" t="s">
        <v>13737</v>
      </c>
      <c r="B1875" s="97" t="s">
        <v>13738</v>
      </c>
      <c r="C1875" s="98" t="s">
        <v>6555</v>
      </c>
      <c r="D1875" s="104">
        <v>4.24</v>
      </c>
    </row>
    <row r="1876" spans="1:4">
      <c r="A1876" s="98" t="s">
        <v>13739</v>
      </c>
      <c r="B1876" s="97" t="s">
        <v>13740</v>
      </c>
      <c r="C1876" s="98" t="s">
        <v>6555</v>
      </c>
      <c r="D1876" s="104">
        <v>311.54000000000002</v>
      </c>
    </row>
    <row r="1877" spans="1:4">
      <c r="A1877" s="98" t="s">
        <v>13741</v>
      </c>
      <c r="B1877" s="97" t="s">
        <v>13805</v>
      </c>
      <c r="C1877" s="98" t="s">
        <v>6555</v>
      </c>
      <c r="D1877" s="104">
        <v>9.93</v>
      </c>
    </row>
    <row r="1878" spans="1:4">
      <c r="A1878" s="98" t="s">
        <v>13806</v>
      </c>
      <c r="B1878" s="97" t="s">
        <v>13807</v>
      </c>
      <c r="C1878" s="98" t="s">
        <v>6555</v>
      </c>
      <c r="D1878" s="104">
        <v>9.93</v>
      </c>
    </row>
    <row r="1879" spans="1:4">
      <c r="A1879" s="98" t="s">
        <v>13808</v>
      </c>
      <c r="B1879" s="97" t="s">
        <v>13809</v>
      </c>
      <c r="C1879" s="98" t="s">
        <v>6555</v>
      </c>
      <c r="D1879" s="104">
        <v>9.93</v>
      </c>
    </row>
    <row r="1880" spans="1:4">
      <c r="A1880" s="98" t="s">
        <v>13810</v>
      </c>
      <c r="B1880" s="97" t="s">
        <v>13811</v>
      </c>
      <c r="C1880" s="98" t="s">
        <v>6555</v>
      </c>
      <c r="D1880" s="104">
        <v>17.84</v>
      </c>
    </row>
    <row r="1881" spans="1:4">
      <c r="A1881" s="98" t="s">
        <v>13812</v>
      </c>
      <c r="B1881" s="97" t="s">
        <v>13813</v>
      </c>
      <c r="C1881" s="98" t="s">
        <v>6555</v>
      </c>
      <c r="D1881" s="104">
        <v>15.32</v>
      </c>
    </row>
    <row r="1882" spans="1:4">
      <c r="A1882" s="98" t="s">
        <v>13814</v>
      </c>
      <c r="B1882" s="97" t="s">
        <v>13815</v>
      </c>
      <c r="C1882" s="98" t="s">
        <v>6555</v>
      </c>
      <c r="D1882" s="104">
        <v>3.02</v>
      </c>
    </row>
    <row r="1883" spans="1:4">
      <c r="A1883" s="98" t="s">
        <v>13816</v>
      </c>
      <c r="B1883" s="97" t="s">
        <v>13817</v>
      </c>
      <c r="C1883" s="98" t="s">
        <v>6555</v>
      </c>
      <c r="D1883" s="104">
        <v>16.46</v>
      </c>
    </row>
    <row r="1884" spans="1:4">
      <c r="A1884" s="98" t="s">
        <v>13818</v>
      </c>
      <c r="B1884" s="97" t="s">
        <v>13819</v>
      </c>
      <c r="C1884" s="98" t="s">
        <v>6555</v>
      </c>
      <c r="D1884" s="104">
        <v>3.33</v>
      </c>
    </row>
    <row r="1885" spans="1:4">
      <c r="A1885" s="98" t="s">
        <v>13820</v>
      </c>
      <c r="B1885" s="97" t="s">
        <v>13821</v>
      </c>
      <c r="C1885" s="98" t="s">
        <v>6555</v>
      </c>
      <c r="D1885" s="104">
        <v>2.84</v>
      </c>
    </row>
    <row r="1886" spans="1:4">
      <c r="A1886" s="98" t="s">
        <v>13822</v>
      </c>
      <c r="B1886" s="97" t="s">
        <v>13823</v>
      </c>
      <c r="C1886" s="98" t="s">
        <v>6555</v>
      </c>
      <c r="D1886" s="104">
        <v>2.2000000000000002</v>
      </c>
    </row>
    <row r="1887" spans="1:4">
      <c r="A1887" s="98" t="s">
        <v>13824</v>
      </c>
      <c r="B1887" s="97" t="s">
        <v>13825</v>
      </c>
      <c r="C1887" s="98" t="s">
        <v>6555</v>
      </c>
      <c r="D1887" s="104">
        <v>2.57</v>
      </c>
    </row>
    <row r="1888" spans="1:4">
      <c r="A1888" s="98" t="s">
        <v>13826</v>
      </c>
      <c r="B1888" s="97" t="s">
        <v>13827</v>
      </c>
      <c r="C1888" s="98" t="s">
        <v>6555</v>
      </c>
      <c r="D1888" s="104">
        <v>2.97</v>
      </c>
    </row>
    <row r="1889" spans="1:5">
      <c r="A1889" s="98" t="s">
        <v>13828</v>
      </c>
      <c r="B1889" s="97" t="s">
        <v>13829</v>
      </c>
      <c r="C1889" s="98" t="s">
        <v>6555</v>
      </c>
      <c r="D1889" s="104">
        <v>16.91</v>
      </c>
    </row>
    <row r="1890" spans="1:5">
      <c r="A1890" s="98" t="s">
        <v>13830</v>
      </c>
      <c r="B1890" s="97" t="s">
        <v>13831</v>
      </c>
      <c r="C1890" s="98" t="s">
        <v>6555</v>
      </c>
      <c r="D1890" s="104">
        <v>10.46</v>
      </c>
    </row>
    <row r="1891" spans="1:5">
      <c r="A1891" s="98" t="s">
        <v>13832</v>
      </c>
      <c r="B1891" s="97" t="s">
        <v>13833</v>
      </c>
      <c r="C1891" s="98" t="s">
        <v>6555</v>
      </c>
      <c r="D1891" s="104">
        <v>426.82</v>
      </c>
    </row>
    <row r="1892" spans="1:5">
      <c r="A1892" s="98" t="s">
        <v>13834</v>
      </c>
      <c r="B1892" s="97" t="s">
        <v>13835</v>
      </c>
      <c r="C1892" s="98" t="s">
        <v>6555</v>
      </c>
      <c r="D1892" s="104">
        <v>18.98</v>
      </c>
    </row>
    <row r="1893" spans="1:5">
      <c r="A1893" s="98" t="s">
        <v>4019</v>
      </c>
      <c r="B1893" s="97" t="s">
        <v>4020</v>
      </c>
      <c r="C1893" s="98" t="s">
        <v>6555</v>
      </c>
      <c r="D1893" s="104">
        <v>19.850000000000001</v>
      </c>
    </row>
    <row r="1894" spans="1:5">
      <c r="A1894" s="98" t="s">
        <v>13836</v>
      </c>
      <c r="B1894" s="97" t="s">
        <v>13837</v>
      </c>
      <c r="C1894" s="98" t="s">
        <v>6555</v>
      </c>
      <c r="D1894" s="104">
        <v>27.97</v>
      </c>
    </row>
    <row r="1895" spans="1:5">
      <c r="A1895" s="98" t="s">
        <v>13838</v>
      </c>
      <c r="B1895" s="97" t="s">
        <v>13839</v>
      </c>
      <c r="C1895" s="98" t="s">
        <v>6555</v>
      </c>
      <c r="D1895" s="104">
        <v>37.35</v>
      </c>
    </row>
    <row r="1896" spans="1:5">
      <c r="A1896" s="98" t="s">
        <v>13840</v>
      </c>
      <c r="B1896" s="97" t="s">
        <v>13841</v>
      </c>
      <c r="C1896" s="98" t="s">
        <v>6555</v>
      </c>
      <c r="D1896" s="104">
        <v>45.23</v>
      </c>
    </row>
    <row r="1897" spans="1:5">
      <c r="A1897" s="98" t="s">
        <v>13842</v>
      </c>
      <c r="B1897" s="97" t="s">
        <v>13843</v>
      </c>
      <c r="C1897" s="98" t="s">
        <v>6555</v>
      </c>
      <c r="D1897" s="104">
        <v>69.66</v>
      </c>
    </row>
    <row r="1898" spans="1:5">
      <c r="A1898" s="98" t="s">
        <v>13844</v>
      </c>
      <c r="B1898" s="97" t="s">
        <v>13845</v>
      </c>
      <c r="C1898" s="98" t="s">
        <v>6555</v>
      </c>
      <c r="D1898" s="104">
        <v>177.18</v>
      </c>
    </row>
    <row r="1899" spans="1:5">
      <c r="A1899" s="98" t="s">
        <v>13846</v>
      </c>
      <c r="B1899" s="97" t="s">
        <v>13847</v>
      </c>
      <c r="C1899" s="98" t="s">
        <v>6555</v>
      </c>
      <c r="D1899" s="104">
        <v>272.70999999999998</v>
      </c>
    </row>
    <row r="1900" spans="1:5">
      <c r="A1900" s="98">
        <v>6028</v>
      </c>
      <c r="B1900" s="97" t="s">
        <v>2618</v>
      </c>
      <c r="C1900" s="98" t="s">
        <v>6555</v>
      </c>
      <c r="D1900" s="151">
        <v>44.06</v>
      </c>
      <c r="E1900" s="13" t="s">
        <v>4354</v>
      </c>
    </row>
    <row r="1901" spans="1:5">
      <c r="A1901" s="98">
        <v>6011</v>
      </c>
      <c r="B1901" s="97" t="s">
        <v>2623</v>
      </c>
      <c r="C1901" s="98" t="s">
        <v>6555</v>
      </c>
      <c r="D1901" s="151">
        <v>100.61</v>
      </c>
      <c r="E1901" s="13" t="s">
        <v>4354</v>
      </c>
    </row>
    <row r="1902" spans="1:5">
      <c r="A1902" s="98" t="s">
        <v>13848</v>
      </c>
      <c r="B1902" s="97" t="s">
        <v>13849</v>
      </c>
      <c r="C1902" s="98" t="s">
        <v>6555</v>
      </c>
      <c r="D1902" s="104">
        <v>43.07</v>
      </c>
    </row>
    <row r="1903" spans="1:5">
      <c r="A1903" s="98" t="s">
        <v>13850</v>
      </c>
      <c r="B1903" s="97" t="s">
        <v>13851</v>
      </c>
      <c r="C1903" s="98" t="s">
        <v>6555</v>
      </c>
      <c r="D1903" s="104">
        <v>43.59</v>
      </c>
    </row>
    <row r="1904" spans="1:5">
      <c r="A1904" s="98" t="s">
        <v>13852</v>
      </c>
      <c r="B1904" s="97" t="s">
        <v>13853</v>
      </c>
      <c r="C1904" s="98" t="s">
        <v>6555</v>
      </c>
      <c r="D1904" s="104">
        <v>53.49</v>
      </c>
    </row>
    <row r="1905" spans="1:4">
      <c r="A1905" s="98" t="s">
        <v>13854</v>
      </c>
      <c r="B1905" s="97" t="s">
        <v>13855</v>
      </c>
      <c r="C1905" s="98" t="s">
        <v>6555</v>
      </c>
      <c r="D1905" s="104">
        <v>72.27</v>
      </c>
    </row>
    <row r="1906" spans="1:4">
      <c r="A1906" s="98" t="s">
        <v>13856</v>
      </c>
      <c r="B1906" s="97" t="s">
        <v>13857</v>
      </c>
      <c r="C1906" s="98" t="s">
        <v>6555</v>
      </c>
      <c r="D1906" s="104">
        <v>81.349999999999994</v>
      </c>
    </row>
    <row r="1907" spans="1:4">
      <c r="A1907" s="98" t="s">
        <v>13858</v>
      </c>
      <c r="B1907" s="97" t="s">
        <v>14564</v>
      </c>
      <c r="C1907" s="98" t="s">
        <v>6555</v>
      </c>
      <c r="D1907" s="104">
        <v>38</v>
      </c>
    </row>
    <row r="1908" spans="1:4">
      <c r="A1908" s="98" t="s">
        <v>14565</v>
      </c>
      <c r="B1908" s="97" t="s">
        <v>14566</v>
      </c>
      <c r="C1908" s="98" t="s">
        <v>6555</v>
      </c>
      <c r="D1908" s="104">
        <v>44.16</v>
      </c>
    </row>
    <row r="1909" spans="1:4">
      <c r="A1909" s="98" t="s">
        <v>14567</v>
      </c>
      <c r="B1909" s="97" t="s">
        <v>14568</v>
      </c>
      <c r="C1909" s="98" t="s">
        <v>6555</v>
      </c>
      <c r="D1909" s="104">
        <v>54.91</v>
      </c>
    </row>
    <row r="1910" spans="1:4">
      <c r="A1910" s="98" t="s">
        <v>6121</v>
      </c>
      <c r="B1910" s="97" t="s">
        <v>6122</v>
      </c>
      <c r="C1910" s="98" t="s">
        <v>6555</v>
      </c>
      <c r="D1910" s="104">
        <v>10.89</v>
      </c>
    </row>
    <row r="1911" spans="1:4">
      <c r="A1911" s="98" t="s">
        <v>14569</v>
      </c>
      <c r="B1911" s="97" t="s">
        <v>2046</v>
      </c>
      <c r="C1911" s="98" t="s">
        <v>6555</v>
      </c>
      <c r="D1911" s="104">
        <v>72.540000000000006</v>
      </c>
    </row>
    <row r="1912" spans="1:4">
      <c r="A1912" s="98" t="s">
        <v>2047</v>
      </c>
      <c r="B1912" s="97" t="s">
        <v>2048</v>
      </c>
      <c r="C1912" s="98" t="s">
        <v>6555</v>
      </c>
      <c r="D1912" s="104">
        <v>99.76</v>
      </c>
    </row>
    <row r="1913" spans="1:4">
      <c r="A1913" s="98" t="s">
        <v>2049</v>
      </c>
      <c r="B1913" s="97" t="s">
        <v>2050</v>
      </c>
      <c r="C1913" s="98" t="s">
        <v>6555</v>
      </c>
      <c r="D1913" s="104">
        <v>67.31</v>
      </c>
    </row>
    <row r="1914" spans="1:4">
      <c r="A1914" s="98" t="s">
        <v>2051</v>
      </c>
      <c r="B1914" s="97" t="s">
        <v>2052</v>
      </c>
      <c r="C1914" s="98" t="s">
        <v>6555</v>
      </c>
      <c r="D1914" s="104">
        <v>32.01</v>
      </c>
    </row>
    <row r="1915" spans="1:4">
      <c r="A1915" s="98" t="s">
        <v>2053</v>
      </c>
      <c r="B1915" s="97" t="s">
        <v>2054</v>
      </c>
      <c r="C1915" s="98" t="s">
        <v>6555</v>
      </c>
      <c r="D1915" s="104">
        <v>37.47</v>
      </c>
    </row>
    <row r="1916" spans="1:4">
      <c r="A1916" s="98" t="s">
        <v>2055</v>
      </c>
      <c r="B1916" s="97" t="s">
        <v>2056</v>
      </c>
      <c r="C1916" s="98" t="s">
        <v>6555</v>
      </c>
      <c r="D1916" s="104">
        <v>97.64</v>
      </c>
    </row>
    <row r="1917" spans="1:4">
      <c r="A1917" s="98" t="s">
        <v>2057</v>
      </c>
      <c r="B1917" s="97" t="s">
        <v>2058</v>
      </c>
      <c r="C1917" s="98" t="s">
        <v>6555</v>
      </c>
      <c r="D1917" s="104">
        <v>24.89</v>
      </c>
    </row>
    <row r="1918" spans="1:4">
      <c r="A1918" s="98" t="s">
        <v>2059</v>
      </c>
      <c r="B1918" s="97" t="s">
        <v>2060</v>
      </c>
      <c r="C1918" s="98" t="s">
        <v>6555</v>
      </c>
      <c r="D1918" s="104">
        <v>63.32</v>
      </c>
    </row>
    <row r="1919" spans="1:4">
      <c r="A1919" s="98" t="s">
        <v>2061</v>
      </c>
      <c r="B1919" s="97" t="s">
        <v>2062</v>
      </c>
      <c r="C1919" s="98" t="s">
        <v>2448</v>
      </c>
      <c r="D1919" s="104">
        <v>24.09</v>
      </c>
    </row>
    <row r="1920" spans="1:4">
      <c r="A1920" s="98" t="s">
        <v>2063</v>
      </c>
      <c r="B1920" s="97" t="s">
        <v>2064</v>
      </c>
      <c r="C1920" s="98" t="s">
        <v>6555</v>
      </c>
      <c r="D1920" s="104">
        <v>17.309999999999999</v>
      </c>
    </row>
    <row r="1921" spans="1:4">
      <c r="A1921" s="98" t="s">
        <v>2065</v>
      </c>
      <c r="B1921" s="97" t="s">
        <v>2066</v>
      </c>
      <c r="C1921" s="98" t="s">
        <v>6555</v>
      </c>
      <c r="D1921" s="104">
        <v>17.61</v>
      </c>
    </row>
    <row r="1922" spans="1:4">
      <c r="A1922" s="98" t="s">
        <v>2067</v>
      </c>
      <c r="B1922" s="97" t="s">
        <v>2068</v>
      </c>
      <c r="C1922" s="98" t="s">
        <v>6555</v>
      </c>
      <c r="D1922" s="104">
        <v>22.48</v>
      </c>
    </row>
    <row r="1923" spans="1:4">
      <c r="A1923" s="98" t="s">
        <v>2069</v>
      </c>
      <c r="B1923" s="97" t="s">
        <v>2070</v>
      </c>
      <c r="C1923" s="98" t="s">
        <v>6555</v>
      </c>
      <c r="D1923" s="104">
        <v>2.17</v>
      </c>
    </row>
    <row r="1924" spans="1:4">
      <c r="A1924" s="98" t="s">
        <v>2071</v>
      </c>
      <c r="B1924" s="97" t="s">
        <v>1143</v>
      </c>
      <c r="C1924" s="98" t="s">
        <v>6555</v>
      </c>
      <c r="D1924" s="104">
        <v>3.49</v>
      </c>
    </row>
    <row r="1925" spans="1:4">
      <c r="A1925" s="98" t="s">
        <v>1144</v>
      </c>
      <c r="B1925" s="97" t="s">
        <v>1145</v>
      </c>
      <c r="C1925" s="98" t="s">
        <v>6555</v>
      </c>
      <c r="D1925" s="104">
        <v>8.82</v>
      </c>
    </row>
    <row r="1926" spans="1:4">
      <c r="A1926" s="98" t="s">
        <v>2947</v>
      </c>
      <c r="B1926" s="97" t="s">
        <v>2948</v>
      </c>
      <c r="C1926" s="98" t="s">
        <v>6555</v>
      </c>
      <c r="D1926" s="104">
        <v>358.97</v>
      </c>
    </row>
    <row r="1927" spans="1:4">
      <c r="A1927" s="98" t="s">
        <v>1146</v>
      </c>
      <c r="B1927" s="97" t="s">
        <v>1147</v>
      </c>
      <c r="C1927" s="98" t="s">
        <v>6555</v>
      </c>
      <c r="D1927" s="104">
        <v>252.28</v>
      </c>
    </row>
    <row r="1928" spans="1:4">
      <c r="A1928" s="98" t="s">
        <v>1148</v>
      </c>
      <c r="B1928" s="97" t="s">
        <v>1149</v>
      </c>
      <c r="C1928" s="98" t="s">
        <v>6555</v>
      </c>
      <c r="D1928" s="104">
        <v>86.72</v>
      </c>
    </row>
    <row r="1929" spans="1:4">
      <c r="A1929" s="98" t="s">
        <v>1150</v>
      </c>
      <c r="B1929" s="97" t="s">
        <v>1151</v>
      </c>
      <c r="C1929" s="98" t="s">
        <v>6555</v>
      </c>
      <c r="D1929" s="104">
        <v>1.83</v>
      </c>
    </row>
    <row r="1930" spans="1:4">
      <c r="A1930" s="98" t="s">
        <v>1152</v>
      </c>
      <c r="B1930" s="97" t="s">
        <v>1153</v>
      </c>
      <c r="C1930" s="98" t="s">
        <v>6555</v>
      </c>
      <c r="D1930" s="104">
        <v>3.13</v>
      </c>
    </row>
    <row r="1931" spans="1:4">
      <c r="A1931" s="98" t="s">
        <v>1154</v>
      </c>
      <c r="B1931" s="97" t="s">
        <v>1155</v>
      </c>
      <c r="C1931" s="98" t="s">
        <v>6555</v>
      </c>
      <c r="D1931" s="104">
        <v>3.79</v>
      </c>
    </row>
    <row r="1932" spans="1:4">
      <c r="A1932" s="98" t="s">
        <v>1156</v>
      </c>
      <c r="B1932" s="97" t="s">
        <v>1157</v>
      </c>
      <c r="C1932" s="98" t="s">
        <v>6555</v>
      </c>
      <c r="D1932" s="104">
        <v>66.92</v>
      </c>
    </row>
    <row r="1933" spans="1:4">
      <c r="A1933" s="98" t="s">
        <v>1158</v>
      </c>
      <c r="B1933" s="97" t="s">
        <v>1159</v>
      </c>
      <c r="C1933" s="98" t="s">
        <v>6555</v>
      </c>
      <c r="D1933" s="104">
        <v>77.63</v>
      </c>
    </row>
    <row r="1934" spans="1:4">
      <c r="A1934" s="98" t="s">
        <v>1160</v>
      </c>
      <c r="B1934" s="97" t="s">
        <v>1161</v>
      </c>
      <c r="C1934" s="98" t="s">
        <v>6555</v>
      </c>
      <c r="D1934" s="104">
        <v>1.51</v>
      </c>
    </row>
    <row r="1935" spans="1:4">
      <c r="A1935" s="98" t="s">
        <v>1162</v>
      </c>
      <c r="B1935" s="97" t="s">
        <v>1163</v>
      </c>
      <c r="C1935" s="98" t="s">
        <v>6555</v>
      </c>
      <c r="D1935" s="104">
        <v>379.47</v>
      </c>
    </row>
    <row r="1936" spans="1:4">
      <c r="A1936" s="98" t="s">
        <v>1164</v>
      </c>
      <c r="B1936" s="97" t="s">
        <v>1165</v>
      </c>
      <c r="C1936" s="98" t="s">
        <v>6555</v>
      </c>
      <c r="D1936" s="104">
        <v>4.6500000000000004</v>
      </c>
    </row>
    <row r="1937" spans="1:4">
      <c r="A1937" s="98" t="s">
        <v>1166</v>
      </c>
      <c r="B1937" s="97" t="s">
        <v>1167</v>
      </c>
      <c r="C1937" s="98" t="s">
        <v>6555</v>
      </c>
      <c r="D1937" s="104">
        <v>9.42</v>
      </c>
    </row>
    <row r="1938" spans="1:4">
      <c r="A1938" s="98" t="s">
        <v>1168</v>
      </c>
      <c r="B1938" s="97" t="s">
        <v>1169</v>
      </c>
      <c r="C1938" s="98" t="s">
        <v>6555</v>
      </c>
      <c r="D1938" s="104">
        <v>7.31</v>
      </c>
    </row>
    <row r="1939" spans="1:4">
      <c r="A1939" s="98" t="s">
        <v>1170</v>
      </c>
      <c r="B1939" s="97" t="s">
        <v>1171</v>
      </c>
      <c r="C1939" s="98" t="s">
        <v>6555</v>
      </c>
      <c r="D1939" s="104">
        <v>1.87</v>
      </c>
    </row>
    <row r="1940" spans="1:4">
      <c r="A1940" s="98" t="s">
        <v>1172</v>
      </c>
      <c r="B1940" s="97" t="s">
        <v>1173</v>
      </c>
      <c r="C1940" s="98" t="s">
        <v>6555</v>
      </c>
      <c r="D1940" s="104">
        <v>17.02</v>
      </c>
    </row>
    <row r="1941" spans="1:4">
      <c r="A1941" s="98" t="s">
        <v>1174</v>
      </c>
      <c r="B1941" s="97" t="s">
        <v>1175</v>
      </c>
      <c r="C1941" s="98" t="s">
        <v>6555</v>
      </c>
      <c r="D1941" s="104">
        <v>27.27</v>
      </c>
    </row>
    <row r="1942" spans="1:4">
      <c r="A1942" s="98" t="s">
        <v>1176</v>
      </c>
      <c r="B1942" s="97" t="s">
        <v>1177</v>
      </c>
      <c r="C1942" s="98" t="s">
        <v>6555</v>
      </c>
      <c r="D1942" s="104">
        <v>35.659999999999997</v>
      </c>
    </row>
    <row r="1943" spans="1:4">
      <c r="A1943" s="98" t="s">
        <v>1178</v>
      </c>
      <c r="B1943" s="97" t="s">
        <v>1179</v>
      </c>
      <c r="C1943" s="98" t="s">
        <v>6555</v>
      </c>
      <c r="D1943" s="104">
        <v>2.78</v>
      </c>
    </row>
    <row r="1944" spans="1:4">
      <c r="A1944" s="98" t="s">
        <v>1180</v>
      </c>
      <c r="B1944" s="97" t="s">
        <v>1181</v>
      </c>
      <c r="C1944" s="98" t="s">
        <v>6555</v>
      </c>
      <c r="D1944" s="104">
        <v>2.78</v>
      </c>
    </row>
    <row r="1945" spans="1:4">
      <c r="A1945" s="98" t="s">
        <v>1182</v>
      </c>
      <c r="B1945" s="97" t="s">
        <v>3411</v>
      </c>
      <c r="C1945" s="98" t="s">
        <v>6555</v>
      </c>
      <c r="D1945" s="104">
        <v>67.64</v>
      </c>
    </row>
    <row r="1946" spans="1:4">
      <c r="A1946" s="98" t="s">
        <v>3412</v>
      </c>
      <c r="B1946" s="97" t="s">
        <v>3413</v>
      </c>
      <c r="C1946" s="98" t="s">
        <v>6555</v>
      </c>
      <c r="D1946" s="104">
        <v>203.66</v>
      </c>
    </row>
    <row r="1947" spans="1:4">
      <c r="A1947" s="98" t="s">
        <v>3414</v>
      </c>
      <c r="B1947" s="97" t="s">
        <v>3415</v>
      </c>
      <c r="C1947" s="98" t="s">
        <v>6555</v>
      </c>
      <c r="D1947" s="104">
        <v>203.66</v>
      </c>
    </row>
    <row r="1948" spans="1:4">
      <c r="A1948" s="98" t="s">
        <v>3416</v>
      </c>
      <c r="B1948" s="97" t="s">
        <v>3417</v>
      </c>
      <c r="C1948" s="98" t="s">
        <v>6555</v>
      </c>
      <c r="D1948" s="104">
        <v>12.25</v>
      </c>
    </row>
    <row r="1949" spans="1:4">
      <c r="A1949" s="98" t="s">
        <v>3418</v>
      </c>
      <c r="B1949" s="97" t="s">
        <v>3419</v>
      </c>
      <c r="C1949" s="98" t="s">
        <v>6555</v>
      </c>
      <c r="D1949" s="104">
        <v>14.79</v>
      </c>
    </row>
    <row r="1950" spans="1:4">
      <c r="A1950" s="98" t="s">
        <v>3420</v>
      </c>
      <c r="B1950" s="97" t="s">
        <v>3421</v>
      </c>
      <c r="C1950" s="98" t="s">
        <v>6555</v>
      </c>
      <c r="D1950" s="104">
        <v>93.33</v>
      </c>
    </row>
    <row r="1951" spans="1:4">
      <c r="A1951" s="98" t="s">
        <v>3422</v>
      </c>
      <c r="B1951" s="97" t="s">
        <v>3423</v>
      </c>
      <c r="C1951" s="98" t="s">
        <v>6555</v>
      </c>
      <c r="D1951" s="104">
        <v>654.20000000000005</v>
      </c>
    </row>
    <row r="1952" spans="1:4">
      <c r="A1952" s="98" t="s">
        <v>3424</v>
      </c>
      <c r="B1952" s="97" t="s">
        <v>3425</v>
      </c>
      <c r="C1952" s="98" t="s">
        <v>6555</v>
      </c>
      <c r="D1952" s="104">
        <v>2.88</v>
      </c>
    </row>
    <row r="1953" spans="1:4">
      <c r="A1953" s="98" t="s">
        <v>3426</v>
      </c>
      <c r="B1953" s="97" t="s">
        <v>3427</v>
      </c>
      <c r="C1953" s="98" t="s">
        <v>6555</v>
      </c>
      <c r="D1953" s="104">
        <v>5.6</v>
      </c>
    </row>
    <row r="1954" spans="1:4">
      <c r="A1954" s="98" t="s">
        <v>3428</v>
      </c>
      <c r="B1954" s="97" t="s">
        <v>3429</v>
      </c>
      <c r="C1954" s="98" t="s">
        <v>6555</v>
      </c>
      <c r="D1954" s="104">
        <v>10.06</v>
      </c>
    </row>
    <row r="1955" spans="1:4">
      <c r="A1955" s="98" t="s">
        <v>3430</v>
      </c>
      <c r="B1955" s="97" t="s">
        <v>3431</v>
      </c>
      <c r="C1955" s="98" t="s">
        <v>6555</v>
      </c>
      <c r="D1955" s="104">
        <v>24.04</v>
      </c>
    </row>
    <row r="1956" spans="1:4">
      <c r="A1956" s="98" t="s">
        <v>3432</v>
      </c>
      <c r="B1956" s="97" t="s">
        <v>3433</v>
      </c>
      <c r="C1956" s="98" t="s">
        <v>6555</v>
      </c>
      <c r="D1956" s="104">
        <v>38.22</v>
      </c>
    </row>
    <row r="1957" spans="1:4">
      <c r="A1957" s="98" t="s">
        <v>3434</v>
      </c>
      <c r="B1957" s="97" t="s">
        <v>3435</v>
      </c>
      <c r="C1957" s="98" t="s">
        <v>6555</v>
      </c>
      <c r="D1957" s="104">
        <v>80.23</v>
      </c>
    </row>
    <row r="1958" spans="1:4">
      <c r="A1958" s="98" t="s">
        <v>3436</v>
      </c>
      <c r="B1958" s="97" t="s">
        <v>3437</v>
      </c>
      <c r="C1958" s="98" t="s">
        <v>6555</v>
      </c>
      <c r="D1958" s="104">
        <v>191.26</v>
      </c>
    </row>
    <row r="1959" spans="1:4">
      <c r="A1959" s="98" t="s">
        <v>3438</v>
      </c>
      <c r="B1959" s="97" t="s">
        <v>3439</v>
      </c>
      <c r="C1959" s="98" t="s">
        <v>6555</v>
      </c>
      <c r="D1959" s="104">
        <v>299.26</v>
      </c>
    </row>
    <row r="1960" spans="1:4">
      <c r="A1960" s="98" t="s">
        <v>3440</v>
      </c>
      <c r="B1960" s="97" t="s">
        <v>3441</v>
      </c>
      <c r="C1960" s="98" t="s">
        <v>6555</v>
      </c>
      <c r="D1960" s="104">
        <v>5.05</v>
      </c>
    </row>
    <row r="1961" spans="1:4">
      <c r="A1961" s="98" t="s">
        <v>3442</v>
      </c>
      <c r="B1961" s="97" t="s">
        <v>3443</v>
      </c>
      <c r="C1961" s="98" t="s">
        <v>6555</v>
      </c>
      <c r="D1961" s="104">
        <v>200.49</v>
      </c>
    </row>
    <row r="1962" spans="1:4">
      <c r="A1962" s="98" t="s">
        <v>3444</v>
      </c>
      <c r="B1962" s="97" t="s">
        <v>3445</v>
      </c>
      <c r="C1962" s="98" t="s">
        <v>6555</v>
      </c>
      <c r="D1962" s="104">
        <v>150.36000000000001</v>
      </c>
    </row>
    <row r="1963" spans="1:4">
      <c r="A1963" s="98" t="s">
        <v>3446</v>
      </c>
      <c r="B1963" s="97" t="s">
        <v>3447</v>
      </c>
      <c r="C1963" s="98" t="s">
        <v>6555</v>
      </c>
      <c r="D1963" s="104">
        <v>172.15</v>
      </c>
    </row>
    <row r="1964" spans="1:4">
      <c r="A1964" s="98" t="s">
        <v>3448</v>
      </c>
      <c r="B1964" s="97" t="s">
        <v>3449</v>
      </c>
      <c r="C1964" s="98" t="s">
        <v>6555</v>
      </c>
      <c r="D1964" s="104">
        <v>229.24</v>
      </c>
    </row>
    <row r="1965" spans="1:4">
      <c r="A1965" s="98" t="s">
        <v>3450</v>
      </c>
      <c r="B1965" s="97" t="s">
        <v>3451</v>
      </c>
      <c r="C1965" s="98" t="s">
        <v>6555</v>
      </c>
      <c r="D1965" s="104">
        <v>309.44</v>
      </c>
    </row>
    <row r="1966" spans="1:4">
      <c r="A1966" s="98" t="s">
        <v>3452</v>
      </c>
      <c r="B1966" s="97" t="s">
        <v>3453</v>
      </c>
      <c r="C1966" s="98" t="s">
        <v>6555</v>
      </c>
      <c r="D1966" s="104">
        <v>102.42</v>
      </c>
    </row>
    <row r="1967" spans="1:4">
      <c r="A1967" s="98" t="s">
        <v>3454</v>
      </c>
      <c r="B1967" s="97" t="s">
        <v>3455</v>
      </c>
      <c r="C1967" s="98" t="s">
        <v>6555</v>
      </c>
      <c r="D1967" s="104">
        <v>117.67</v>
      </c>
    </row>
    <row r="1968" spans="1:4">
      <c r="A1968" s="98" t="s">
        <v>3456</v>
      </c>
      <c r="B1968" s="97" t="s">
        <v>3457</v>
      </c>
      <c r="C1968" s="98" t="s">
        <v>6555</v>
      </c>
      <c r="D1968" s="104">
        <v>148.18</v>
      </c>
    </row>
    <row r="1969" spans="1:4">
      <c r="A1969" s="98" t="s">
        <v>3458</v>
      </c>
      <c r="B1969" s="97" t="s">
        <v>3459</v>
      </c>
      <c r="C1969" s="98" t="s">
        <v>6555</v>
      </c>
      <c r="D1969" s="104">
        <v>113.6</v>
      </c>
    </row>
    <row r="1970" spans="1:4">
      <c r="A1970" s="98" t="s">
        <v>3460</v>
      </c>
      <c r="B1970" s="97" t="s">
        <v>1233</v>
      </c>
      <c r="C1970" s="98" t="s">
        <v>6555</v>
      </c>
      <c r="D1970" s="104">
        <v>58.48</v>
      </c>
    </row>
    <row r="1971" spans="1:4">
      <c r="A1971" s="98" t="s">
        <v>1234</v>
      </c>
      <c r="B1971" s="97" t="s">
        <v>1235</v>
      </c>
      <c r="C1971" s="98" t="s">
        <v>6555</v>
      </c>
      <c r="D1971" s="104">
        <v>39.26</v>
      </c>
    </row>
    <row r="1972" spans="1:4">
      <c r="A1972" s="98" t="s">
        <v>1236</v>
      </c>
      <c r="B1972" s="97" t="s">
        <v>1237</v>
      </c>
      <c r="C1972" s="98" t="s">
        <v>6555</v>
      </c>
      <c r="D1972" s="104">
        <v>6.83</v>
      </c>
    </row>
    <row r="1973" spans="1:4">
      <c r="A1973" s="98" t="s">
        <v>1238</v>
      </c>
      <c r="B1973" s="97" t="s">
        <v>1239</v>
      </c>
      <c r="C1973" s="98" t="s">
        <v>6555</v>
      </c>
      <c r="D1973" s="104">
        <v>7.02</v>
      </c>
    </row>
    <row r="1974" spans="1:4">
      <c r="A1974" s="98" t="s">
        <v>1240</v>
      </c>
      <c r="B1974" s="97" t="s">
        <v>1241</v>
      </c>
      <c r="C1974" s="98" t="s">
        <v>6555</v>
      </c>
      <c r="D1974" s="104">
        <v>26.43</v>
      </c>
    </row>
    <row r="1975" spans="1:4">
      <c r="A1975" s="98" t="s">
        <v>1242</v>
      </c>
      <c r="B1975" s="97" t="s">
        <v>1243</v>
      </c>
      <c r="C1975" s="98" t="s">
        <v>6555</v>
      </c>
      <c r="D1975" s="104">
        <v>5.94</v>
      </c>
    </row>
    <row r="1976" spans="1:4">
      <c r="A1976" s="98" t="s">
        <v>1244</v>
      </c>
      <c r="B1976" s="97" t="s">
        <v>1245</v>
      </c>
      <c r="C1976" s="98" t="s">
        <v>6555</v>
      </c>
      <c r="D1976" s="104">
        <v>7.93</v>
      </c>
    </row>
    <row r="1977" spans="1:4">
      <c r="A1977" s="98" t="s">
        <v>1246</v>
      </c>
      <c r="B1977" s="97" t="s">
        <v>1247</v>
      </c>
      <c r="C1977" s="98" t="s">
        <v>6555</v>
      </c>
      <c r="D1977" s="104">
        <v>1.51</v>
      </c>
    </row>
    <row r="1978" spans="1:4">
      <c r="A1978" s="98" t="s">
        <v>1248</v>
      </c>
      <c r="B1978" s="97" t="s">
        <v>1249</v>
      </c>
      <c r="C1978" s="98" t="s">
        <v>6555</v>
      </c>
      <c r="D1978" s="104">
        <v>3.53</v>
      </c>
    </row>
    <row r="1979" spans="1:4">
      <c r="A1979" s="98" t="s">
        <v>1250</v>
      </c>
      <c r="B1979" s="97" t="s">
        <v>1251</v>
      </c>
      <c r="C1979" s="98" t="s">
        <v>6555</v>
      </c>
      <c r="D1979" s="104">
        <v>6.67</v>
      </c>
    </row>
    <row r="1980" spans="1:4">
      <c r="A1980" s="98" t="s">
        <v>1252</v>
      </c>
      <c r="B1980" s="97" t="s">
        <v>1253</v>
      </c>
      <c r="C1980" s="98" t="s">
        <v>6555</v>
      </c>
      <c r="D1980" s="104">
        <v>3.68</v>
      </c>
    </row>
    <row r="1981" spans="1:4">
      <c r="A1981" s="98" t="s">
        <v>1254</v>
      </c>
      <c r="B1981" s="97" t="s">
        <v>1255</v>
      </c>
      <c r="C1981" s="98" t="s">
        <v>6555</v>
      </c>
      <c r="D1981" s="104">
        <v>8.9499999999999993</v>
      </c>
    </row>
    <row r="1982" spans="1:4">
      <c r="A1982" s="98" t="s">
        <v>1256</v>
      </c>
      <c r="B1982" s="97" t="s">
        <v>1257</v>
      </c>
      <c r="C1982" s="98" t="s">
        <v>6555</v>
      </c>
      <c r="D1982" s="104">
        <v>8.1300000000000008</v>
      </c>
    </row>
    <row r="1983" spans="1:4">
      <c r="A1983" s="98" t="s">
        <v>1258</v>
      </c>
      <c r="B1983" s="97" t="s">
        <v>1259</v>
      </c>
      <c r="C1983" s="98" t="s">
        <v>6555</v>
      </c>
      <c r="D1983" s="104">
        <v>1.1299999999999999</v>
      </c>
    </row>
    <row r="1984" spans="1:4">
      <c r="A1984" s="98" t="s">
        <v>1260</v>
      </c>
      <c r="B1984" s="97" t="s">
        <v>1261</v>
      </c>
      <c r="C1984" s="98" t="s">
        <v>6555</v>
      </c>
      <c r="D1984" s="104">
        <v>28.08</v>
      </c>
    </row>
    <row r="1985" spans="1:4">
      <c r="A1985" s="98" t="s">
        <v>1262</v>
      </c>
      <c r="B1985" s="97" t="s">
        <v>1263</v>
      </c>
      <c r="C1985" s="98" t="s">
        <v>6555</v>
      </c>
      <c r="D1985" s="104">
        <v>43.96</v>
      </c>
    </row>
    <row r="1986" spans="1:4">
      <c r="A1986" s="98" t="s">
        <v>1264</v>
      </c>
      <c r="B1986" s="97" t="s">
        <v>1265</v>
      </c>
      <c r="C1986" s="98" t="s">
        <v>6555</v>
      </c>
      <c r="D1986" s="104">
        <v>1.49</v>
      </c>
    </row>
    <row r="1987" spans="1:4">
      <c r="A1987" s="98" t="s">
        <v>1266</v>
      </c>
      <c r="B1987" s="97" t="s">
        <v>1267</v>
      </c>
      <c r="C1987" s="98" t="s">
        <v>6555</v>
      </c>
      <c r="D1987" s="104">
        <v>16.440000000000001</v>
      </c>
    </row>
    <row r="1988" spans="1:4">
      <c r="A1988" s="98" t="s">
        <v>1268</v>
      </c>
      <c r="B1988" s="97" t="s">
        <v>1269</v>
      </c>
      <c r="C1988" s="98" t="s">
        <v>6555</v>
      </c>
      <c r="D1988" s="104">
        <v>77.69</v>
      </c>
    </row>
    <row r="1989" spans="1:4">
      <c r="A1989" s="98" t="s">
        <v>1270</v>
      </c>
      <c r="B1989" s="97" t="s">
        <v>652</v>
      </c>
      <c r="C1989" s="98" t="s">
        <v>6555</v>
      </c>
      <c r="D1989" s="104">
        <v>4.49</v>
      </c>
    </row>
    <row r="1990" spans="1:4">
      <c r="A1990" s="98" t="s">
        <v>653</v>
      </c>
      <c r="B1990" s="97" t="s">
        <v>654</v>
      </c>
      <c r="C1990" s="98" t="s">
        <v>6555</v>
      </c>
      <c r="D1990" s="104">
        <v>7.13</v>
      </c>
    </row>
    <row r="1991" spans="1:4">
      <c r="A1991" s="98" t="s">
        <v>655</v>
      </c>
      <c r="B1991" s="97" t="s">
        <v>656</v>
      </c>
      <c r="C1991" s="98" t="s">
        <v>6555</v>
      </c>
      <c r="D1991" s="104">
        <v>4.12</v>
      </c>
    </row>
    <row r="1992" spans="1:4">
      <c r="A1992" s="98" t="s">
        <v>657</v>
      </c>
      <c r="B1992" s="97" t="s">
        <v>658</v>
      </c>
      <c r="C1992" s="98" t="s">
        <v>6555</v>
      </c>
      <c r="D1992" s="104">
        <v>3.02</v>
      </c>
    </row>
    <row r="1993" spans="1:4">
      <c r="A1993" s="98" t="s">
        <v>659</v>
      </c>
      <c r="B1993" s="97" t="s">
        <v>660</v>
      </c>
      <c r="C1993" s="98" t="s">
        <v>6555</v>
      </c>
      <c r="D1993" s="104">
        <v>36.57</v>
      </c>
    </row>
    <row r="1994" spans="1:4">
      <c r="A1994" s="98" t="s">
        <v>661</v>
      </c>
      <c r="B1994" s="97" t="s">
        <v>662</v>
      </c>
      <c r="C1994" s="98" t="s">
        <v>6555</v>
      </c>
      <c r="D1994" s="104">
        <v>37.840000000000003</v>
      </c>
    </row>
    <row r="1995" spans="1:4">
      <c r="A1995" s="98" t="s">
        <v>663</v>
      </c>
      <c r="B1995" s="97" t="s">
        <v>664</v>
      </c>
      <c r="C1995" s="98" t="s">
        <v>6555</v>
      </c>
      <c r="D1995" s="104">
        <v>1.54</v>
      </c>
    </row>
    <row r="1996" spans="1:4">
      <c r="A1996" s="98" t="s">
        <v>665</v>
      </c>
      <c r="B1996" s="97" t="s">
        <v>666</v>
      </c>
      <c r="C1996" s="98" t="s">
        <v>6555</v>
      </c>
      <c r="D1996" s="104">
        <v>75.989999999999995</v>
      </c>
    </row>
    <row r="1997" spans="1:4">
      <c r="A1997" s="98" t="s">
        <v>667</v>
      </c>
      <c r="B1997" s="97" t="s">
        <v>668</v>
      </c>
      <c r="C1997" s="98" t="s">
        <v>6555</v>
      </c>
      <c r="D1997" s="104">
        <v>0.49</v>
      </c>
    </row>
    <row r="1998" spans="1:4">
      <c r="A1998" s="98" t="s">
        <v>669</v>
      </c>
      <c r="B1998" s="97" t="s">
        <v>670</v>
      </c>
      <c r="C1998" s="98" t="s">
        <v>6555</v>
      </c>
      <c r="D1998" s="104">
        <v>0.68</v>
      </c>
    </row>
    <row r="1999" spans="1:4">
      <c r="A1999" s="98" t="s">
        <v>671</v>
      </c>
      <c r="B1999" s="97" t="s">
        <v>672</v>
      </c>
      <c r="C1999" s="98" t="s">
        <v>6555</v>
      </c>
      <c r="D1999" s="104">
        <v>1.66</v>
      </c>
    </row>
    <row r="2000" spans="1:4">
      <c r="A2000" s="98" t="s">
        <v>673</v>
      </c>
      <c r="B2000" s="97" t="s">
        <v>674</v>
      </c>
      <c r="C2000" s="98" t="s">
        <v>6555</v>
      </c>
      <c r="D2000" s="104">
        <v>4.18</v>
      </c>
    </row>
    <row r="2001" spans="1:4">
      <c r="A2001" s="98" t="s">
        <v>675</v>
      </c>
      <c r="B2001" s="97" t="s">
        <v>676</v>
      </c>
      <c r="C2001" s="98" t="s">
        <v>6555</v>
      </c>
      <c r="D2001" s="104">
        <v>4.93</v>
      </c>
    </row>
    <row r="2002" spans="1:4">
      <c r="A2002" s="98" t="s">
        <v>677</v>
      </c>
      <c r="B2002" s="97" t="s">
        <v>678</v>
      </c>
      <c r="C2002" s="98" t="s">
        <v>6555</v>
      </c>
      <c r="D2002" s="104">
        <v>15.55</v>
      </c>
    </row>
    <row r="2003" spans="1:4">
      <c r="A2003" s="98" t="s">
        <v>679</v>
      </c>
      <c r="B2003" s="97" t="s">
        <v>680</v>
      </c>
      <c r="C2003" s="98" t="s">
        <v>6555</v>
      </c>
      <c r="D2003" s="104">
        <v>28.25</v>
      </c>
    </row>
    <row r="2004" spans="1:4">
      <c r="A2004" s="98" t="s">
        <v>681</v>
      </c>
      <c r="B2004" s="97" t="s">
        <v>682</v>
      </c>
      <c r="C2004" s="98" t="s">
        <v>6555</v>
      </c>
      <c r="D2004" s="104">
        <v>40.81</v>
      </c>
    </row>
    <row r="2005" spans="1:4">
      <c r="A2005" s="98" t="s">
        <v>683</v>
      </c>
      <c r="B2005" s="97" t="s">
        <v>684</v>
      </c>
      <c r="C2005" s="98" t="s">
        <v>6555</v>
      </c>
      <c r="D2005" s="104">
        <v>1.19</v>
      </c>
    </row>
    <row r="2006" spans="1:4">
      <c r="A2006" s="98" t="s">
        <v>685</v>
      </c>
      <c r="B2006" s="97" t="s">
        <v>686</v>
      </c>
      <c r="C2006" s="98" t="s">
        <v>6555</v>
      </c>
      <c r="D2006" s="104">
        <v>1.86</v>
      </c>
    </row>
    <row r="2007" spans="1:4">
      <c r="A2007" s="98" t="s">
        <v>687</v>
      </c>
      <c r="B2007" s="97" t="s">
        <v>688</v>
      </c>
      <c r="C2007" s="98" t="s">
        <v>6555</v>
      </c>
      <c r="D2007" s="104">
        <v>2.11</v>
      </c>
    </row>
    <row r="2008" spans="1:4">
      <c r="A2008" s="98" t="s">
        <v>689</v>
      </c>
      <c r="B2008" s="97" t="s">
        <v>690</v>
      </c>
      <c r="C2008" s="98" t="s">
        <v>6555</v>
      </c>
      <c r="D2008" s="104">
        <v>7.31</v>
      </c>
    </row>
    <row r="2009" spans="1:4">
      <c r="A2009" s="98" t="s">
        <v>691</v>
      </c>
      <c r="B2009" s="97" t="s">
        <v>692</v>
      </c>
      <c r="C2009" s="98" t="s">
        <v>6555</v>
      </c>
      <c r="D2009" s="104">
        <v>27.27</v>
      </c>
    </row>
    <row r="2010" spans="1:4">
      <c r="A2010" s="98" t="s">
        <v>693</v>
      </c>
      <c r="B2010" s="97" t="s">
        <v>694</v>
      </c>
      <c r="C2010" s="98" t="s">
        <v>6555</v>
      </c>
      <c r="D2010" s="104">
        <v>74.41</v>
      </c>
    </row>
    <row r="2011" spans="1:4">
      <c r="A2011" s="98" t="s">
        <v>1443</v>
      </c>
      <c r="B2011" s="97" t="s">
        <v>1444</v>
      </c>
      <c r="C2011" s="98" t="s">
        <v>6555</v>
      </c>
      <c r="D2011" s="104">
        <v>2.11</v>
      </c>
    </row>
    <row r="2012" spans="1:4">
      <c r="A2012" s="98" t="s">
        <v>1445</v>
      </c>
      <c r="B2012" s="97" t="s">
        <v>1446</v>
      </c>
      <c r="C2012" s="98" t="s">
        <v>6555</v>
      </c>
      <c r="D2012" s="104">
        <v>7.36</v>
      </c>
    </row>
    <row r="2013" spans="1:4">
      <c r="A2013" s="98" t="s">
        <v>1447</v>
      </c>
      <c r="B2013" s="97" t="s">
        <v>1448</v>
      </c>
      <c r="C2013" s="98" t="s">
        <v>6555</v>
      </c>
      <c r="D2013" s="104">
        <v>3.59</v>
      </c>
    </row>
    <row r="2014" spans="1:4">
      <c r="A2014" s="98" t="s">
        <v>1449</v>
      </c>
      <c r="B2014" s="97" t="s">
        <v>5609</v>
      </c>
      <c r="C2014" s="98" t="s">
        <v>6555</v>
      </c>
      <c r="D2014" s="104">
        <v>4.92</v>
      </c>
    </row>
    <row r="2015" spans="1:4">
      <c r="A2015" s="98" t="s">
        <v>5610</v>
      </c>
      <c r="B2015" s="97" t="s">
        <v>5611</v>
      </c>
      <c r="C2015" s="98" t="s">
        <v>6555</v>
      </c>
      <c r="D2015" s="104">
        <v>56.38</v>
      </c>
    </row>
    <row r="2016" spans="1:4">
      <c r="A2016" s="98" t="s">
        <v>5612</v>
      </c>
      <c r="B2016" s="97" t="s">
        <v>5613</v>
      </c>
      <c r="C2016" s="98" t="s">
        <v>6555</v>
      </c>
      <c r="D2016" s="104">
        <v>64.12</v>
      </c>
    </row>
    <row r="2017" spans="1:4">
      <c r="A2017" s="98" t="s">
        <v>5614</v>
      </c>
      <c r="B2017" s="97" t="s">
        <v>5615</v>
      </c>
      <c r="C2017" s="98" t="s">
        <v>6555</v>
      </c>
      <c r="D2017" s="104">
        <v>64.12</v>
      </c>
    </row>
    <row r="2018" spans="1:4">
      <c r="A2018" s="98" t="s">
        <v>5616</v>
      </c>
      <c r="B2018" s="97" t="s">
        <v>5617</v>
      </c>
      <c r="C2018" s="98" t="s">
        <v>6555</v>
      </c>
      <c r="D2018" s="104">
        <v>4.55</v>
      </c>
    </row>
    <row r="2019" spans="1:4">
      <c r="A2019" s="98" t="s">
        <v>5618</v>
      </c>
      <c r="B2019" s="97" t="s">
        <v>5619</v>
      </c>
      <c r="C2019" s="98" t="s">
        <v>6555</v>
      </c>
      <c r="D2019" s="104">
        <v>4.59</v>
      </c>
    </row>
    <row r="2020" spans="1:4">
      <c r="A2020" s="98" t="s">
        <v>5620</v>
      </c>
      <c r="B2020" s="97" t="s">
        <v>5621</v>
      </c>
      <c r="C2020" s="98" t="s">
        <v>6555</v>
      </c>
      <c r="D2020" s="104">
        <v>6.94</v>
      </c>
    </row>
    <row r="2021" spans="1:4">
      <c r="A2021" s="98" t="s">
        <v>5622</v>
      </c>
      <c r="B2021" s="97" t="s">
        <v>5623</v>
      </c>
      <c r="C2021" s="98" t="s">
        <v>6555</v>
      </c>
      <c r="D2021" s="104">
        <v>21.24</v>
      </c>
    </row>
    <row r="2022" spans="1:4">
      <c r="A2022" s="98" t="s">
        <v>5624</v>
      </c>
      <c r="B2022" s="97" t="s">
        <v>5625</v>
      </c>
      <c r="C2022" s="98" t="s">
        <v>6555</v>
      </c>
      <c r="D2022" s="104">
        <v>36.57</v>
      </c>
    </row>
    <row r="2023" spans="1:4">
      <c r="A2023" s="98" t="s">
        <v>5626</v>
      </c>
      <c r="B2023" s="97" t="s">
        <v>5627</v>
      </c>
      <c r="C2023" s="98" t="s">
        <v>6555</v>
      </c>
      <c r="D2023" s="104">
        <v>4.67</v>
      </c>
    </row>
    <row r="2024" spans="1:4">
      <c r="A2024" s="98" t="s">
        <v>5628</v>
      </c>
      <c r="B2024" s="97" t="s">
        <v>5629</v>
      </c>
      <c r="C2024" s="98" t="s">
        <v>6555</v>
      </c>
      <c r="D2024" s="104">
        <v>8.4499999999999993</v>
      </c>
    </row>
    <row r="2025" spans="1:4">
      <c r="A2025" s="98" t="s">
        <v>5630</v>
      </c>
      <c r="B2025" s="97" t="s">
        <v>5631</v>
      </c>
      <c r="C2025" s="98" t="s">
        <v>6555</v>
      </c>
      <c r="D2025" s="104">
        <v>1.91</v>
      </c>
    </row>
    <row r="2026" spans="1:4">
      <c r="A2026" s="98" t="s">
        <v>5632</v>
      </c>
      <c r="B2026" s="97" t="s">
        <v>5633</v>
      </c>
      <c r="C2026" s="98" t="s">
        <v>6555</v>
      </c>
      <c r="D2026" s="104">
        <v>14.84</v>
      </c>
    </row>
    <row r="2027" spans="1:4">
      <c r="A2027" s="98" t="s">
        <v>5634</v>
      </c>
      <c r="B2027" s="97" t="s">
        <v>5635</v>
      </c>
      <c r="C2027" s="98" t="s">
        <v>6555</v>
      </c>
      <c r="D2027" s="104">
        <v>140.79</v>
      </c>
    </row>
    <row r="2028" spans="1:4">
      <c r="A2028" s="98" t="s">
        <v>5636</v>
      </c>
      <c r="B2028" s="97" t="s">
        <v>5637</v>
      </c>
      <c r="C2028" s="98" t="s">
        <v>6555</v>
      </c>
      <c r="D2028" s="104">
        <v>154.87</v>
      </c>
    </row>
    <row r="2029" spans="1:4">
      <c r="A2029" s="98" t="s">
        <v>5638</v>
      </c>
      <c r="B2029" s="97" t="s">
        <v>6613</v>
      </c>
      <c r="C2029" s="98" t="s">
        <v>4675</v>
      </c>
      <c r="D2029" s="104">
        <v>117.45</v>
      </c>
    </row>
    <row r="2030" spans="1:4">
      <c r="A2030" s="98" t="s">
        <v>6614</v>
      </c>
      <c r="B2030" s="97" t="s">
        <v>6615</v>
      </c>
      <c r="C2030" s="98" t="s">
        <v>4675</v>
      </c>
      <c r="D2030" s="104">
        <v>22.29</v>
      </c>
    </row>
    <row r="2031" spans="1:4">
      <c r="A2031" s="98" t="s">
        <v>6616</v>
      </c>
      <c r="B2031" s="97" t="s">
        <v>6617</v>
      </c>
      <c r="C2031" s="98" t="s">
        <v>4675</v>
      </c>
      <c r="D2031" s="104">
        <v>82.38</v>
      </c>
    </row>
    <row r="2032" spans="1:4">
      <c r="A2032" s="98" t="s">
        <v>6618</v>
      </c>
      <c r="B2032" s="97" t="s">
        <v>6619</v>
      </c>
      <c r="C2032" s="98" t="s">
        <v>4675</v>
      </c>
      <c r="D2032" s="104">
        <v>19.09</v>
      </c>
    </row>
    <row r="2033" spans="1:4">
      <c r="A2033" s="98" t="s">
        <v>6620</v>
      </c>
      <c r="B2033" s="97" t="s">
        <v>14314</v>
      </c>
      <c r="C2033" s="98" t="s">
        <v>4675</v>
      </c>
      <c r="D2033" s="104">
        <v>30.13</v>
      </c>
    </row>
    <row r="2034" spans="1:4">
      <c r="A2034" s="98" t="s">
        <v>14315</v>
      </c>
      <c r="B2034" s="97" t="s">
        <v>14316</v>
      </c>
      <c r="C2034" s="98" t="s">
        <v>4675</v>
      </c>
      <c r="D2034" s="104">
        <v>36.11</v>
      </c>
    </row>
    <row r="2035" spans="1:4">
      <c r="A2035" s="98" t="s">
        <v>14317</v>
      </c>
      <c r="B2035" s="97" t="s">
        <v>14318</v>
      </c>
      <c r="C2035" s="98" t="s">
        <v>4675</v>
      </c>
      <c r="D2035" s="104">
        <v>48.41</v>
      </c>
    </row>
    <row r="2036" spans="1:4">
      <c r="A2036" s="98" t="s">
        <v>14319</v>
      </c>
      <c r="B2036" s="97" t="s">
        <v>14320</v>
      </c>
      <c r="C2036" s="98" t="s">
        <v>4675</v>
      </c>
      <c r="D2036" s="104">
        <v>70.58</v>
      </c>
    </row>
    <row r="2037" spans="1:4">
      <c r="A2037" s="98" t="s">
        <v>14321</v>
      </c>
      <c r="B2037" s="97" t="s">
        <v>14322</v>
      </c>
      <c r="C2037" s="98" t="s">
        <v>4675</v>
      </c>
      <c r="D2037" s="104">
        <v>79.86</v>
      </c>
    </row>
    <row r="2038" spans="1:4">
      <c r="A2038" s="98" t="s">
        <v>14323</v>
      </c>
      <c r="B2038" s="97" t="s">
        <v>14324</v>
      </c>
      <c r="C2038" s="98" t="s">
        <v>4675</v>
      </c>
      <c r="D2038" s="104">
        <v>8.1999999999999993</v>
      </c>
    </row>
    <row r="2039" spans="1:4">
      <c r="A2039" s="98" t="s">
        <v>14325</v>
      </c>
      <c r="B2039" s="97" t="s">
        <v>14326</v>
      </c>
      <c r="C2039" s="98" t="s">
        <v>4675</v>
      </c>
      <c r="D2039" s="104">
        <v>107.35</v>
      </c>
    </row>
    <row r="2040" spans="1:4">
      <c r="A2040" s="98" t="s">
        <v>14327</v>
      </c>
      <c r="B2040" s="97" t="s">
        <v>14328</v>
      </c>
      <c r="C2040" s="98" t="s">
        <v>4675</v>
      </c>
      <c r="D2040" s="104">
        <v>9.8800000000000008</v>
      </c>
    </row>
    <row r="2041" spans="1:4">
      <c r="A2041" s="98" t="s">
        <v>14329</v>
      </c>
      <c r="B2041" s="97" t="s">
        <v>14330</v>
      </c>
      <c r="C2041" s="98" t="s">
        <v>4675</v>
      </c>
      <c r="D2041" s="104">
        <v>14.29</v>
      </c>
    </row>
    <row r="2042" spans="1:4">
      <c r="A2042" s="98" t="s">
        <v>14331</v>
      </c>
      <c r="B2042" s="97" t="s">
        <v>14332</v>
      </c>
      <c r="C2042" s="98" t="s">
        <v>4675</v>
      </c>
      <c r="D2042" s="104">
        <v>21.48</v>
      </c>
    </row>
    <row r="2043" spans="1:4">
      <c r="A2043" s="98" t="s">
        <v>14333</v>
      </c>
      <c r="B2043" s="97" t="s">
        <v>14334</v>
      </c>
      <c r="C2043" s="98" t="s">
        <v>4675</v>
      </c>
      <c r="D2043" s="104">
        <v>23.42</v>
      </c>
    </row>
    <row r="2044" spans="1:4">
      <c r="A2044" s="98" t="s">
        <v>6035</v>
      </c>
      <c r="B2044" s="97" t="s">
        <v>6036</v>
      </c>
      <c r="C2044" s="98" t="s">
        <v>4675</v>
      </c>
      <c r="D2044" s="104">
        <v>29.77</v>
      </c>
    </row>
    <row r="2045" spans="1:4">
      <c r="A2045" s="98" t="s">
        <v>14335</v>
      </c>
      <c r="B2045" s="97" t="s">
        <v>14336</v>
      </c>
      <c r="C2045" s="98" t="s">
        <v>4675</v>
      </c>
      <c r="D2045" s="104">
        <v>42.95</v>
      </c>
    </row>
    <row r="2046" spans="1:4">
      <c r="A2046" s="98" t="s">
        <v>14337</v>
      </c>
      <c r="B2046" s="97" t="s">
        <v>9625</v>
      </c>
      <c r="C2046" s="98" t="s">
        <v>4675</v>
      </c>
      <c r="D2046" s="104">
        <v>50.76</v>
      </c>
    </row>
    <row r="2047" spans="1:4">
      <c r="A2047" s="98" t="s">
        <v>9626</v>
      </c>
      <c r="B2047" s="97" t="s">
        <v>9627</v>
      </c>
      <c r="C2047" s="98" t="s">
        <v>4675</v>
      </c>
      <c r="D2047" s="104">
        <v>212.63</v>
      </c>
    </row>
    <row r="2048" spans="1:4">
      <c r="A2048" s="98" t="s">
        <v>9628</v>
      </c>
      <c r="B2048" s="97" t="s">
        <v>9629</v>
      </c>
      <c r="C2048" s="98" t="s">
        <v>4675</v>
      </c>
      <c r="D2048" s="104">
        <v>36.11</v>
      </c>
    </row>
    <row r="2049" spans="1:4">
      <c r="A2049" s="98" t="s">
        <v>9630</v>
      </c>
      <c r="B2049" s="97" t="s">
        <v>9631</v>
      </c>
      <c r="C2049" s="98" t="s">
        <v>4675</v>
      </c>
      <c r="D2049" s="104">
        <v>127.8</v>
      </c>
    </row>
    <row r="2050" spans="1:4">
      <c r="A2050" s="98" t="s">
        <v>9632</v>
      </c>
      <c r="B2050" s="97" t="s">
        <v>13678</v>
      </c>
      <c r="C2050" s="98" t="s">
        <v>4675</v>
      </c>
      <c r="D2050" s="104">
        <v>4.7699999999999996</v>
      </c>
    </row>
    <row r="2051" spans="1:4">
      <c r="A2051" s="98" t="s">
        <v>13679</v>
      </c>
      <c r="B2051" s="97" t="s">
        <v>13680</v>
      </c>
      <c r="C2051" s="98" t="s">
        <v>4675</v>
      </c>
      <c r="D2051" s="104">
        <v>64.569999999999993</v>
      </c>
    </row>
    <row r="2052" spans="1:4">
      <c r="A2052" s="98" t="s">
        <v>13681</v>
      </c>
      <c r="B2052" s="97" t="s">
        <v>13682</v>
      </c>
      <c r="C2052" s="98" t="s">
        <v>4675</v>
      </c>
      <c r="D2052" s="104">
        <v>318.7</v>
      </c>
    </row>
    <row r="2053" spans="1:4">
      <c r="A2053" s="98" t="s">
        <v>13683</v>
      </c>
      <c r="B2053" s="97" t="s">
        <v>13684</v>
      </c>
      <c r="C2053" s="98" t="s">
        <v>4675</v>
      </c>
      <c r="D2053" s="104">
        <v>21.94</v>
      </c>
    </row>
    <row r="2054" spans="1:4">
      <c r="A2054" s="98" t="s">
        <v>13685</v>
      </c>
      <c r="B2054" s="97" t="s">
        <v>13686</v>
      </c>
      <c r="C2054" s="98" t="s">
        <v>4675</v>
      </c>
      <c r="D2054" s="104">
        <v>34.44</v>
      </c>
    </row>
    <row r="2055" spans="1:4">
      <c r="A2055" s="98" t="s">
        <v>13687</v>
      </c>
      <c r="B2055" s="97" t="s">
        <v>13688</v>
      </c>
      <c r="C2055" s="98" t="s">
        <v>4675</v>
      </c>
      <c r="D2055" s="104">
        <v>43.39</v>
      </c>
    </row>
    <row r="2056" spans="1:4">
      <c r="A2056" s="98" t="s">
        <v>13689</v>
      </c>
      <c r="B2056" s="97" t="s">
        <v>13690</v>
      </c>
      <c r="C2056" s="98" t="s">
        <v>4675</v>
      </c>
      <c r="D2056" s="104">
        <v>65.680000000000007</v>
      </c>
    </row>
    <row r="2057" spans="1:4">
      <c r="A2057" s="98" t="s">
        <v>13691</v>
      </c>
      <c r="B2057" s="97" t="s">
        <v>13692</v>
      </c>
      <c r="C2057" s="98" t="s">
        <v>4675</v>
      </c>
      <c r="D2057" s="104">
        <v>78.790000000000006</v>
      </c>
    </row>
    <row r="2058" spans="1:4">
      <c r="A2058" s="98" t="s">
        <v>13693</v>
      </c>
      <c r="B2058" s="97" t="s">
        <v>13694</v>
      </c>
      <c r="C2058" s="98" t="s">
        <v>4675</v>
      </c>
      <c r="D2058" s="104">
        <v>110.9</v>
      </c>
    </row>
    <row r="2059" spans="1:4">
      <c r="A2059" s="98" t="s">
        <v>13695</v>
      </c>
      <c r="B2059" s="97" t="s">
        <v>13696</v>
      </c>
      <c r="C2059" s="98" t="s">
        <v>4675</v>
      </c>
      <c r="D2059" s="104">
        <v>150.94999999999999</v>
      </c>
    </row>
    <row r="2060" spans="1:4">
      <c r="A2060" s="98" t="s">
        <v>13697</v>
      </c>
      <c r="B2060" s="97" t="s">
        <v>13698</v>
      </c>
      <c r="C2060" s="98" t="s">
        <v>4675</v>
      </c>
      <c r="D2060" s="104">
        <v>220.53</v>
      </c>
    </row>
    <row r="2061" spans="1:4">
      <c r="A2061" s="98" t="s">
        <v>13898</v>
      </c>
      <c r="B2061" s="97" t="s">
        <v>13899</v>
      </c>
      <c r="C2061" s="98" t="s">
        <v>6555</v>
      </c>
      <c r="D2061" s="104">
        <v>86.53</v>
      </c>
    </row>
    <row r="2062" spans="1:4">
      <c r="A2062" s="98" t="s">
        <v>9182</v>
      </c>
      <c r="B2062" s="97" t="s">
        <v>9183</v>
      </c>
      <c r="C2062" s="98" t="s">
        <v>4675</v>
      </c>
      <c r="D2062" s="104">
        <v>196.67</v>
      </c>
    </row>
    <row r="2063" spans="1:4">
      <c r="A2063" s="98" t="s">
        <v>7259</v>
      </c>
      <c r="B2063" s="97" t="s">
        <v>7260</v>
      </c>
      <c r="C2063" s="98" t="s">
        <v>4675</v>
      </c>
      <c r="D2063" s="104">
        <v>281.91000000000003</v>
      </c>
    </row>
    <row r="2064" spans="1:4">
      <c r="A2064" s="98" t="s">
        <v>7261</v>
      </c>
      <c r="B2064" s="97" t="s">
        <v>7262</v>
      </c>
      <c r="C2064" s="98" t="s">
        <v>4675</v>
      </c>
      <c r="D2064" s="104">
        <v>408.33</v>
      </c>
    </row>
    <row r="2065" spans="1:4">
      <c r="A2065" s="98" t="s">
        <v>13715</v>
      </c>
      <c r="B2065" s="97" t="s">
        <v>13716</v>
      </c>
      <c r="C2065" s="98" t="s">
        <v>4675</v>
      </c>
      <c r="D2065" s="104">
        <v>86.53</v>
      </c>
    </row>
    <row r="2066" spans="1:4">
      <c r="A2066" s="98" t="s">
        <v>9180</v>
      </c>
      <c r="B2066" s="97" t="s">
        <v>9181</v>
      </c>
      <c r="C2066" s="98" t="s">
        <v>4675</v>
      </c>
      <c r="D2066" s="104">
        <v>141.09</v>
      </c>
    </row>
    <row r="2067" spans="1:4">
      <c r="A2067" s="98" t="s">
        <v>4683</v>
      </c>
      <c r="B2067" s="97" t="s">
        <v>4684</v>
      </c>
      <c r="C2067" s="98" t="s">
        <v>4675</v>
      </c>
      <c r="D2067" s="104">
        <v>35.75</v>
      </c>
    </row>
    <row r="2068" spans="1:4">
      <c r="A2068" s="98" t="s">
        <v>13350</v>
      </c>
      <c r="B2068" s="97" t="s">
        <v>13714</v>
      </c>
      <c r="C2068" s="98" t="s">
        <v>4675</v>
      </c>
      <c r="D2068" s="104">
        <v>44.63</v>
      </c>
    </row>
    <row r="2069" spans="1:4">
      <c r="A2069" s="98" t="s">
        <v>10891</v>
      </c>
      <c r="B2069" s="97" t="s">
        <v>10892</v>
      </c>
      <c r="C2069" s="98" t="s">
        <v>4675</v>
      </c>
      <c r="D2069" s="104">
        <v>13.37</v>
      </c>
    </row>
    <row r="2070" spans="1:4">
      <c r="A2070" s="98" t="s">
        <v>8222</v>
      </c>
      <c r="B2070" s="97" t="s">
        <v>8223</v>
      </c>
      <c r="C2070" s="98" t="s">
        <v>4675</v>
      </c>
      <c r="D2070" s="104">
        <v>14.59</v>
      </c>
    </row>
    <row r="2071" spans="1:4">
      <c r="A2071" s="98" t="s">
        <v>8224</v>
      </c>
      <c r="B2071" s="97" t="s">
        <v>8225</v>
      </c>
      <c r="C2071" s="98" t="s">
        <v>4675</v>
      </c>
      <c r="D2071" s="104">
        <v>24.21</v>
      </c>
    </row>
    <row r="2072" spans="1:4">
      <c r="A2072" s="98" t="s">
        <v>13699</v>
      </c>
      <c r="B2072" s="97" t="s">
        <v>13700</v>
      </c>
      <c r="C2072" s="98" t="s">
        <v>4675</v>
      </c>
      <c r="D2072" s="104">
        <v>27.09</v>
      </c>
    </row>
    <row r="2073" spans="1:4">
      <c r="A2073" s="98" t="s">
        <v>13701</v>
      </c>
      <c r="B2073" s="97" t="s">
        <v>13702</v>
      </c>
      <c r="C2073" s="98" t="s">
        <v>4675</v>
      </c>
      <c r="D2073" s="104">
        <v>44.51</v>
      </c>
    </row>
    <row r="2074" spans="1:4">
      <c r="A2074" s="98" t="s">
        <v>13703</v>
      </c>
      <c r="B2074" s="97" t="s">
        <v>13704</v>
      </c>
      <c r="C2074" s="98" t="s">
        <v>4675</v>
      </c>
      <c r="D2074" s="104">
        <v>56.22</v>
      </c>
    </row>
    <row r="2075" spans="1:4">
      <c r="A2075" s="98" t="s">
        <v>10272</v>
      </c>
      <c r="B2075" s="97" t="s">
        <v>10273</v>
      </c>
      <c r="C2075" s="98" t="s">
        <v>4675</v>
      </c>
      <c r="D2075" s="104">
        <v>14.26</v>
      </c>
    </row>
    <row r="2076" spans="1:4">
      <c r="A2076" s="98" t="s">
        <v>6576</v>
      </c>
      <c r="B2076" s="97" t="s">
        <v>10269</v>
      </c>
      <c r="C2076" s="98" t="s">
        <v>4675</v>
      </c>
      <c r="D2076" s="104">
        <v>29.82</v>
      </c>
    </row>
    <row r="2077" spans="1:4">
      <c r="A2077" s="98" t="s">
        <v>9327</v>
      </c>
      <c r="B2077" s="97" t="s">
        <v>9328</v>
      </c>
      <c r="C2077" s="98" t="s">
        <v>4675</v>
      </c>
      <c r="D2077" s="104">
        <v>27.13</v>
      </c>
    </row>
    <row r="2078" spans="1:4">
      <c r="A2078" s="98" t="s">
        <v>7633</v>
      </c>
      <c r="B2078" s="97" t="s">
        <v>7634</v>
      </c>
      <c r="C2078" s="98" t="s">
        <v>4675</v>
      </c>
      <c r="D2078" s="104">
        <v>7.42</v>
      </c>
    </row>
    <row r="2079" spans="1:4">
      <c r="A2079" s="98" t="s">
        <v>7635</v>
      </c>
      <c r="B2079" s="97" t="s">
        <v>7636</v>
      </c>
      <c r="C2079" s="98" t="s">
        <v>4675</v>
      </c>
      <c r="D2079" s="104">
        <v>4.83</v>
      </c>
    </row>
    <row r="2080" spans="1:4">
      <c r="A2080" s="98" t="s">
        <v>7637</v>
      </c>
      <c r="B2080" s="97" t="s">
        <v>7638</v>
      </c>
      <c r="C2080" s="98" t="s">
        <v>4675</v>
      </c>
      <c r="D2080" s="104">
        <v>2.7</v>
      </c>
    </row>
    <row r="2081" spans="1:4">
      <c r="A2081" s="98" t="s">
        <v>8654</v>
      </c>
      <c r="B2081" s="97" t="s">
        <v>8655</v>
      </c>
      <c r="C2081" s="98" t="s">
        <v>4675</v>
      </c>
      <c r="D2081" s="104">
        <v>7.42</v>
      </c>
    </row>
    <row r="2082" spans="1:4">
      <c r="A2082" s="98" t="s">
        <v>13705</v>
      </c>
      <c r="B2082" s="97" t="s">
        <v>13706</v>
      </c>
      <c r="C2082" s="98" t="s">
        <v>4675</v>
      </c>
      <c r="D2082" s="104">
        <v>2.7</v>
      </c>
    </row>
    <row r="2083" spans="1:4">
      <c r="A2083" s="98" t="s">
        <v>14231</v>
      </c>
      <c r="B2083" s="97" t="s">
        <v>14232</v>
      </c>
      <c r="C2083" s="98" t="s">
        <v>4675</v>
      </c>
      <c r="D2083" s="104">
        <v>4.83</v>
      </c>
    </row>
    <row r="2084" spans="1:4">
      <c r="A2084" s="98" t="s">
        <v>8652</v>
      </c>
      <c r="B2084" s="97" t="s">
        <v>8653</v>
      </c>
      <c r="C2084" s="98" t="s">
        <v>4675</v>
      </c>
      <c r="D2084" s="104">
        <v>6.14</v>
      </c>
    </row>
    <row r="2085" spans="1:4">
      <c r="A2085" s="98" t="s">
        <v>13707</v>
      </c>
      <c r="B2085" s="97" t="s">
        <v>13708</v>
      </c>
      <c r="C2085" s="98" t="s">
        <v>4675</v>
      </c>
      <c r="D2085" s="104">
        <v>28.08</v>
      </c>
    </row>
    <row r="2086" spans="1:4">
      <c r="A2086" s="98" t="s">
        <v>13709</v>
      </c>
      <c r="B2086" s="97" t="s">
        <v>13710</v>
      </c>
      <c r="C2086" s="98" t="s">
        <v>4675</v>
      </c>
      <c r="D2086" s="104">
        <v>17.98</v>
      </c>
    </row>
    <row r="2087" spans="1:4">
      <c r="A2087" s="98" t="s">
        <v>13711</v>
      </c>
      <c r="B2087" s="97" t="s">
        <v>13712</v>
      </c>
      <c r="C2087" s="98" t="s">
        <v>4675</v>
      </c>
      <c r="D2087" s="104">
        <v>56.22</v>
      </c>
    </row>
    <row r="2088" spans="1:4">
      <c r="A2088" s="98" t="s">
        <v>13713</v>
      </c>
      <c r="B2088" s="97" t="s">
        <v>14153</v>
      </c>
      <c r="C2088" s="98" t="s">
        <v>4675</v>
      </c>
      <c r="D2088" s="104">
        <v>17.98</v>
      </c>
    </row>
    <row r="2089" spans="1:4">
      <c r="A2089" s="98" t="s">
        <v>14154</v>
      </c>
      <c r="B2089" s="97" t="s">
        <v>14155</v>
      </c>
      <c r="C2089" s="98" t="s">
        <v>4675</v>
      </c>
      <c r="D2089" s="104">
        <v>32.549999999999997</v>
      </c>
    </row>
    <row r="2090" spans="1:4">
      <c r="A2090" s="98" t="s">
        <v>14156</v>
      </c>
      <c r="B2090" s="97" t="s">
        <v>14157</v>
      </c>
      <c r="C2090" s="98" t="s">
        <v>4675</v>
      </c>
      <c r="D2090" s="104">
        <v>45.57</v>
      </c>
    </row>
    <row r="2091" spans="1:4">
      <c r="A2091" s="98" t="s">
        <v>14158</v>
      </c>
      <c r="B2091" s="97" t="s">
        <v>14159</v>
      </c>
      <c r="C2091" s="98" t="s">
        <v>6555</v>
      </c>
      <c r="D2091" s="104">
        <v>15.44</v>
      </c>
    </row>
    <row r="2092" spans="1:4">
      <c r="A2092" s="98" t="s">
        <v>14160</v>
      </c>
      <c r="B2092" s="97" t="s">
        <v>14161</v>
      </c>
      <c r="C2092" s="98" t="s">
        <v>4675</v>
      </c>
      <c r="D2092" s="104">
        <v>7.92</v>
      </c>
    </row>
    <row r="2093" spans="1:4">
      <c r="A2093" s="98" t="s">
        <v>14162</v>
      </c>
      <c r="B2093" s="97" t="s">
        <v>14163</v>
      </c>
      <c r="C2093" s="98" t="s">
        <v>4675</v>
      </c>
      <c r="D2093" s="104">
        <v>13.12</v>
      </c>
    </row>
    <row r="2094" spans="1:4">
      <c r="A2094" s="98" t="s">
        <v>14164</v>
      </c>
      <c r="B2094" s="97" t="s">
        <v>14165</v>
      </c>
      <c r="C2094" s="98" t="s">
        <v>4675</v>
      </c>
      <c r="D2094" s="104">
        <v>10.55</v>
      </c>
    </row>
    <row r="2095" spans="1:4">
      <c r="A2095" s="98" t="s">
        <v>14166</v>
      </c>
      <c r="B2095" s="97" t="s">
        <v>14167</v>
      </c>
      <c r="C2095" s="98" t="s">
        <v>4675</v>
      </c>
      <c r="D2095" s="104">
        <v>2.99</v>
      </c>
    </row>
    <row r="2096" spans="1:4">
      <c r="A2096" s="98" t="s">
        <v>14168</v>
      </c>
      <c r="B2096" s="97" t="s">
        <v>14169</v>
      </c>
      <c r="C2096" s="98" t="s">
        <v>4675</v>
      </c>
      <c r="D2096" s="104">
        <v>19.13</v>
      </c>
    </row>
    <row r="2097" spans="1:4">
      <c r="A2097" s="98" t="s">
        <v>14170</v>
      </c>
      <c r="B2097" s="97" t="s">
        <v>14171</v>
      </c>
      <c r="C2097" s="98" t="s">
        <v>4675</v>
      </c>
      <c r="D2097" s="104">
        <v>29.85</v>
      </c>
    </row>
    <row r="2098" spans="1:4">
      <c r="A2098" s="98" t="s">
        <v>14172</v>
      </c>
      <c r="B2098" s="97" t="s">
        <v>14173</v>
      </c>
      <c r="C2098" s="98" t="s">
        <v>4675</v>
      </c>
      <c r="D2098" s="104">
        <v>38.69</v>
      </c>
    </row>
    <row r="2099" spans="1:4">
      <c r="A2099" s="98" t="s">
        <v>14174</v>
      </c>
      <c r="B2099" s="97" t="s">
        <v>14175</v>
      </c>
      <c r="C2099" s="98" t="s">
        <v>4675</v>
      </c>
      <c r="D2099" s="104">
        <v>4.0599999999999996</v>
      </c>
    </row>
    <row r="2100" spans="1:4">
      <c r="A2100" s="98" t="s">
        <v>14176</v>
      </c>
      <c r="B2100" s="97" t="s">
        <v>14177</v>
      </c>
      <c r="C2100" s="98" t="s">
        <v>4675</v>
      </c>
      <c r="D2100" s="104">
        <v>45.69</v>
      </c>
    </row>
    <row r="2101" spans="1:4">
      <c r="A2101" s="98" t="s">
        <v>14178</v>
      </c>
      <c r="B2101" s="97" t="s">
        <v>14179</v>
      </c>
      <c r="C2101" s="98" t="s">
        <v>4675</v>
      </c>
      <c r="D2101" s="104">
        <v>13.26</v>
      </c>
    </row>
    <row r="2102" spans="1:4">
      <c r="A2102" s="98" t="s">
        <v>14180</v>
      </c>
      <c r="B2102" s="97" t="s">
        <v>14181</v>
      </c>
      <c r="C2102" s="98" t="s">
        <v>4675</v>
      </c>
      <c r="D2102" s="104">
        <v>39.76</v>
      </c>
    </row>
    <row r="2103" spans="1:4">
      <c r="A2103" s="98" t="s">
        <v>14182</v>
      </c>
      <c r="B2103" s="97" t="s">
        <v>14183</v>
      </c>
      <c r="C2103" s="98" t="s">
        <v>4675</v>
      </c>
      <c r="D2103" s="104">
        <v>1.48</v>
      </c>
    </row>
    <row r="2104" spans="1:4">
      <c r="A2104" s="98" t="s">
        <v>6111</v>
      </c>
      <c r="B2104" s="97" t="s">
        <v>6112</v>
      </c>
      <c r="C2104" s="98" t="s">
        <v>4675</v>
      </c>
      <c r="D2104" s="104">
        <v>2.0099999999999998</v>
      </c>
    </row>
    <row r="2105" spans="1:4">
      <c r="A2105" s="98" t="s">
        <v>1899</v>
      </c>
      <c r="B2105" s="97" t="s">
        <v>1900</v>
      </c>
      <c r="C2105" s="98" t="s">
        <v>4675</v>
      </c>
      <c r="D2105" s="104">
        <v>4.71</v>
      </c>
    </row>
    <row r="2106" spans="1:4">
      <c r="A2106" s="98" t="s">
        <v>14184</v>
      </c>
      <c r="B2106" s="97" t="s">
        <v>14185</v>
      </c>
      <c r="C2106" s="98" t="s">
        <v>4675</v>
      </c>
      <c r="D2106" s="104">
        <v>6.27</v>
      </c>
    </row>
    <row r="2107" spans="1:4">
      <c r="A2107" s="98" t="s">
        <v>12091</v>
      </c>
      <c r="B2107" s="97" t="s">
        <v>12092</v>
      </c>
      <c r="C2107" s="98" t="s">
        <v>4675</v>
      </c>
      <c r="D2107" s="104">
        <v>7.3</v>
      </c>
    </row>
    <row r="2108" spans="1:4">
      <c r="A2108" s="98" t="s">
        <v>12093</v>
      </c>
      <c r="B2108" s="97" t="s">
        <v>12094</v>
      </c>
      <c r="C2108" s="98" t="s">
        <v>4675</v>
      </c>
      <c r="D2108" s="104">
        <v>12.12</v>
      </c>
    </row>
    <row r="2109" spans="1:4">
      <c r="A2109" s="98" t="s">
        <v>12095</v>
      </c>
      <c r="B2109" s="97" t="s">
        <v>12096</v>
      </c>
      <c r="C2109" s="98" t="s">
        <v>4675</v>
      </c>
      <c r="D2109" s="104">
        <v>19.05</v>
      </c>
    </row>
    <row r="2110" spans="1:4">
      <c r="A2110" s="98" t="s">
        <v>12097</v>
      </c>
      <c r="B2110" s="97" t="s">
        <v>12098</v>
      </c>
      <c r="C2110" s="98" t="s">
        <v>4675</v>
      </c>
      <c r="D2110" s="104">
        <v>24.3</v>
      </c>
    </row>
    <row r="2111" spans="1:4">
      <c r="A2111" s="98" t="s">
        <v>12099</v>
      </c>
      <c r="B2111" s="97" t="s">
        <v>12100</v>
      </c>
      <c r="C2111" s="98" t="s">
        <v>6555</v>
      </c>
      <c r="D2111" s="104">
        <v>316.64999999999998</v>
      </c>
    </row>
    <row r="2112" spans="1:4">
      <c r="A2112" s="98" t="s">
        <v>12101</v>
      </c>
      <c r="B2112" s="97" t="s">
        <v>12102</v>
      </c>
      <c r="C2112" s="98" t="s">
        <v>6555</v>
      </c>
      <c r="D2112" s="104">
        <v>2.65</v>
      </c>
    </row>
    <row r="2113" spans="1:4">
      <c r="A2113" s="98" t="s">
        <v>12103</v>
      </c>
      <c r="B2113" s="97" t="s">
        <v>12104</v>
      </c>
      <c r="C2113" s="98" t="s">
        <v>6555</v>
      </c>
      <c r="D2113" s="104">
        <v>221.87</v>
      </c>
    </row>
    <row r="2114" spans="1:4">
      <c r="A2114" s="98" t="s">
        <v>12105</v>
      </c>
      <c r="B2114" s="97" t="s">
        <v>12106</v>
      </c>
      <c r="C2114" s="98" t="s">
        <v>6555</v>
      </c>
      <c r="D2114" s="104">
        <v>2.98</v>
      </c>
    </row>
    <row r="2115" spans="1:4">
      <c r="A2115" s="98" t="s">
        <v>12107</v>
      </c>
      <c r="B2115" s="97" t="s">
        <v>12108</v>
      </c>
      <c r="C2115" s="98" t="s">
        <v>6555</v>
      </c>
      <c r="D2115" s="104">
        <v>3.54</v>
      </c>
    </row>
    <row r="2116" spans="1:4">
      <c r="A2116" s="98" t="s">
        <v>9694</v>
      </c>
      <c r="B2116" s="97" t="s">
        <v>9695</v>
      </c>
      <c r="C2116" s="98" t="s">
        <v>6555</v>
      </c>
      <c r="D2116" s="104">
        <v>6.68</v>
      </c>
    </row>
    <row r="2117" spans="1:4">
      <c r="A2117" s="98" t="s">
        <v>9696</v>
      </c>
      <c r="B2117" s="97" t="s">
        <v>9697</v>
      </c>
      <c r="C2117" s="98" t="s">
        <v>6555</v>
      </c>
      <c r="D2117" s="104">
        <v>11.63</v>
      </c>
    </row>
    <row r="2118" spans="1:4">
      <c r="A2118" s="98" t="s">
        <v>9698</v>
      </c>
      <c r="B2118" s="97" t="s">
        <v>9699</v>
      </c>
      <c r="C2118" s="98" t="s">
        <v>6555</v>
      </c>
      <c r="D2118" s="104">
        <v>13.67</v>
      </c>
    </row>
    <row r="2119" spans="1:4">
      <c r="A2119" s="98" t="s">
        <v>9700</v>
      </c>
      <c r="B2119" s="97" t="s">
        <v>9701</v>
      </c>
      <c r="C2119" s="98" t="s">
        <v>6555</v>
      </c>
      <c r="D2119" s="104">
        <v>31.61</v>
      </c>
    </row>
    <row r="2120" spans="1:4">
      <c r="A2120" s="98" t="s">
        <v>9702</v>
      </c>
      <c r="B2120" s="97" t="s">
        <v>9703</v>
      </c>
      <c r="C2120" s="98" t="s">
        <v>6555</v>
      </c>
      <c r="D2120" s="104">
        <v>96.7</v>
      </c>
    </row>
    <row r="2121" spans="1:4">
      <c r="A2121" s="98" t="s">
        <v>9704</v>
      </c>
      <c r="B2121" s="97" t="s">
        <v>9705</v>
      </c>
      <c r="C2121" s="98" t="s">
        <v>6555</v>
      </c>
      <c r="D2121" s="104">
        <v>98.89</v>
      </c>
    </row>
    <row r="2122" spans="1:4">
      <c r="A2122" s="98" t="s">
        <v>9706</v>
      </c>
      <c r="B2122" s="97" t="s">
        <v>9707</v>
      </c>
      <c r="C2122" s="98" t="s">
        <v>6555</v>
      </c>
      <c r="D2122" s="104">
        <v>6.79</v>
      </c>
    </row>
    <row r="2123" spans="1:4">
      <c r="A2123" s="98" t="s">
        <v>9708</v>
      </c>
      <c r="B2123" s="97" t="s">
        <v>9709</v>
      </c>
      <c r="C2123" s="98" t="s">
        <v>6555</v>
      </c>
      <c r="D2123" s="104">
        <v>12.73</v>
      </c>
    </row>
    <row r="2124" spans="1:4">
      <c r="A2124" s="98" t="s">
        <v>9710</v>
      </c>
      <c r="B2124" s="97" t="s">
        <v>9711</v>
      </c>
      <c r="C2124" s="98" t="s">
        <v>6555</v>
      </c>
      <c r="D2124" s="104">
        <v>15.34</v>
      </c>
    </row>
    <row r="2125" spans="1:4">
      <c r="A2125" s="98" t="s">
        <v>9712</v>
      </c>
      <c r="B2125" s="97" t="s">
        <v>9713</v>
      </c>
      <c r="C2125" s="98" t="s">
        <v>6555</v>
      </c>
      <c r="D2125" s="104">
        <v>28.91</v>
      </c>
    </row>
    <row r="2126" spans="1:4">
      <c r="A2126" s="98" t="s">
        <v>9714</v>
      </c>
      <c r="B2126" s="97" t="s">
        <v>9785</v>
      </c>
      <c r="C2126" s="98" t="s">
        <v>6555</v>
      </c>
      <c r="D2126" s="104">
        <v>56.84</v>
      </c>
    </row>
    <row r="2127" spans="1:4">
      <c r="A2127" s="98" t="s">
        <v>9786</v>
      </c>
      <c r="B2127" s="97" t="s">
        <v>9787</v>
      </c>
      <c r="C2127" s="98" t="s">
        <v>6555</v>
      </c>
      <c r="D2127" s="104">
        <v>71.989999999999995</v>
      </c>
    </row>
    <row r="2128" spans="1:4">
      <c r="A2128" s="98" t="s">
        <v>9788</v>
      </c>
      <c r="B2128" s="97" t="s">
        <v>9789</v>
      </c>
      <c r="C2128" s="98" t="s">
        <v>6555</v>
      </c>
      <c r="D2128" s="104">
        <v>3.65</v>
      </c>
    </row>
    <row r="2129" spans="1:4">
      <c r="A2129" s="98" t="s">
        <v>9790</v>
      </c>
      <c r="B2129" s="97" t="s">
        <v>9791</v>
      </c>
      <c r="C2129" s="98" t="s">
        <v>6555</v>
      </c>
      <c r="D2129" s="104">
        <v>125.23</v>
      </c>
    </row>
    <row r="2130" spans="1:4" ht="21">
      <c r="A2130" s="98" t="s">
        <v>9792</v>
      </c>
      <c r="B2130" s="97" t="s">
        <v>12646</v>
      </c>
      <c r="C2130" s="98" t="s">
        <v>6555</v>
      </c>
      <c r="D2130" s="104">
        <v>7834.32</v>
      </c>
    </row>
    <row r="2131" spans="1:4">
      <c r="A2131" s="98" t="s">
        <v>12647</v>
      </c>
      <c r="B2131" s="97" t="s">
        <v>12648</v>
      </c>
      <c r="C2131" s="98" t="s">
        <v>6555</v>
      </c>
      <c r="D2131" s="104">
        <v>581.58000000000004</v>
      </c>
    </row>
    <row r="2132" spans="1:4" ht="21">
      <c r="A2132" s="98" t="s">
        <v>12649</v>
      </c>
      <c r="B2132" s="97" t="s">
        <v>440</v>
      </c>
      <c r="C2132" s="98" t="s">
        <v>6555</v>
      </c>
      <c r="D2132" s="104">
        <v>1566.86</v>
      </c>
    </row>
    <row r="2133" spans="1:4">
      <c r="A2133" s="98" t="s">
        <v>441</v>
      </c>
      <c r="B2133" s="97" t="s">
        <v>442</v>
      </c>
      <c r="C2133" s="98" t="s">
        <v>6555</v>
      </c>
      <c r="D2133" s="104">
        <v>1241.6400000000001</v>
      </c>
    </row>
    <row r="2134" spans="1:4">
      <c r="A2134" s="98" t="s">
        <v>443</v>
      </c>
      <c r="B2134" s="97" t="s">
        <v>444</v>
      </c>
      <c r="C2134" s="98" t="s">
        <v>6555</v>
      </c>
      <c r="D2134" s="104">
        <v>1465.7</v>
      </c>
    </row>
    <row r="2135" spans="1:4">
      <c r="A2135" s="98" t="s">
        <v>445</v>
      </c>
      <c r="B2135" s="97" t="s">
        <v>446</v>
      </c>
      <c r="C2135" s="98" t="s">
        <v>6555</v>
      </c>
      <c r="D2135" s="104">
        <v>1441.32</v>
      </c>
    </row>
    <row r="2136" spans="1:4">
      <c r="A2136" s="98" t="s">
        <v>447</v>
      </c>
      <c r="B2136" s="97" t="s">
        <v>448</v>
      </c>
      <c r="C2136" s="98" t="s">
        <v>6555</v>
      </c>
      <c r="D2136" s="104">
        <v>213.1</v>
      </c>
    </row>
    <row r="2137" spans="1:4">
      <c r="A2137" s="98" t="s">
        <v>449</v>
      </c>
      <c r="B2137" s="97" t="s">
        <v>450</v>
      </c>
      <c r="C2137" s="98" t="s">
        <v>6555</v>
      </c>
      <c r="D2137" s="104">
        <v>303.11</v>
      </c>
    </row>
    <row r="2138" spans="1:4">
      <c r="A2138" s="98" t="s">
        <v>451</v>
      </c>
      <c r="B2138" s="97" t="s">
        <v>452</v>
      </c>
      <c r="C2138" s="98" t="s">
        <v>6555</v>
      </c>
      <c r="D2138" s="104">
        <v>36.21</v>
      </c>
    </row>
    <row r="2139" spans="1:4">
      <c r="A2139" s="98" t="s">
        <v>453</v>
      </c>
      <c r="B2139" s="97" t="s">
        <v>454</v>
      </c>
      <c r="C2139" s="98" t="s">
        <v>6555</v>
      </c>
      <c r="D2139" s="104">
        <v>38.56</v>
      </c>
    </row>
    <row r="2140" spans="1:4">
      <c r="A2140" s="98" t="s">
        <v>455</v>
      </c>
      <c r="B2140" s="97" t="s">
        <v>456</v>
      </c>
      <c r="C2140" s="98" t="s">
        <v>6555</v>
      </c>
      <c r="D2140" s="104">
        <v>48.02</v>
      </c>
    </row>
    <row r="2141" spans="1:4">
      <c r="A2141" s="98" t="s">
        <v>457</v>
      </c>
      <c r="B2141" s="97" t="s">
        <v>458</v>
      </c>
      <c r="C2141" s="98" t="s">
        <v>6555</v>
      </c>
      <c r="D2141" s="104">
        <v>68.56</v>
      </c>
    </row>
    <row r="2142" spans="1:4">
      <c r="A2142" s="98" t="s">
        <v>459</v>
      </c>
      <c r="B2142" s="97" t="s">
        <v>460</v>
      </c>
      <c r="C2142" s="98" t="s">
        <v>6555</v>
      </c>
      <c r="D2142" s="104">
        <v>84.91</v>
      </c>
    </row>
    <row r="2143" spans="1:4">
      <c r="A2143" s="98" t="s">
        <v>461</v>
      </c>
      <c r="B2143" s="97" t="s">
        <v>462</v>
      </c>
      <c r="C2143" s="98" t="s">
        <v>6555</v>
      </c>
      <c r="D2143" s="104">
        <v>91.57</v>
      </c>
    </row>
    <row r="2144" spans="1:4">
      <c r="A2144" s="98" t="s">
        <v>463</v>
      </c>
      <c r="B2144" s="97" t="s">
        <v>464</v>
      </c>
      <c r="C2144" s="98" t="s">
        <v>6555</v>
      </c>
      <c r="D2144" s="104">
        <v>137.22999999999999</v>
      </c>
    </row>
    <row r="2145" spans="1:4">
      <c r="A2145" s="98" t="s">
        <v>465</v>
      </c>
      <c r="B2145" s="97" t="s">
        <v>466</v>
      </c>
      <c r="C2145" s="98" t="s">
        <v>6555</v>
      </c>
      <c r="D2145" s="104">
        <v>173.94</v>
      </c>
    </row>
    <row r="2146" spans="1:4">
      <c r="A2146" s="98" t="s">
        <v>467</v>
      </c>
      <c r="B2146" s="97" t="s">
        <v>2741</v>
      </c>
      <c r="C2146" s="98" t="s">
        <v>6555</v>
      </c>
      <c r="D2146" s="104">
        <v>161.02000000000001</v>
      </c>
    </row>
    <row r="2147" spans="1:4">
      <c r="A2147" s="98" t="s">
        <v>2742</v>
      </c>
      <c r="B2147" s="97" t="s">
        <v>2743</v>
      </c>
      <c r="C2147" s="98" t="s">
        <v>6555</v>
      </c>
      <c r="D2147" s="104">
        <v>13.36</v>
      </c>
    </row>
    <row r="2148" spans="1:4">
      <c r="A2148" s="98" t="s">
        <v>2744</v>
      </c>
      <c r="B2148" s="97" t="s">
        <v>2745</v>
      </c>
      <c r="C2148" s="98" t="s">
        <v>6555</v>
      </c>
      <c r="D2148" s="104">
        <v>19.05</v>
      </c>
    </row>
    <row r="2149" spans="1:4">
      <c r="A2149" s="98" t="s">
        <v>2746</v>
      </c>
      <c r="B2149" s="97" t="s">
        <v>2747</v>
      </c>
      <c r="C2149" s="98" t="s">
        <v>6555</v>
      </c>
      <c r="D2149" s="104">
        <v>24.54</v>
      </c>
    </row>
    <row r="2150" spans="1:4">
      <c r="A2150" s="98" t="s">
        <v>2748</v>
      </c>
      <c r="B2150" s="97" t="s">
        <v>2749</v>
      </c>
      <c r="C2150" s="98" t="s">
        <v>6555</v>
      </c>
      <c r="D2150" s="104">
        <v>39.56</v>
      </c>
    </row>
    <row r="2151" spans="1:4">
      <c r="A2151" s="98" t="s">
        <v>2750</v>
      </c>
      <c r="B2151" s="97" t="s">
        <v>2751</v>
      </c>
      <c r="C2151" s="98" t="s">
        <v>6555</v>
      </c>
      <c r="D2151" s="104">
        <v>61.41</v>
      </c>
    </row>
    <row r="2152" spans="1:4">
      <c r="A2152" s="98" t="s">
        <v>2752</v>
      </c>
      <c r="B2152" s="97" t="s">
        <v>2753</v>
      </c>
      <c r="C2152" s="98" t="s">
        <v>6555</v>
      </c>
      <c r="D2152" s="104">
        <v>164.29</v>
      </c>
    </row>
    <row r="2153" spans="1:4">
      <c r="A2153" s="98" t="s">
        <v>2754</v>
      </c>
      <c r="B2153" s="97" t="s">
        <v>2755</v>
      </c>
      <c r="C2153" s="98" t="s">
        <v>6555</v>
      </c>
      <c r="D2153" s="104">
        <v>13.36</v>
      </c>
    </row>
    <row r="2154" spans="1:4">
      <c r="A2154" s="98" t="s">
        <v>2756</v>
      </c>
      <c r="B2154" s="97" t="s">
        <v>2757</v>
      </c>
      <c r="C2154" s="98" t="s">
        <v>6555</v>
      </c>
      <c r="D2154" s="104">
        <v>85.76</v>
      </c>
    </row>
    <row r="2155" spans="1:4">
      <c r="A2155" s="98" t="s">
        <v>509</v>
      </c>
      <c r="B2155" s="97" t="s">
        <v>510</v>
      </c>
      <c r="C2155" s="98" t="s">
        <v>6555</v>
      </c>
      <c r="D2155" s="104">
        <v>1489.97</v>
      </c>
    </row>
    <row r="2156" spans="1:4">
      <c r="A2156" s="98" t="s">
        <v>511</v>
      </c>
      <c r="B2156" s="97" t="s">
        <v>512</v>
      </c>
      <c r="C2156" s="98" t="s">
        <v>6555</v>
      </c>
      <c r="D2156" s="104">
        <v>1620.9</v>
      </c>
    </row>
    <row r="2157" spans="1:4">
      <c r="A2157" s="98" t="s">
        <v>513</v>
      </c>
      <c r="B2157" s="97" t="s">
        <v>1847</v>
      </c>
      <c r="C2157" s="98" t="s">
        <v>12889</v>
      </c>
      <c r="D2157" s="104">
        <v>154.66</v>
      </c>
    </row>
    <row r="2158" spans="1:4">
      <c r="A2158" s="98" t="s">
        <v>1706</v>
      </c>
      <c r="B2158" s="110" t="s">
        <v>7096</v>
      </c>
      <c r="C2158" s="123" t="s">
        <v>6555</v>
      </c>
      <c r="D2158" s="124">
        <v>7.21</v>
      </c>
    </row>
    <row r="2159" spans="1:4">
      <c r="A2159" s="98" t="s">
        <v>1707</v>
      </c>
      <c r="B2159" s="110" t="s">
        <v>7098</v>
      </c>
      <c r="C2159" s="123" t="s">
        <v>6555</v>
      </c>
      <c r="D2159" s="124">
        <v>1.01</v>
      </c>
    </row>
    <row r="2160" spans="1:4">
      <c r="A2160" s="98" t="s">
        <v>1708</v>
      </c>
      <c r="B2160" s="110" t="s">
        <v>7099</v>
      </c>
      <c r="C2160" s="123" t="s">
        <v>4675</v>
      </c>
      <c r="D2160" s="124">
        <v>2.09</v>
      </c>
    </row>
    <row r="2161" spans="1:6">
      <c r="A2161" s="98" t="s">
        <v>1709</v>
      </c>
      <c r="B2161" s="110" t="s">
        <v>7100</v>
      </c>
      <c r="C2161" s="123" t="s">
        <v>6555</v>
      </c>
      <c r="D2161" s="124">
        <v>0.75</v>
      </c>
    </row>
    <row r="2162" spans="1:6">
      <c r="A2162" s="98" t="s">
        <v>1710</v>
      </c>
      <c r="B2162" s="110" t="s">
        <v>7101</v>
      </c>
      <c r="C2162" s="123" t="s">
        <v>4675</v>
      </c>
      <c r="D2162" s="124">
        <v>1.32</v>
      </c>
    </row>
    <row r="2163" spans="1:6">
      <c r="A2163" s="98" t="s">
        <v>1711</v>
      </c>
      <c r="B2163" s="110" t="s">
        <v>7102</v>
      </c>
      <c r="C2163" s="123" t="s">
        <v>6555</v>
      </c>
      <c r="D2163" s="124">
        <v>0.27</v>
      </c>
    </row>
    <row r="2164" spans="1:6">
      <c r="A2164" s="98" t="s">
        <v>1712</v>
      </c>
      <c r="B2164" s="110" t="s">
        <v>5571</v>
      </c>
      <c r="C2164" s="123" t="s">
        <v>6555</v>
      </c>
      <c r="D2164" s="125">
        <v>9.36</v>
      </c>
    </row>
    <row r="2165" spans="1:6">
      <c r="A2165" s="98" t="s">
        <v>1713</v>
      </c>
      <c r="B2165" s="110" t="s">
        <v>5572</v>
      </c>
      <c r="C2165" s="123" t="s">
        <v>6555</v>
      </c>
      <c r="D2165" s="124">
        <v>1.05</v>
      </c>
    </row>
    <row r="2166" spans="1:6">
      <c r="A2166" s="98" t="s">
        <v>1714</v>
      </c>
      <c r="B2166" s="110" t="s">
        <v>7103</v>
      </c>
      <c r="C2166" s="123" t="s">
        <v>6555</v>
      </c>
      <c r="D2166" s="125">
        <v>58.85</v>
      </c>
    </row>
    <row r="2167" spans="1:6">
      <c r="A2167" s="98" t="s">
        <v>1715</v>
      </c>
      <c r="B2167" s="110" t="s">
        <v>7104</v>
      </c>
      <c r="C2167" s="123" t="s">
        <v>6555</v>
      </c>
      <c r="D2167" s="124">
        <v>3.84</v>
      </c>
    </row>
    <row r="2168" spans="1:6">
      <c r="A2168" s="98" t="s">
        <v>1716</v>
      </c>
      <c r="B2168" s="110" t="s">
        <v>13430</v>
      </c>
      <c r="C2168" s="123" t="s">
        <v>6555</v>
      </c>
      <c r="D2168" s="124">
        <v>2.4900000000000002</v>
      </c>
    </row>
    <row r="2169" spans="1:6">
      <c r="A2169" s="98" t="s">
        <v>1717</v>
      </c>
      <c r="B2169" s="110" t="s">
        <v>13431</v>
      </c>
      <c r="C2169" s="123" t="s">
        <v>6555</v>
      </c>
      <c r="D2169" s="124">
        <v>3.27</v>
      </c>
    </row>
    <row r="2170" spans="1:6">
      <c r="A2170" s="98" t="s">
        <v>1718</v>
      </c>
      <c r="B2170" s="100" t="s">
        <v>7097</v>
      </c>
      <c r="C2170" s="123" t="s">
        <v>6555</v>
      </c>
      <c r="D2170" s="104">
        <v>4.71</v>
      </c>
    </row>
    <row r="2171" spans="1:6">
      <c r="A2171" s="98" t="s">
        <v>1719</v>
      </c>
      <c r="B2171" s="110" t="s">
        <v>9796</v>
      </c>
      <c r="C2171" s="123" t="s">
        <v>6555</v>
      </c>
      <c r="D2171" s="104">
        <v>11.07</v>
      </c>
    </row>
    <row r="2172" spans="1:6">
      <c r="A2172" s="98" t="s">
        <v>1720</v>
      </c>
      <c r="B2172" s="110" t="s">
        <v>9798</v>
      </c>
      <c r="C2172" s="123" t="s">
        <v>6555</v>
      </c>
      <c r="D2172" s="104">
        <v>20.82</v>
      </c>
    </row>
    <row r="2173" spans="1:6">
      <c r="A2173" s="98"/>
      <c r="B2173" s="1"/>
      <c r="C2173" s="98"/>
      <c r="D2173" s="104"/>
    </row>
    <row r="2174" spans="1:6">
      <c r="A2174" s="96" t="s">
        <v>1848</v>
      </c>
      <c r="B2174" s="96"/>
      <c r="C2174" s="96"/>
      <c r="D2174" s="96"/>
      <c r="E2174" s="7"/>
      <c r="F2174" s="7"/>
    </row>
    <row r="2175" spans="1:6">
      <c r="A2175" s="99"/>
      <c r="B2175" s="99"/>
      <c r="C2175" s="99"/>
      <c r="D2175" s="99"/>
    </row>
    <row r="2176" spans="1:6">
      <c r="A2176" s="98" t="s">
        <v>1849</v>
      </c>
      <c r="B2176" s="97" t="s">
        <v>1850</v>
      </c>
      <c r="C2176" s="98" t="s">
        <v>6555</v>
      </c>
      <c r="D2176" s="104">
        <v>324.07</v>
      </c>
    </row>
    <row r="2177" spans="1:4">
      <c r="A2177" s="98" t="s">
        <v>1851</v>
      </c>
      <c r="B2177" s="97" t="s">
        <v>1852</v>
      </c>
      <c r="C2177" s="98" t="s">
        <v>6555</v>
      </c>
      <c r="D2177" s="104">
        <v>295.54000000000002</v>
      </c>
    </row>
    <row r="2178" spans="1:4">
      <c r="A2178" s="98" t="s">
        <v>1853</v>
      </c>
      <c r="B2178" s="97" t="s">
        <v>1854</v>
      </c>
      <c r="C2178" s="98" t="s">
        <v>6555</v>
      </c>
      <c r="D2178" s="104">
        <v>291.64999999999998</v>
      </c>
    </row>
    <row r="2179" spans="1:4">
      <c r="A2179" s="98" t="s">
        <v>1855</v>
      </c>
      <c r="B2179" s="97" t="s">
        <v>1856</v>
      </c>
      <c r="C2179" s="98" t="s">
        <v>6555</v>
      </c>
      <c r="D2179" s="104">
        <v>56.19</v>
      </c>
    </row>
    <row r="2180" spans="1:4">
      <c r="A2180" s="98" t="s">
        <v>1857</v>
      </c>
      <c r="B2180" s="97" t="s">
        <v>1858</v>
      </c>
      <c r="C2180" s="98" t="s">
        <v>6555</v>
      </c>
      <c r="D2180" s="104">
        <v>74.78</v>
      </c>
    </row>
    <row r="2181" spans="1:4">
      <c r="A2181" s="98" t="s">
        <v>265</v>
      </c>
      <c r="B2181" s="97" t="s">
        <v>266</v>
      </c>
      <c r="C2181" s="98" t="s">
        <v>6555</v>
      </c>
      <c r="D2181" s="104">
        <v>79.77</v>
      </c>
    </row>
    <row r="2182" spans="1:4">
      <c r="A2182" s="98" t="s">
        <v>4002</v>
      </c>
      <c r="B2182" s="97" t="s">
        <v>4003</v>
      </c>
      <c r="C2182" s="98" t="s">
        <v>6555</v>
      </c>
      <c r="D2182" s="104">
        <v>74.78</v>
      </c>
    </row>
    <row r="2183" spans="1:4">
      <c r="A2183" s="98" t="s">
        <v>267</v>
      </c>
      <c r="B2183" s="97" t="s">
        <v>268</v>
      </c>
      <c r="C2183" s="98" t="s">
        <v>6555</v>
      </c>
      <c r="D2183" s="104">
        <v>135.63999999999999</v>
      </c>
    </row>
    <row r="2184" spans="1:4">
      <c r="A2184" s="98" t="s">
        <v>269</v>
      </c>
      <c r="B2184" s="97" t="s">
        <v>270</v>
      </c>
      <c r="C2184" s="98" t="s">
        <v>6555</v>
      </c>
      <c r="D2184" s="104">
        <v>127.29</v>
      </c>
    </row>
    <row r="2185" spans="1:4">
      <c r="A2185" s="98" t="s">
        <v>468</v>
      </c>
      <c r="B2185" s="97" t="s">
        <v>469</v>
      </c>
      <c r="C2185" s="98" t="s">
        <v>12889</v>
      </c>
      <c r="D2185" s="104">
        <v>297.17</v>
      </c>
    </row>
    <row r="2186" spans="1:4">
      <c r="A2186" s="98" t="s">
        <v>470</v>
      </c>
      <c r="B2186" s="97" t="s">
        <v>471</v>
      </c>
      <c r="C2186" s="98" t="s">
        <v>12889</v>
      </c>
      <c r="D2186" s="104">
        <v>367.4</v>
      </c>
    </row>
    <row r="2187" spans="1:4">
      <c r="A2187" s="98" t="s">
        <v>472</v>
      </c>
      <c r="B2187" s="97" t="s">
        <v>473</v>
      </c>
      <c r="C2187" s="98" t="s">
        <v>6555</v>
      </c>
      <c r="D2187" s="104">
        <v>1183.3499999999999</v>
      </c>
    </row>
    <row r="2188" spans="1:4">
      <c r="A2188" s="98" t="s">
        <v>474</v>
      </c>
      <c r="B2188" s="97" t="s">
        <v>475</v>
      </c>
      <c r="C2188" s="98" t="s">
        <v>6555</v>
      </c>
      <c r="D2188" s="104">
        <v>2.29</v>
      </c>
    </row>
    <row r="2189" spans="1:4">
      <c r="A2189" s="98" t="s">
        <v>476</v>
      </c>
      <c r="B2189" s="97" t="s">
        <v>477</v>
      </c>
      <c r="C2189" s="98" t="s">
        <v>6555</v>
      </c>
      <c r="D2189" s="104">
        <v>3.86</v>
      </c>
    </row>
    <row r="2190" spans="1:4">
      <c r="A2190" s="98" t="s">
        <v>478</v>
      </c>
      <c r="B2190" s="97" t="s">
        <v>479</v>
      </c>
      <c r="C2190" s="98" t="s">
        <v>6555</v>
      </c>
      <c r="D2190" s="104">
        <v>4.01</v>
      </c>
    </row>
    <row r="2191" spans="1:4">
      <c r="A2191" s="98" t="s">
        <v>480</v>
      </c>
      <c r="B2191" s="97" t="s">
        <v>481</v>
      </c>
      <c r="C2191" s="98" t="s">
        <v>6555</v>
      </c>
      <c r="D2191" s="104">
        <v>104</v>
      </c>
    </row>
    <row r="2192" spans="1:4">
      <c r="A2192" s="98" t="s">
        <v>4006</v>
      </c>
      <c r="B2192" s="97" t="s">
        <v>4008</v>
      </c>
      <c r="C2192" s="98" t="s">
        <v>6555</v>
      </c>
      <c r="D2192" s="104">
        <v>23.61</v>
      </c>
    </row>
    <row r="2193" spans="1:4">
      <c r="A2193" s="98" t="s">
        <v>482</v>
      </c>
      <c r="B2193" s="97" t="s">
        <v>483</v>
      </c>
      <c r="C2193" s="98" t="s">
        <v>6555</v>
      </c>
      <c r="D2193" s="104">
        <v>47.55</v>
      </c>
    </row>
    <row r="2194" spans="1:4">
      <c r="A2194" s="98" t="s">
        <v>484</v>
      </c>
      <c r="B2194" s="97" t="s">
        <v>485</v>
      </c>
      <c r="C2194" s="98" t="s">
        <v>6555</v>
      </c>
      <c r="D2194" s="104">
        <v>19.45</v>
      </c>
    </row>
    <row r="2195" spans="1:4">
      <c r="A2195" s="98" t="s">
        <v>486</v>
      </c>
      <c r="B2195" s="97" t="s">
        <v>487</v>
      </c>
      <c r="C2195" s="98" t="s">
        <v>6555</v>
      </c>
      <c r="D2195" s="104">
        <v>39.32</v>
      </c>
    </row>
    <row r="2196" spans="1:4">
      <c r="A2196" s="98" t="s">
        <v>4013</v>
      </c>
      <c r="B2196" s="97" t="s">
        <v>4014</v>
      </c>
      <c r="C2196" s="98" t="s">
        <v>6555</v>
      </c>
      <c r="D2196" s="104">
        <v>5.52</v>
      </c>
    </row>
    <row r="2197" spans="1:4">
      <c r="A2197" s="98" t="s">
        <v>488</v>
      </c>
      <c r="B2197" s="97" t="s">
        <v>489</v>
      </c>
      <c r="C2197" s="98" t="s">
        <v>6555</v>
      </c>
      <c r="D2197" s="104">
        <v>39.32</v>
      </c>
    </row>
    <row r="2198" spans="1:4">
      <c r="A2198" s="98" t="s">
        <v>490</v>
      </c>
      <c r="B2198" s="97" t="s">
        <v>491</v>
      </c>
      <c r="C2198" s="98" t="s">
        <v>6555</v>
      </c>
      <c r="D2198" s="104">
        <v>1110.9000000000001</v>
      </c>
    </row>
    <row r="2199" spans="1:4">
      <c r="A2199" s="98" t="s">
        <v>492</v>
      </c>
      <c r="B2199" s="97" t="s">
        <v>493</v>
      </c>
      <c r="C2199" s="98" t="s">
        <v>6555</v>
      </c>
      <c r="D2199" s="104">
        <v>17.46</v>
      </c>
    </row>
    <row r="2200" spans="1:4">
      <c r="A2200" s="98" t="s">
        <v>494</v>
      </c>
      <c r="B2200" s="97" t="s">
        <v>495</v>
      </c>
      <c r="C2200" s="98" t="s">
        <v>6555</v>
      </c>
      <c r="D2200" s="104">
        <v>14.37</v>
      </c>
    </row>
    <row r="2201" spans="1:4">
      <c r="A2201" s="98" t="s">
        <v>4536</v>
      </c>
      <c r="B2201" s="97" t="s">
        <v>4537</v>
      </c>
      <c r="C2201" s="98" t="s">
        <v>6555</v>
      </c>
      <c r="D2201" s="104">
        <v>0.15</v>
      </c>
    </row>
    <row r="2202" spans="1:4">
      <c r="A2202" s="98" t="s">
        <v>496</v>
      </c>
      <c r="B2202" s="97" t="s">
        <v>497</v>
      </c>
      <c r="C2202" s="98" t="s">
        <v>6555</v>
      </c>
      <c r="D2202" s="104">
        <v>80.599999999999994</v>
      </c>
    </row>
    <row r="2203" spans="1:4">
      <c r="A2203" s="98" t="s">
        <v>498</v>
      </c>
      <c r="B2203" s="97" t="s">
        <v>499</v>
      </c>
      <c r="C2203" s="98" t="s">
        <v>6555</v>
      </c>
      <c r="D2203" s="104">
        <v>36.44</v>
      </c>
    </row>
    <row r="2204" spans="1:4">
      <c r="A2204" s="98" t="s">
        <v>500</v>
      </c>
      <c r="B2204" s="97" t="s">
        <v>501</v>
      </c>
      <c r="C2204" s="98" t="s">
        <v>6555</v>
      </c>
      <c r="D2204" s="104">
        <v>15.88</v>
      </c>
    </row>
    <row r="2205" spans="1:4">
      <c r="A2205" s="98" t="s">
        <v>4015</v>
      </c>
      <c r="B2205" s="97" t="s">
        <v>4016</v>
      </c>
      <c r="C2205" s="98" t="s">
        <v>6555</v>
      </c>
      <c r="D2205" s="104">
        <v>3.01</v>
      </c>
    </row>
    <row r="2206" spans="1:4">
      <c r="A2206" s="98" t="s">
        <v>502</v>
      </c>
      <c r="B2206" s="97" t="s">
        <v>503</v>
      </c>
      <c r="C2206" s="98" t="s">
        <v>6555</v>
      </c>
      <c r="D2206" s="104">
        <v>12.41</v>
      </c>
    </row>
    <row r="2207" spans="1:4">
      <c r="A2207" s="98" t="s">
        <v>504</v>
      </c>
      <c r="B2207" s="97" t="s">
        <v>505</v>
      </c>
      <c r="C2207" s="98" t="s">
        <v>6555</v>
      </c>
      <c r="D2207" s="104">
        <v>55.76</v>
      </c>
    </row>
    <row r="2208" spans="1:4">
      <c r="A2208" s="98" t="s">
        <v>506</v>
      </c>
      <c r="B2208" s="97" t="s">
        <v>507</v>
      </c>
      <c r="C2208" s="98" t="s">
        <v>6555</v>
      </c>
      <c r="D2208" s="104">
        <v>20.69</v>
      </c>
    </row>
    <row r="2209" spans="1:4">
      <c r="A2209" s="98" t="s">
        <v>508</v>
      </c>
      <c r="B2209" s="97" t="s">
        <v>338</v>
      </c>
      <c r="C2209" s="98" t="s">
        <v>6555</v>
      </c>
      <c r="D2209" s="104">
        <v>4287.6000000000004</v>
      </c>
    </row>
    <row r="2210" spans="1:4">
      <c r="A2210" s="98" t="s">
        <v>339</v>
      </c>
      <c r="B2210" s="97" t="s">
        <v>340</v>
      </c>
      <c r="C2210" s="98" t="s">
        <v>6555</v>
      </c>
      <c r="D2210" s="104">
        <v>62.57</v>
      </c>
    </row>
    <row r="2211" spans="1:4">
      <c r="A2211" s="98" t="s">
        <v>341</v>
      </c>
      <c r="B2211" s="97" t="s">
        <v>342</v>
      </c>
      <c r="C2211" s="98" t="s">
        <v>6555</v>
      </c>
      <c r="D2211" s="104">
        <v>52.52</v>
      </c>
    </row>
    <row r="2212" spans="1:4">
      <c r="A2212" s="98" t="s">
        <v>4017</v>
      </c>
      <c r="B2212" s="97" t="s">
        <v>4018</v>
      </c>
      <c r="C2212" s="98" t="s">
        <v>6555</v>
      </c>
      <c r="D2212" s="104">
        <v>33.83</v>
      </c>
    </row>
    <row r="2213" spans="1:4">
      <c r="A2213" s="98" t="s">
        <v>343</v>
      </c>
      <c r="B2213" s="97" t="s">
        <v>344</v>
      </c>
      <c r="C2213" s="98" t="s">
        <v>4675</v>
      </c>
      <c r="D2213" s="104">
        <v>501.42</v>
      </c>
    </row>
    <row r="2214" spans="1:4">
      <c r="A2214" s="98" t="s">
        <v>345</v>
      </c>
      <c r="B2214" s="97" t="s">
        <v>346</v>
      </c>
      <c r="C2214" s="98" t="s">
        <v>6555</v>
      </c>
      <c r="D2214" s="104">
        <v>119.98</v>
      </c>
    </row>
    <row r="2215" spans="1:4">
      <c r="A2215" s="98" t="s">
        <v>347</v>
      </c>
      <c r="B2215" s="97" t="s">
        <v>348</v>
      </c>
      <c r="C2215" s="98" t="s">
        <v>4675</v>
      </c>
      <c r="D2215" s="104">
        <v>153.84</v>
      </c>
    </row>
    <row r="2216" spans="1:4" ht="21">
      <c r="A2216" s="98" t="s">
        <v>349</v>
      </c>
      <c r="B2216" s="97" t="s">
        <v>350</v>
      </c>
      <c r="C2216" s="98" t="s">
        <v>6555</v>
      </c>
      <c r="D2216" s="104">
        <v>45.39</v>
      </c>
    </row>
    <row r="2217" spans="1:4">
      <c r="A2217" s="98" t="s">
        <v>351</v>
      </c>
      <c r="B2217" s="97" t="s">
        <v>1955</v>
      </c>
      <c r="C2217" s="98" t="s">
        <v>6555</v>
      </c>
      <c r="D2217" s="104">
        <v>162.55000000000001</v>
      </c>
    </row>
    <row r="2218" spans="1:4">
      <c r="A2218" s="98" t="s">
        <v>1956</v>
      </c>
      <c r="B2218" s="97" t="s">
        <v>1957</v>
      </c>
      <c r="C2218" s="98" t="s">
        <v>6555</v>
      </c>
      <c r="D2218" s="104">
        <v>227.79</v>
      </c>
    </row>
    <row r="2219" spans="1:4">
      <c r="A2219" s="98" t="s">
        <v>1348</v>
      </c>
      <c r="B2219" s="97" t="s">
        <v>1349</v>
      </c>
      <c r="C2219" s="98" t="s">
        <v>6555</v>
      </c>
      <c r="D2219" s="104">
        <v>496.55</v>
      </c>
    </row>
    <row r="2220" spans="1:4">
      <c r="A2220" s="98" t="s">
        <v>1350</v>
      </c>
      <c r="B2220" s="97" t="s">
        <v>1351</v>
      </c>
      <c r="C2220" s="98" t="s">
        <v>6555</v>
      </c>
      <c r="D2220" s="104">
        <v>672.56</v>
      </c>
    </row>
    <row r="2221" spans="1:4">
      <c r="A2221" s="98" t="s">
        <v>1352</v>
      </c>
      <c r="B2221" s="97" t="s">
        <v>1353</v>
      </c>
      <c r="C2221" s="98" t="s">
        <v>6555</v>
      </c>
      <c r="D2221" s="104">
        <v>641.51</v>
      </c>
    </row>
    <row r="2222" spans="1:4">
      <c r="A2222" s="98" t="s">
        <v>1354</v>
      </c>
      <c r="B2222" s="97" t="s">
        <v>1355</v>
      </c>
      <c r="C2222" s="98" t="s">
        <v>6555</v>
      </c>
      <c r="D2222" s="104">
        <v>1241.6400000000001</v>
      </c>
    </row>
    <row r="2223" spans="1:4">
      <c r="A2223" s="98" t="s">
        <v>1356</v>
      </c>
      <c r="B2223" s="97" t="s">
        <v>1357</v>
      </c>
      <c r="C2223" s="98" t="s">
        <v>6555</v>
      </c>
      <c r="D2223" s="104">
        <v>11.38</v>
      </c>
    </row>
    <row r="2224" spans="1:4">
      <c r="A2224" s="98" t="s">
        <v>1358</v>
      </c>
      <c r="B2224" s="97" t="s">
        <v>1359</v>
      </c>
      <c r="C2224" s="98" t="s">
        <v>6555</v>
      </c>
      <c r="D2224" s="104">
        <v>12.43</v>
      </c>
    </row>
    <row r="2225" spans="1:4">
      <c r="A2225" s="98" t="s">
        <v>1360</v>
      </c>
      <c r="B2225" s="97" t="s">
        <v>1361</v>
      </c>
      <c r="C2225" s="98" t="s">
        <v>6555</v>
      </c>
      <c r="D2225" s="104">
        <v>7.73</v>
      </c>
    </row>
    <row r="2226" spans="1:4">
      <c r="A2226" s="98" t="s">
        <v>1362</v>
      </c>
      <c r="B2226" s="97" t="s">
        <v>1363</v>
      </c>
      <c r="C2226" s="98" t="s">
        <v>6555</v>
      </c>
      <c r="D2226" s="104">
        <v>17.690000000000001</v>
      </c>
    </row>
    <row r="2227" spans="1:4">
      <c r="A2227" s="98" t="s">
        <v>1364</v>
      </c>
      <c r="B2227" s="97" t="s">
        <v>1365</v>
      </c>
      <c r="C2227" s="98" t="s">
        <v>6555</v>
      </c>
      <c r="D2227" s="104">
        <v>124.16</v>
      </c>
    </row>
    <row r="2228" spans="1:4">
      <c r="A2228" s="98" t="s">
        <v>1366</v>
      </c>
      <c r="B2228" s="97" t="s">
        <v>1367</v>
      </c>
      <c r="C2228" s="98" t="s">
        <v>6555</v>
      </c>
      <c r="D2228" s="104">
        <v>10.18</v>
      </c>
    </row>
    <row r="2229" spans="1:4">
      <c r="A2229" s="98" t="s">
        <v>1368</v>
      </c>
      <c r="B2229" s="97" t="s">
        <v>1369</v>
      </c>
      <c r="C2229" s="98" t="s">
        <v>6555</v>
      </c>
      <c r="D2229" s="104">
        <v>9.69</v>
      </c>
    </row>
    <row r="2230" spans="1:4">
      <c r="A2230" s="98" t="s">
        <v>1370</v>
      </c>
      <c r="B2230" s="97" t="s">
        <v>1371</v>
      </c>
      <c r="C2230" s="98" t="s">
        <v>6555</v>
      </c>
      <c r="D2230" s="104">
        <v>47.49</v>
      </c>
    </row>
    <row r="2231" spans="1:4">
      <c r="A2231" s="98" t="s">
        <v>1372</v>
      </c>
      <c r="B2231" s="97" t="s">
        <v>1373</v>
      </c>
      <c r="C2231" s="98" t="s">
        <v>6555</v>
      </c>
      <c r="D2231" s="104">
        <v>60.53</v>
      </c>
    </row>
    <row r="2232" spans="1:4">
      <c r="A2232" s="98" t="s">
        <v>1374</v>
      </c>
      <c r="B2232" s="97" t="s">
        <v>1375</v>
      </c>
      <c r="C2232" s="98" t="s">
        <v>6555</v>
      </c>
      <c r="D2232" s="104">
        <v>60.53</v>
      </c>
    </row>
    <row r="2233" spans="1:4">
      <c r="A2233" s="98" t="s">
        <v>1376</v>
      </c>
      <c r="B2233" s="97" t="s">
        <v>1377</v>
      </c>
      <c r="C2233" s="98" t="s">
        <v>6555</v>
      </c>
      <c r="D2233" s="104">
        <v>51.63</v>
      </c>
    </row>
    <row r="2234" spans="1:4">
      <c r="A2234" s="98" t="s">
        <v>1378</v>
      </c>
      <c r="B2234" s="97" t="s">
        <v>1379</v>
      </c>
      <c r="C2234" s="98" t="s">
        <v>6555</v>
      </c>
      <c r="D2234" s="104">
        <v>7.49</v>
      </c>
    </row>
    <row r="2235" spans="1:4">
      <c r="A2235" s="98" t="s">
        <v>1380</v>
      </c>
      <c r="B2235" s="97" t="s">
        <v>1381</v>
      </c>
      <c r="C2235" s="98" t="s">
        <v>6555</v>
      </c>
      <c r="D2235" s="104">
        <v>5.75</v>
      </c>
    </row>
    <row r="2236" spans="1:4">
      <c r="A2236" s="98" t="s">
        <v>1382</v>
      </c>
      <c r="B2236" s="97" t="s">
        <v>1383</v>
      </c>
      <c r="C2236" s="98" t="s">
        <v>6555</v>
      </c>
      <c r="D2236" s="104">
        <v>6.73</v>
      </c>
    </row>
    <row r="2237" spans="1:4">
      <c r="A2237" s="98" t="s">
        <v>1384</v>
      </c>
      <c r="B2237" s="97" t="s">
        <v>1385</v>
      </c>
      <c r="C2237" s="98" t="s">
        <v>6555</v>
      </c>
      <c r="D2237" s="104">
        <v>14.37</v>
      </c>
    </row>
    <row r="2238" spans="1:4">
      <c r="A2238" s="98" t="s">
        <v>1386</v>
      </c>
      <c r="B2238" s="97" t="s">
        <v>1387</v>
      </c>
      <c r="C2238" s="98" t="s">
        <v>6555</v>
      </c>
      <c r="D2238" s="104">
        <v>9.94</v>
      </c>
    </row>
    <row r="2239" spans="1:4">
      <c r="A2239" s="98" t="s">
        <v>1388</v>
      </c>
      <c r="B2239" s="97" t="s">
        <v>1389</v>
      </c>
      <c r="C2239" s="98" t="s">
        <v>12889</v>
      </c>
      <c r="D2239" s="104">
        <v>218.32</v>
      </c>
    </row>
    <row r="2240" spans="1:4">
      <c r="A2240" s="98" t="s">
        <v>1390</v>
      </c>
      <c r="B2240" s="97" t="s">
        <v>1391</v>
      </c>
      <c r="C2240" s="98" t="s">
        <v>6555</v>
      </c>
      <c r="D2240" s="104">
        <v>307.93</v>
      </c>
    </row>
    <row r="2241" spans="1:4">
      <c r="A2241" s="98" t="s">
        <v>1392</v>
      </c>
      <c r="B2241" s="97" t="s">
        <v>1393</v>
      </c>
      <c r="C2241" s="98" t="s">
        <v>6555</v>
      </c>
      <c r="D2241" s="104">
        <v>19.45</v>
      </c>
    </row>
    <row r="2242" spans="1:4" ht="21">
      <c r="A2242" s="98" t="s">
        <v>1394</v>
      </c>
      <c r="B2242" s="97" t="s">
        <v>1395</v>
      </c>
      <c r="C2242" s="98" t="s">
        <v>6555</v>
      </c>
      <c r="D2242" s="104">
        <v>21.61</v>
      </c>
    </row>
    <row r="2243" spans="1:4">
      <c r="A2243" s="98" t="s">
        <v>1396</v>
      </c>
      <c r="B2243" s="97" t="s">
        <v>2216</v>
      </c>
      <c r="C2243" s="98" t="s">
        <v>6555</v>
      </c>
      <c r="D2243" s="104">
        <v>160.28</v>
      </c>
    </row>
    <row r="2244" spans="1:4" ht="21">
      <c r="A2244" s="98" t="s">
        <v>2217</v>
      </c>
      <c r="B2244" s="97" t="s">
        <v>2218</v>
      </c>
      <c r="C2244" s="98" t="s">
        <v>6555</v>
      </c>
      <c r="D2244" s="104">
        <v>547.25</v>
      </c>
    </row>
    <row r="2245" spans="1:4">
      <c r="A2245" s="98" t="s">
        <v>2219</v>
      </c>
      <c r="B2245" s="97" t="s">
        <v>2220</v>
      </c>
      <c r="C2245" s="98" t="s">
        <v>6555</v>
      </c>
      <c r="D2245" s="104">
        <v>4.34</v>
      </c>
    </row>
    <row r="2246" spans="1:4">
      <c r="A2246" s="98" t="s">
        <v>2221</v>
      </c>
      <c r="B2246" s="97" t="s">
        <v>2222</v>
      </c>
      <c r="C2246" s="98" t="s">
        <v>6555</v>
      </c>
      <c r="D2246" s="104">
        <v>37.71</v>
      </c>
    </row>
    <row r="2247" spans="1:4">
      <c r="A2247" s="98" t="s">
        <v>2223</v>
      </c>
      <c r="B2247" s="97" t="s">
        <v>2224</v>
      </c>
      <c r="C2247" s="98" t="s">
        <v>6555</v>
      </c>
      <c r="D2247" s="104">
        <v>28.35</v>
      </c>
    </row>
    <row r="2248" spans="1:4">
      <c r="A2248" s="98" t="s">
        <v>2225</v>
      </c>
      <c r="B2248" s="97" t="s">
        <v>2226</v>
      </c>
      <c r="C2248" s="98" t="s">
        <v>6555</v>
      </c>
      <c r="D2248" s="104">
        <v>37.9</v>
      </c>
    </row>
    <row r="2249" spans="1:4">
      <c r="A2249" s="98" t="s">
        <v>2227</v>
      </c>
      <c r="B2249" s="97" t="s">
        <v>3211</v>
      </c>
      <c r="C2249" s="98" t="s">
        <v>6555</v>
      </c>
      <c r="D2249" s="104">
        <v>51.3</v>
      </c>
    </row>
    <row r="2250" spans="1:4">
      <c r="A2250" s="98" t="s">
        <v>3212</v>
      </c>
      <c r="B2250" s="97" t="s">
        <v>3213</v>
      </c>
      <c r="C2250" s="98" t="s">
        <v>6555</v>
      </c>
      <c r="D2250" s="104">
        <v>65.47</v>
      </c>
    </row>
    <row r="2251" spans="1:4">
      <c r="A2251" s="98" t="s">
        <v>3214</v>
      </c>
      <c r="B2251" s="97" t="s">
        <v>3215</v>
      </c>
      <c r="C2251" s="98" t="s">
        <v>6555</v>
      </c>
      <c r="D2251" s="104">
        <v>77.819999999999993</v>
      </c>
    </row>
    <row r="2252" spans="1:4">
      <c r="A2252" s="98" t="s">
        <v>3216</v>
      </c>
      <c r="B2252" s="97" t="s">
        <v>3217</v>
      </c>
      <c r="C2252" s="98" t="s">
        <v>6555</v>
      </c>
      <c r="D2252" s="104">
        <v>538.61</v>
      </c>
    </row>
    <row r="2253" spans="1:4">
      <c r="A2253" s="98" t="s">
        <v>3218</v>
      </c>
      <c r="B2253" s="97" t="s">
        <v>589</v>
      </c>
      <c r="C2253" s="98" t="s">
        <v>6555</v>
      </c>
      <c r="D2253" s="104">
        <v>538.08000000000004</v>
      </c>
    </row>
    <row r="2254" spans="1:4">
      <c r="A2254" s="98" t="s">
        <v>7631</v>
      </c>
      <c r="B2254" s="97" t="s">
        <v>7632</v>
      </c>
      <c r="C2254" s="98" t="s">
        <v>6555</v>
      </c>
      <c r="D2254" s="104">
        <v>14.38</v>
      </c>
    </row>
    <row r="2255" spans="1:4">
      <c r="A2255" s="98" t="s">
        <v>590</v>
      </c>
      <c r="B2255" s="97" t="s">
        <v>591</v>
      </c>
      <c r="C2255" s="98" t="s">
        <v>6555</v>
      </c>
      <c r="D2255" s="104">
        <v>14.38</v>
      </c>
    </row>
    <row r="2256" spans="1:4">
      <c r="A2256" s="98" t="s">
        <v>592</v>
      </c>
      <c r="B2256" s="97" t="s">
        <v>1474</v>
      </c>
      <c r="C2256" s="98" t="s">
        <v>6555</v>
      </c>
      <c r="D2256" s="104">
        <v>16.559999999999999</v>
      </c>
    </row>
    <row r="2257" spans="1:4">
      <c r="A2257" s="98" t="s">
        <v>1475</v>
      </c>
      <c r="B2257" s="97" t="s">
        <v>1476</v>
      </c>
      <c r="C2257" s="98" t="s">
        <v>6555</v>
      </c>
      <c r="D2257" s="104">
        <v>16.559999999999999</v>
      </c>
    </row>
    <row r="2258" spans="1:4">
      <c r="A2258" s="98" t="s">
        <v>1477</v>
      </c>
      <c r="B2258" s="97" t="s">
        <v>1478</v>
      </c>
      <c r="C2258" s="98" t="s">
        <v>6555</v>
      </c>
      <c r="D2258" s="104">
        <v>26.26</v>
      </c>
    </row>
    <row r="2259" spans="1:4">
      <c r="A2259" s="98" t="s">
        <v>1479</v>
      </c>
      <c r="B2259" s="97" t="s">
        <v>1480</v>
      </c>
      <c r="C2259" s="98" t="s">
        <v>6555</v>
      </c>
      <c r="D2259" s="104">
        <v>36.11</v>
      </c>
    </row>
    <row r="2260" spans="1:4">
      <c r="A2260" s="98" t="s">
        <v>1481</v>
      </c>
      <c r="B2260" s="97" t="s">
        <v>1482</v>
      </c>
      <c r="C2260" s="98" t="s">
        <v>6555</v>
      </c>
      <c r="D2260" s="104">
        <v>19.350000000000001</v>
      </c>
    </row>
    <row r="2261" spans="1:4">
      <c r="A2261" s="98" t="s">
        <v>1483</v>
      </c>
      <c r="B2261" s="97" t="s">
        <v>1484</v>
      </c>
      <c r="C2261" s="98" t="s">
        <v>6555</v>
      </c>
      <c r="D2261" s="104">
        <v>15.02</v>
      </c>
    </row>
    <row r="2262" spans="1:4">
      <c r="A2262" s="98" t="s">
        <v>1485</v>
      </c>
      <c r="B2262" s="97" t="s">
        <v>2274</v>
      </c>
      <c r="C2262" s="98" t="s">
        <v>6555</v>
      </c>
      <c r="D2262" s="104">
        <v>89.86</v>
      </c>
    </row>
    <row r="2263" spans="1:4">
      <c r="A2263" s="98" t="s">
        <v>2275</v>
      </c>
      <c r="B2263" s="97" t="s">
        <v>2276</v>
      </c>
      <c r="C2263" s="98" t="s">
        <v>6555</v>
      </c>
      <c r="D2263" s="104">
        <v>13.33</v>
      </c>
    </row>
    <row r="2264" spans="1:4">
      <c r="A2264" s="98" t="s">
        <v>2277</v>
      </c>
      <c r="B2264" s="97" t="s">
        <v>2278</v>
      </c>
      <c r="C2264" s="98" t="s">
        <v>6555</v>
      </c>
      <c r="D2264" s="104">
        <v>13.33</v>
      </c>
    </row>
    <row r="2265" spans="1:4">
      <c r="A2265" s="98" t="s">
        <v>2279</v>
      </c>
      <c r="B2265" s="97" t="s">
        <v>2280</v>
      </c>
      <c r="C2265" s="98" t="s">
        <v>6555</v>
      </c>
      <c r="D2265" s="104">
        <v>4.34</v>
      </c>
    </row>
    <row r="2266" spans="1:4">
      <c r="A2266" s="98" t="s">
        <v>2281</v>
      </c>
      <c r="B2266" s="97" t="s">
        <v>2282</v>
      </c>
      <c r="C2266" s="98" t="s">
        <v>6555</v>
      </c>
      <c r="D2266" s="104">
        <v>16.32</v>
      </c>
    </row>
    <row r="2267" spans="1:4">
      <c r="A2267" s="98" t="s">
        <v>2283</v>
      </c>
      <c r="B2267" s="97" t="s">
        <v>2284</v>
      </c>
      <c r="C2267" s="98" t="s">
        <v>6555</v>
      </c>
      <c r="D2267" s="104">
        <v>24.75</v>
      </c>
    </row>
    <row r="2268" spans="1:4">
      <c r="A2268" s="98" t="s">
        <v>2285</v>
      </c>
      <c r="B2268" s="97" t="s">
        <v>2286</v>
      </c>
      <c r="C2268" s="98" t="s">
        <v>6555</v>
      </c>
      <c r="D2268" s="104">
        <v>280.29000000000002</v>
      </c>
    </row>
    <row r="2269" spans="1:4">
      <c r="A2269" s="98" t="s">
        <v>2287</v>
      </c>
      <c r="B2269" s="97" t="s">
        <v>2288</v>
      </c>
      <c r="C2269" s="98" t="s">
        <v>6555</v>
      </c>
      <c r="D2269" s="104">
        <v>151.07</v>
      </c>
    </row>
    <row r="2270" spans="1:4">
      <c r="A2270" s="98" t="s">
        <v>2289</v>
      </c>
      <c r="B2270" s="97" t="s">
        <v>2290</v>
      </c>
      <c r="C2270" s="98" t="s">
        <v>6555</v>
      </c>
      <c r="D2270" s="104">
        <v>68.290000000000006</v>
      </c>
    </row>
    <row r="2271" spans="1:4">
      <c r="A2271" s="98" t="s">
        <v>2291</v>
      </c>
      <c r="B2271" s="97" t="s">
        <v>2292</v>
      </c>
      <c r="C2271" s="98" t="s">
        <v>6555</v>
      </c>
      <c r="D2271" s="104">
        <v>71.489999999999995</v>
      </c>
    </row>
    <row r="2272" spans="1:4">
      <c r="A2272" s="98" t="s">
        <v>2293</v>
      </c>
      <c r="B2272" s="97" t="s">
        <v>2294</v>
      </c>
      <c r="C2272" s="98" t="s">
        <v>6555</v>
      </c>
      <c r="D2272" s="104">
        <v>12.62</v>
      </c>
    </row>
    <row r="2273" spans="1:6">
      <c r="A2273" s="98" t="s">
        <v>2295</v>
      </c>
      <c r="B2273" s="97" t="s">
        <v>2296</v>
      </c>
      <c r="C2273" s="98" t="s">
        <v>6555</v>
      </c>
      <c r="D2273" s="104">
        <v>27.14</v>
      </c>
    </row>
    <row r="2274" spans="1:6">
      <c r="A2274" s="98" t="s">
        <v>2297</v>
      </c>
      <c r="B2274" s="97" t="s">
        <v>16</v>
      </c>
      <c r="C2274" s="98" t="s">
        <v>6555</v>
      </c>
      <c r="D2274" s="104">
        <v>19.350000000000001</v>
      </c>
    </row>
    <row r="2275" spans="1:6">
      <c r="A2275" s="98" t="s">
        <v>17</v>
      </c>
      <c r="B2275" s="97" t="s">
        <v>18</v>
      </c>
      <c r="C2275" s="98" t="s">
        <v>6555</v>
      </c>
      <c r="D2275" s="104">
        <v>11.83</v>
      </c>
    </row>
    <row r="2276" spans="1:6">
      <c r="A2276" s="98" t="s">
        <v>19</v>
      </c>
      <c r="B2276" s="97" t="s">
        <v>20</v>
      </c>
      <c r="C2276" s="98" t="s">
        <v>6555</v>
      </c>
      <c r="D2276" s="104">
        <v>3.08</v>
      </c>
    </row>
    <row r="2277" spans="1:6">
      <c r="A2277" s="98" t="s">
        <v>21</v>
      </c>
      <c r="B2277" s="97" t="s">
        <v>1423</v>
      </c>
      <c r="C2277" s="98" t="s">
        <v>6555</v>
      </c>
      <c r="D2277" s="104">
        <v>6.01</v>
      </c>
    </row>
    <row r="2278" spans="1:6">
      <c r="A2278" s="99"/>
      <c r="B2278" s="99"/>
      <c r="C2278" s="99"/>
      <c r="D2278" s="99"/>
    </row>
    <row r="2279" spans="1:6">
      <c r="A2279" s="96" t="s">
        <v>5378</v>
      </c>
      <c r="B2279" s="96"/>
      <c r="C2279" s="96"/>
      <c r="D2279" s="96"/>
      <c r="E2279" s="7"/>
      <c r="F2279" s="7"/>
    </row>
    <row r="2280" spans="1:6">
      <c r="A2280" s="99"/>
      <c r="B2280" s="99"/>
      <c r="C2280" s="99"/>
      <c r="D2280" s="99"/>
    </row>
    <row r="2281" spans="1:6">
      <c r="A2281" s="98" t="s">
        <v>5379</v>
      </c>
      <c r="B2281" s="97" t="s">
        <v>5380</v>
      </c>
      <c r="C2281" s="98" t="s">
        <v>4675</v>
      </c>
      <c r="D2281" s="104">
        <v>2.02</v>
      </c>
    </row>
    <row r="2282" spans="1:6">
      <c r="A2282" s="98" t="s">
        <v>5381</v>
      </c>
      <c r="B2282" s="97" t="s">
        <v>5382</v>
      </c>
      <c r="C2282" s="98" t="s">
        <v>12889</v>
      </c>
      <c r="D2282" s="104">
        <v>38.28</v>
      </c>
    </row>
    <row r="2283" spans="1:6">
      <c r="A2283" s="98" t="s">
        <v>5383</v>
      </c>
      <c r="B2283" s="97" t="s">
        <v>5384</v>
      </c>
      <c r="C2283" s="98" t="s">
        <v>4675</v>
      </c>
      <c r="D2283" s="104">
        <v>4.46</v>
      </c>
    </row>
    <row r="2284" spans="1:6">
      <c r="A2284" s="98" t="s">
        <v>3399</v>
      </c>
      <c r="B2284" s="97" t="s">
        <v>3400</v>
      </c>
      <c r="C2284" s="98" t="s">
        <v>4675</v>
      </c>
      <c r="D2284" s="104">
        <v>5.89</v>
      </c>
    </row>
    <row r="2285" spans="1:6">
      <c r="A2285" s="98" t="s">
        <v>6549</v>
      </c>
      <c r="B2285" s="97" t="s">
        <v>6550</v>
      </c>
      <c r="C2285" s="98" t="s">
        <v>4675</v>
      </c>
      <c r="D2285" s="104">
        <v>4.2300000000000004</v>
      </c>
    </row>
    <row r="2286" spans="1:6">
      <c r="A2286" s="98" t="s">
        <v>11395</v>
      </c>
      <c r="B2286" s="97" t="s">
        <v>11396</v>
      </c>
      <c r="C2286" s="98" t="s">
        <v>6555</v>
      </c>
      <c r="D2286" s="104">
        <v>74.42</v>
      </c>
    </row>
    <row r="2287" spans="1:6">
      <c r="A2287" s="98" t="s">
        <v>5385</v>
      </c>
      <c r="B2287" s="97" t="s">
        <v>5386</v>
      </c>
      <c r="C2287" s="98" t="s">
        <v>6555</v>
      </c>
      <c r="D2287" s="104">
        <v>88.8</v>
      </c>
    </row>
    <row r="2288" spans="1:6">
      <c r="A2288" s="98" t="s">
        <v>5387</v>
      </c>
      <c r="B2288" s="97" t="s">
        <v>5388</v>
      </c>
      <c r="C2288" s="98" t="s">
        <v>4675</v>
      </c>
      <c r="D2288" s="104">
        <v>4.12</v>
      </c>
    </row>
    <row r="2289" spans="1:4">
      <c r="A2289" s="98" t="s">
        <v>5389</v>
      </c>
      <c r="B2289" s="97" t="s">
        <v>5390</v>
      </c>
      <c r="C2289" s="98" t="s">
        <v>6555</v>
      </c>
      <c r="D2289" s="104">
        <v>48</v>
      </c>
    </row>
    <row r="2290" spans="1:4">
      <c r="A2290" s="98" t="s">
        <v>3408</v>
      </c>
      <c r="B2290" s="97" t="s">
        <v>3409</v>
      </c>
      <c r="C2290" s="98" t="s">
        <v>4675</v>
      </c>
      <c r="D2290" s="105">
        <v>3.1</v>
      </c>
    </row>
    <row r="2291" spans="1:4">
      <c r="A2291" s="98" t="s">
        <v>5391</v>
      </c>
      <c r="B2291" s="97" t="s">
        <v>5392</v>
      </c>
      <c r="C2291" s="98" t="s">
        <v>12889</v>
      </c>
      <c r="D2291" s="104">
        <v>7</v>
      </c>
    </row>
    <row r="2292" spans="1:4">
      <c r="A2292" s="98" t="s">
        <v>5393</v>
      </c>
      <c r="B2292" s="97" t="s">
        <v>5394</v>
      </c>
      <c r="C2292" s="98" t="s">
        <v>12889</v>
      </c>
      <c r="D2292" s="104">
        <v>8</v>
      </c>
    </row>
    <row r="2293" spans="1:4">
      <c r="A2293" s="98" t="s">
        <v>5395</v>
      </c>
      <c r="B2293" s="97" t="s">
        <v>5396</v>
      </c>
      <c r="C2293" s="98" t="s">
        <v>12889</v>
      </c>
      <c r="D2293" s="104">
        <v>8</v>
      </c>
    </row>
    <row r="2294" spans="1:4">
      <c r="A2294" s="98" t="s">
        <v>5549</v>
      </c>
      <c r="B2294" s="97" t="s">
        <v>5550</v>
      </c>
      <c r="C2294" s="98" t="s">
        <v>12889</v>
      </c>
      <c r="D2294" s="104">
        <v>36.61</v>
      </c>
    </row>
    <row r="2295" spans="1:4">
      <c r="A2295" s="98" t="s">
        <v>14823</v>
      </c>
      <c r="B2295" s="97" t="s">
        <v>14824</v>
      </c>
      <c r="C2295" s="98" t="s">
        <v>12889</v>
      </c>
      <c r="D2295" s="104">
        <v>27.54</v>
      </c>
    </row>
    <row r="2296" spans="1:4">
      <c r="A2296" s="98" t="s">
        <v>4011</v>
      </c>
      <c r="B2296" s="97" t="s">
        <v>4012</v>
      </c>
      <c r="C2296" s="98" t="s">
        <v>12889</v>
      </c>
      <c r="D2296" s="104">
        <v>10.74</v>
      </c>
    </row>
    <row r="2297" spans="1:4">
      <c r="A2297" s="98" t="s">
        <v>8243</v>
      </c>
      <c r="B2297" s="97" t="s">
        <v>8244</v>
      </c>
      <c r="C2297" s="98" t="s">
        <v>12889</v>
      </c>
      <c r="D2297" s="104">
        <v>12.39</v>
      </c>
    </row>
    <row r="2298" spans="1:4">
      <c r="A2298" s="98" t="s">
        <v>6211</v>
      </c>
      <c r="B2298" s="97" t="s">
        <v>6212</v>
      </c>
      <c r="C2298" s="98" t="s">
        <v>12889</v>
      </c>
      <c r="D2298" s="104">
        <v>7.85</v>
      </c>
    </row>
    <row r="2299" spans="1:4">
      <c r="A2299" s="98" t="s">
        <v>5397</v>
      </c>
      <c r="B2299" s="97" t="s">
        <v>5398</v>
      </c>
      <c r="C2299" s="98" t="s">
        <v>12889</v>
      </c>
      <c r="D2299" s="104">
        <v>34.58</v>
      </c>
    </row>
    <row r="2300" spans="1:4">
      <c r="A2300" s="98" t="s">
        <v>5399</v>
      </c>
      <c r="B2300" s="97" t="s">
        <v>5400</v>
      </c>
      <c r="C2300" s="98" t="s">
        <v>8247</v>
      </c>
      <c r="D2300" s="104">
        <v>8.4</v>
      </c>
    </row>
    <row r="2301" spans="1:4">
      <c r="A2301" s="98" t="s">
        <v>5401</v>
      </c>
      <c r="B2301" s="97" t="s">
        <v>5402</v>
      </c>
      <c r="C2301" s="98" t="s">
        <v>4675</v>
      </c>
      <c r="D2301" s="104">
        <v>3.03</v>
      </c>
    </row>
    <row r="2302" spans="1:4">
      <c r="A2302" s="98" t="s">
        <v>10815</v>
      </c>
      <c r="B2302" s="97" t="s">
        <v>10816</v>
      </c>
      <c r="C2302" s="98" t="s">
        <v>4675</v>
      </c>
      <c r="D2302" s="104">
        <v>5.98</v>
      </c>
    </row>
    <row r="2303" spans="1:4">
      <c r="A2303" s="98" t="s">
        <v>5403</v>
      </c>
      <c r="B2303" s="97" t="s">
        <v>5404</v>
      </c>
      <c r="C2303" s="98" t="s">
        <v>4675</v>
      </c>
      <c r="D2303" s="104">
        <v>21.3</v>
      </c>
    </row>
    <row r="2304" spans="1:4">
      <c r="A2304" s="98" t="s">
        <v>5405</v>
      </c>
      <c r="B2304" s="97" t="s">
        <v>5406</v>
      </c>
      <c r="C2304" s="98" t="s">
        <v>4675</v>
      </c>
      <c r="D2304" s="104">
        <v>28.46</v>
      </c>
    </row>
    <row r="2305" spans="1:4">
      <c r="A2305" s="98" t="s">
        <v>5407</v>
      </c>
      <c r="B2305" s="97" t="s">
        <v>5408</v>
      </c>
      <c r="C2305" s="98" t="s">
        <v>6555</v>
      </c>
      <c r="D2305" s="104">
        <v>3.03</v>
      </c>
    </row>
    <row r="2306" spans="1:4">
      <c r="A2306" s="98" t="s">
        <v>354</v>
      </c>
      <c r="B2306" s="97" t="s">
        <v>355</v>
      </c>
      <c r="C2306" s="98" t="s">
        <v>4675</v>
      </c>
      <c r="D2306" s="104">
        <v>1.95</v>
      </c>
    </row>
    <row r="2307" spans="1:4">
      <c r="A2307" s="98" t="s">
        <v>5409</v>
      </c>
      <c r="B2307" s="97" t="s">
        <v>3301</v>
      </c>
      <c r="C2307" s="98" t="s">
        <v>12889</v>
      </c>
      <c r="D2307" s="104">
        <v>22.94</v>
      </c>
    </row>
    <row r="2308" spans="1:4">
      <c r="A2308" s="98" t="s">
        <v>3302</v>
      </c>
      <c r="B2308" s="97" t="s">
        <v>3303</v>
      </c>
      <c r="C2308" s="98" t="s">
        <v>6555</v>
      </c>
      <c r="D2308" s="104">
        <v>40.520000000000003</v>
      </c>
    </row>
    <row r="2309" spans="1:4">
      <c r="A2309" s="98" t="s">
        <v>3304</v>
      </c>
      <c r="B2309" s="97" t="s">
        <v>3305</v>
      </c>
      <c r="C2309" s="98" t="s">
        <v>12889</v>
      </c>
      <c r="D2309" s="104">
        <v>11.89</v>
      </c>
    </row>
    <row r="2310" spans="1:4">
      <c r="A2310" s="98" t="s">
        <v>3306</v>
      </c>
      <c r="B2310" s="97" t="s">
        <v>3307</v>
      </c>
      <c r="C2310" s="98" t="s">
        <v>4675</v>
      </c>
      <c r="D2310" s="104">
        <v>14.37</v>
      </c>
    </row>
    <row r="2311" spans="1:4">
      <c r="A2311" s="98" t="s">
        <v>3308</v>
      </c>
      <c r="B2311" s="97" t="s">
        <v>3309</v>
      </c>
      <c r="C2311" s="98" t="s">
        <v>13346</v>
      </c>
      <c r="D2311" s="104">
        <v>74.42</v>
      </c>
    </row>
    <row r="2312" spans="1:4">
      <c r="A2312" s="98" t="s">
        <v>3310</v>
      </c>
      <c r="B2312" s="97" t="s">
        <v>3311</v>
      </c>
      <c r="C2312" s="98" t="s">
        <v>13346</v>
      </c>
      <c r="D2312" s="104">
        <v>74.42</v>
      </c>
    </row>
    <row r="2313" spans="1:4">
      <c r="A2313" s="98" t="s">
        <v>3312</v>
      </c>
      <c r="B2313" s="97" t="s">
        <v>8350</v>
      </c>
      <c r="C2313" s="98" t="s">
        <v>6555</v>
      </c>
      <c r="D2313" s="104">
        <v>21.61</v>
      </c>
    </row>
    <row r="2314" spans="1:4">
      <c r="A2314" s="98" t="s">
        <v>11401</v>
      </c>
      <c r="B2314" s="97" t="s">
        <v>9344</v>
      </c>
      <c r="C2314" s="98" t="s">
        <v>6555</v>
      </c>
      <c r="D2314" s="104">
        <v>10.5</v>
      </c>
    </row>
    <row r="2315" spans="1:4">
      <c r="A2315" s="98" t="s">
        <v>10496</v>
      </c>
      <c r="B2315" s="97" t="s">
        <v>10497</v>
      </c>
      <c r="C2315" s="98" t="s">
        <v>6555</v>
      </c>
      <c r="D2315" s="104">
        <v>12.73</v>
      </c>
    </row>
    <row r="2316" spans="1:4">
      <c r="A2316" s="98" t="s">
        <v>14401</v>
      </c>
      <c r="B2316" s="97" t="s">
        <v>14402</v>
      </c>
      <c r="C2316" s="98" t="s">
        <v>12889</v>
      </c>
      <c r="D2316" s="104">
        <v>110.57</v>
      </c>
    </row>
    <row r="2317" spans="1:4">
      <c r="A2317" s="98" t="s">
        <v>1901</v>
      </c>
      <c r="B2317" s="97" t="s">
        <v>1902</v>
      </c>
      <c r="C2317" s="98" t="s">
        <v>4675</v>
      </c>
      <c r="D2317" s="104">
        <v>16.25</v>
      </c>
    </row>
    <row r="2318" spans="1:4">
      <c r="A2318" s="98" t="s">
        <v>10498</v>
      </c>
      <c r="B2318" s="97" t="s">
        <v>12421</v>
      </c>
      <c r="C2318" s="98" t="s">
        <v>4675</v>
      </c>
      <c r="D2318" s="104">
        <v>11.67</v>
      </c>
    </row>
    <row r="2319" spans="1:4">
      <c r="A2319" s="98" t="s">
        <v>8402</v>
      </c>
      <c r="B2319" s="97" t="s">
        <v>14415</v>
      </c>
      <c r="C2319" s="98" t="s">
        <v>4675</v>
      </c>
      <c r="D2319" s="104">
        <v>17.62</v>
      </c>
    </row>
    <row r="2320" spans="1:4">
      <c r="A2320" s="98" t="s">
        <v>1903</v>
      </c>
      <c r="B2320" s="97" t="s">
        <v>1904</v>
      </c>
      <c r="C2320" s="98" t="s">
        <v>4675</v>
      </c>
      <c r="D2320" s="104">
        <v>8.01</v>
      </c>
    </row>
    <row r="2321" spans="1:4">
      <c r="A2321" s="98" t="s">
        <v>10821</v>
      </c>
      <c r="B2321" s="97" t="s">
        <v>10822</v>
      </c>
      <c r="C2321" s="98" t="s">
        <v>4675</v>
      </c>
      <c r="D2321" s="104">
        <v>9.73</v>
      </c>
    </row>
    <row r="2322" spans="1:4">
      <c r="A2322" s="98" t="s">
        <v>14416</v>
      </c>
      <c r="B2322" s="97" t="s">
        <v>14417</v>
      </c>
      <c r="C2322" s="98" t="s">
        <v>8240</v>
      </c>
      <c r="D2322" s="104">
        <v>1204.8699999999999</v>
      </c>
    </row>
    <row r="2323" spans="1:4">
      <c r="A2323" s="98" t="s">
        <v>12350</v>
      </c>
      <c r="B2323" s="97" t="s">
        <v>12351</v>
      </c>
      <c r="C2323" s="98" t="s">
        <v>8240</v>
      </c>
      <c r="D2323" s="104">
        <v>1404.78</v>
      </c>
    </row>
    <row r="2324" spans="1:4">
      <c r="A2324" s="98" t="s">
        <v>7212</v>
      </c>
      <c r="B2324" s="97" t="s">
        <v>7213</v>
      </c>
      <c r="C2324" s="98" t="s">
        <v>8240</v>
      </c>
      <c r="D2324" s="104">
        <v>1404.78</v>
      </c>
    </row>
    <row r="2325" spans="1:4">
      <c r="A2325" s="98"/>
      <c r="B2325" s="131" t="s">
        <v>4348</v>
      </c>
      <c r="C2325" s="98" t="s">
        <v>11972</v>
      </c>
      <c r="D2325" s="104">
        <v>827.12</v>
      </c>
    </row>
    <row r="2326" spans="1:4">
      <c r="A2326" s="98" t="s">
        <v>14418</v>
      </c>
      <c r="B2326" s="97" t="s">
        <v>14419</v>
      </c>
      <c r="C2326" s="98" t="s">
        <v>4675</v>
      </c>
      <c r="D2326" s="104">
        <v>17.29</v>
      </c>
    </row>
    <row r="2327" spans="1:4">
      <c r="A2327" s="98" t="s">
        <v>14420</v>
      </c>
      <c r="B2327" s="97" t="s">
        <v>14421</v>
      </c>
      <c r="C2327" s="98" t="s">
        <v>6555</v>
      </c>
      <c r="D2327" s="104">
        <v>17.29</v>
      </c>
    </row>
    <row r="2328" spans="1:4">
      <c r="A2328" s="98" t="s">
        <v>14422</v>
      </c>
      <c r="B2328" s="97" t="s">
        <v>14423</v>
      </c>
      <c r="C2328" s="98" t="s">
        <v>6555</v>
      </c>
      <c r="D2328" s="104">
        <v>4.32</v>
      </c>
    </row>
    <row r="2329" spans="1:4">
      <c r="A2329" s="98" t="s">
        <v>14424</v>
      </c>
      <c r="B2329" s="97" t="s">
        <v>14425</v>
      </c>
      <c r="C2329" s="98" t="s">
        <v>12889</v>
      </c>
      <c r="D2329" s="104">
        <v>37.82</v>
      </c>
    </row>
    <row r="2330" spans="1:4">
      <c r="A2330" s="98" t="s">
        <v>7105</v>
      </c>
      <c r="B2330" s="97" t="s">
        <v>7106</v>
      </c>
      <c r="C2330" s="98" t="s">
        <v>4675</v>
      </c>
      <c r="D2330" s="104">
        <v>1.3</v>
      </c>
    </row>
    <row r="2331" spans="1:4">
      <c r="A2331" s="98" t="s">
        <v>8250</v>
      </c>
      <c r="B2331" s="97" t="s">
        <v>8251</v>
      </c>
      <c r="C2331" s="98" t="s">
        <v>4675</v>
      </c>
      <c r="D2331" s="104">
        <v>4.58</v>
      </c>
    </row>
    <row r="2332" spans="1:4">
      <c r="A2332" s="98" t="s">
        <v>6551</v>
      </c>
      <c r="B2332" s="97" t="s">
        <v>6552</v>
      </c>
      <c r="C2332" s="98" t="s">
        <v>4675</v>
      </c>
      <c r="D2332" s="104">
        <v>8.4700000000000006</v>
      </c>
    </row>
    <row r="2333" spans="1:4">
      <c r="A2333" s="98" t="s">
        <v>14426</v>
      </c>
      <c r="B2333" s="97" t="s">
        <v>14427</v>
      </c>
      <c r="C2333" s="98" t="s">
        <v>12889</v>
      </c>
      <c r="D2333" s="104">
        <v>122.27</v>
      </c>
    </row>
    <row r="2334" spans="1:4">
      <c r="A2334" s="98" t="s">
        <v>730</v>
      </c>
      <c r="B2334" s="97" t="s">
        <v>731</v>
      </c>
      <c r="C2334" s="98" t="s">
        <v>6555</v>
      </c>
      <c r="D2334" s="104">
        <v>101</v>
      </c>
    </row>
    <row r="2335" spans="1:4">
      <c r="A2335" s="98" t="s">
        <v>733</v>
      </c>
      <c r="B2335" s="97" t="s">
        <v>734</v>
      </c>
      <c r="C2335" s="98" t="s">
        <v>6555</v>
      </c>
      <c r="D2335" s="104">
        <v>113.76</v>
      </c>
    </row>
    <row r="2336" spans="1:4">
      <c r="A2336" s="98" t="s">
        <v>9347</v>
      </c>
      <c r="B2336" s="97" t="s">
        <v>9348</v>
      </c>
      <c r="C2336" s="98" t="s">
        <v>6555</v>
      </c>
      <c r="D2336" s="104">
        <v>129.71</v>
      </c>
    </row>
    <row r="2337" spans="1:4">
      <c r="A2337" s="98" t="s">
        <v>14428</v>
      </c>
      <c r="B2337" s="97" t="s">
        <v>14429</v>
      </c>
      <c r="C2337" s="98" t="s">
        <v>6555</v>
      </c>
      <c r="D2337" s="104">
        <v>169.05</v>
      </c>
    </row>
    <row r="2338" spans="1:4">
      <c r="A2338" s="98" t="s">
        <v>14430</v>
      </c>
      <c r="B2338" s="97" t="s">
        <v>14431</v>
      </c>
      <c r="C2338" s="98" t="s">
        <v>6555</v>
      </c>
      <c r="D2338" s="104">
        <v>197.76</v>
      </c>
    </row>
    <row r="2339" spans="1:4">
      <c r="A2339" s="98" t="s">
        <v>14432</v>
      </c>
      <c r="B2339" s="97" t="s">
        <v>14433</v>
      </c>
      <c r="C2339" s="98" t="s">
        <v>6555</v>
      </c>
      <c r="D2339" s="104">
        <v>36.6</v>
      </c>
    </row>
    <row r="2340" spans="1:4">
      <c r="A2340" s="98" t="s">
        <v>14434</v>
      </c>
      <c r="B2340" s="97" t="s">
        <v>14435</v>
      </c>
      <c r="C2340" s="98" t="s">
        <v>6555</v>
      </c>
      <c r="D2340" s="104">
        <v>37.4</v>
      </c>
    </row>
    <row r="2341" spans="1:4">
      <c r="A2341" s="98" t="s">
        <v>14436</v>
      </c>
      <c r="B2341" s="97" t="s">
        <v>14437</v>
      </c>
      <c r="C2341" s="98" t="s">
        <v>6555</v>
      </c>
      <c r="D2341" s="104">
        <v>37.96</v>
      </c>
    </row>
    <row r="2342" spans="1:4">
      <c r="A2342" s="98" t="s">
        <v>14438</v>
      </c>
      <c r="B2342" s="97" t="s">
        <v>14439</v>
      </c>
      <c r="C2342" s="98" t="s">
        <v>6555</v>
      </c>
      <c r="D2342" s="104">
        <v>106.32</v>
      </c>
    </row>
    <row r="2343" spans="1:4">
      <c r="A2343" s="98" t="s">
        <v>14440</v>
      </c>
      <c r="B2343" s="97" t="s">
        <v>14441</v>
      </c>
      <c r="C2343" s="98" t="s">
        <v>12889</v>
      </c>
      <c r="D2343" s="104">
        <v>25.44</v>
      </c>
    </row>
    <row r="2344" spans="1:4">
      <c r="A2344" s="98" t="s">
        <v>14442</v>
      </c>
      <c r="B2344" s="97" t="s">
        <v>14443</v>
      </c>
      <c r="C2344" s="98" t="s">
        <v>6555</v>
      </c>
      <c r="D2344" s="104">
        <v>69.84</v>
      </c>
    </row>
    <row r="2345" spans="1:4">
      <c r="A2345" s="98" t="s">
        <v>14444</v>
      </c>
      <c r="B2345" s="97" t="s">
        <v>14445</v>
      </c>
      <c r="C2345" s="98" t="s">
        <v>6555</v>
      </c>
      <c r="D2345" s="104">
        <v>86.91</v>
      </c>
    </row>
    <row r="2346" spans="1:4">
      <c r="A2346" s="98" t="s">
        <v>7206</v>
      </c>
      <c r="B2346" s="97" t="s">
        <v>13405</v>
      </c>
      <c r="C2346" s="98" t="s">
        <v>8240</v>
      </c>
      <c r="D2346" s="104">
        <v>1080.5999999999999</v>
      </c>
    </row>
    <row r="2347" spans="1:4">
      <c r="A2347" s="98" t="s">
        <v>10819</v>
      </c>
      <c r="B2347" s="97" t="s">
        <v>10820</v>
      </c>
      <c r="C2347" s="98" t="s">
        <v>4675</v>
      </c>
      <c r="D2347" s="104">
        <v>4.97</v>
      </c>
    </row>
    <row r="2348" spans="1:4">
      <c r="A2348" s="98" t="s">
        <v>10817</v>
      </c>
      <c r="B2348" s="97" t="s">
        <v>10818</v>
      </c>
      <c r="C2348" s="98" t="s">
        <v>4675</v>
      </c>
      <c r="D2348" s="104">
        <v>8.64</v>
      </c>
    </row>
    <row r="2349" spans="1:4">
      <c r="A2349" s="98" t="s">
        <v>4552</v>
      </c>
      <c r="B2349" s="97" t="s">
        <v>4553</v>
      </c>
      <c r="C2349" s="98" t="s">
        <v>4675</v>
      </c>
      <c r="D2349" s="104">
        <v>8.1</v>
      </c>
    </row>
    <row r="2350" spans="1:4">
      <c r="A2350" s="98" t="s">
        <v>14446</v>
      </c>
      <c r="B2350" s="97" t="s">
        <v>14447</v>
      </c>
      <c r="C2350" s="98" t="s">
        <v>4675</v>
      </c>
      <c r="D2350" s="104">
        <v>3.66</v>
      </c>
    </row>
    <row r="2351" spans="1:4">
      <c r="A2351" s="98" t="s">
        <v>4021</v>
      </c>
      <c r="B2351" s="97" t="s">
        <v>6110</v>
      </c>
      <c r="C2351" s="98" t="s">
        <v>4675</v>
      </c>
      <c r="D2351" s="104">
        <v>1.03</v>
      </c>
    </row>
    <row r="2352" spans="1:4">
      <c r="A2352" s="98" t="s">
        <v>14448</v>
      </c>
      <c r="B2352" s="97" t="s">
        <v>14449</v>
      </c>
      <c r="C2352" s="98" t="s">
        <v>4675</v>
      </c>
      <c r="D2352" s="104">
        <v>2.29</v>
      </c>
    </row>
    <row r="2353" spans="1:4">
      <c r="A2353" s="98" t="s">
        <v>14450</v>
      </c>
      <c r="B2353" s="97" t="s">
        <v>14451</v>
      </c>
      <c r="C2353" s="98" t="s">
        <v>4675</v>
      </c>
      <c r="D2353" s="104">
        <v>2.29</v>
      </c>
    </row>
    <row r="2354" spans="1:4">
      <c r="A2354" s="98" t="s">
        <v>14452</v>
      </c>
      <c r="B2354" s="97" t="s">
        <v>14453</v>
      </c>
      <c r="C2354" s="98" t="s">
        <v>4675</v>
      </c>
      <c r="D2354" s="104">
        <v>2</v>
      </c>
    </row>
    <row r="2355" spans="1:4">
      <c r="A2355" s="98" t="s">
        <v>14454</v>
      </c>
      <c r="B2355" s="97" t="s">
        <v>14455</v>
      </c>
      <c r="C2355" s="98" t="s">
        <v>4675</v>
      </c>
      <c r="D2355" s="104">
        <v>1.62</v>
      </c>
    </row>
    <row r="2356" spans="1:4">
      <c r="A2356" s="98" t="s">
        <v>8767</v>
      </c>
      <c r="B2356" s="97" t="s">
        <v>8768</v>
      </c>
      <c r="C2356" s="98" t="s">
        <v>4675</v>
      </c>
      <c r="D2356" s="104">
        <v>3</v>
      </c>
    </row>
    <row r="2357" spans="1:4">
      <c r="A2357" s="98" t="s">
        <v>8256</v>
      </c>
      <c r="B2357" s="97" t="s">
        <v>8257</v>
      </c>
      <c r="C2357" s="98" t="s">
        <v>4675</v>
      </c>
      <c r="D2357" s="104">
        <v>2</v>
      </c>
    </row>
    <row r="2358" spans="1:4">
      <c r="A2358" s="98" t="s">
        <v>14456</v>
      </c>
      <c r="B2358" s="97" t="s">
        <v>14457</v>
      </c>
      <c r="C2358" s="98" t="s">
        <v>4675</v>
      </c>
      <c r="D2358" s="104">
        <v>3.35</v>
      </c>
    </row>
    <row r="2359" spans="1:4">
      <c r="A2359" s="98" t="s">
        <v>6546</v>
      </c>
      <c r="B2359" s="97" t="s">
        <v>6547</v>
      </c>
      <c r="C2359" s="98" t="s">
        <v>12889</v>
      </c>
      <c r="D2359" s="104">
        <v>16.100000000000001</v>
      </c>
    </row>
    <row r="2360" spans="1:4">
      <c r="A2360" s="98" t="s">
        <v>9198</v>
      </c>
      <c r="B2360" s="97" t="s">
        <v>9199</v>
      </c>
      <c r="C2360" s="98" t="s">
        <v>4675</v>
      </c>
      <c r="D2360" s="104">
        <v>1.95</v>
      </c>
    </row>
    <row r="2361" spans="1:4">
      <c r="A2361" s="98" t="s">
        <v>8258</v>
      </c>
      <c r="B2361" s="97" t="s">
        <v>8259</v>
      </c>
      <c r="C2361" s="98" t="s">
        <v>4675</v>
      </c>
      <c r="D2361" s="104">
        <v>6</v>
      </c>
    </row>
    <row r="2362" spans="1:4">
      <c r="A2362" s="98" t="s">
        <v>14458</v>
      </c>
      <c r="B2362" s="97" t="s">
        <v>14459</v>
      </c>
      <c r="C2362" s="98" t="s">
        <v>12889</v>
      </c>
      <c r="D2362" s="104">
        <v>19.989999999999998</v>
      </c>
    </row>
    <row r="2363" spans="1:4">
      <c r="A2363" s="98" t="s">
        <v>4556</v>
      </c>
      <c r="B2363" s="97" t="s">
        <v>4557</v>
      </c>
      <c r="C2363" s="98" t="s">
        <v>12889</v>
      </c>
      <c r="D2363" s="104">
        <v>19.989999999999998</v>
      </c>
    </row>
    <row r="2364" spans="1:4">
      <c r="A2364" s="98" t="s">
        <v>14460</v>
      </c>
      <c r="B2364" s="97" t="s">
        <v>14461</v>
      </c>
      <c r="C2364" s="98" t="s">
        <v>12889</v>
      </c>
      <c r="D2364" s="104">
        <v>21.61</v>
      </c>
    </row>
    <row r="2365" spans="1:4">
      <c r="A2365" s="98" t="s">
        <v>9725</v>
      </c>
      <c r="B2365" s="97" t="s">
        <v>9726</v>
      </c>
      <c r="C2365" s="98" t="s">
        <v>12889</v>
      </c>
      <c r="D2365" s="104">
        <v>19.989999999999998</v>
      </c>
    </row>
    <row r="2366" spans="1:4">
      <c r="A2366" s="98" t="s">
        <v>14462</v>
      </c>
      <c r="B2366" s="97" t="s">
        <v>14463</v>
      </c>
      <c r="C2366" s="98" t="s">
        <v>12889</v>
      </c>
      <c r="D2366" s="104">
        <v>37.82</v>
      </c>
    </row>
    <row r="2367" spans="1:4">
      <c r="A2367" s="98" t="s">
        <v>9349</v>
      </c>
      <c r="B2367" s="97" t="s">
        <v>9350</v>
      </c>
      <c r="C2367" s="98" t="s">
        <v>6555</v>
      </c>
      <c r="D2367" s="104">
        <v>0.43</v>
      </c>
    </row>
    <row r="2368" spans="1:4">
      <c r="A2368" s="98" t="s">
        <v>14464</v>
      </c>
      <c r="B2368" s="97" t="s">
        <v>14465</v>
      </c>
      <c r="C2368" s="98" t="s">
        <v>4675</v>
      </c>
      <c r="D2368" s="104">
        <v>1.84</v>
      </c>
    </row>
    <row r="2369" spans="1:6">
      <c r="A2369" s="98" t="s">
        <v>14661</v>
      </c>
      <c r="B2369" s="97" t="s">
        <v>14662</v>
      </c>
      <c r="C2369" s="98" t="s">
        <v>4675</v>
      </c>
      <c r="D2369" s="104">
        <v>48.63</v>
      </c>
    </row>
    <row r="2370" spans="1:6">
      <c r="A2370" s="98" t="s">
        <v>9306</v>
      </c>
      <c r="B2370" s="97" t="s">
        <v>6545</v>
      </c>
      <c r="C2370" s="98" t="s">
        <v>4675</v>
      </c>
      <c r="D2370" s="104">
        <v>10.1</v>
      </c>
    </row>
    <row r="2371" spans="1:6">
      <c r="A2371" s="98"/>
      <c r="B2371" s="97"/>
      <c r="C2371" s="98"/>
      <c r="D2371" s="104"/>
    </row>
    <row r="2372" spans="1:6">
      <c r="A2372" s="96" t="s">
        <v>14663</v>
      </c>
      <c r="B2372" s="96"/>
      <c r="C2372" s="96"/>
      <c r="D2372" s="96"/>
      <c r="E2372" s="7"/>
      <c r="F2372" s="7"/>
    </row>
    <row r="2373" spans="1:6">
      <c r="A2373" s="99"/>
      <c r="B2373" s="99"/>
      <c r="C2373" s="99"/>
      <c r="D2373" s="99"/>
    </row>
    <row r="2374" spans="1:6">
      <c r="A2374" s="98" t="s">
        <v>13438</v>
      </c>
      <c r="B2374" s="97" t="s">
        <v>13439</v>
      </c>
      <c r="C2374" s="98" t="s">
        <v>13436</v>
      </c>
      <c r="D2374" s="104">
        <v>2.2200000000000002</v>
      </c>
    </row>
    <row r="2375" spans="1:6">
      <c r="A2375" s="98" t="s">
        <v>4058</v>
      </c>
      <c r="B2375" s="97" t="s">
        <v>4059</v>
      </c>
      <c r="C2375" s="98" t="s">
        <v>13436</v>
      </c>
      <c r="D2375" s="104">
        <v>2.2200000000000002</v>
      </c>
    </row>
    <row r="2376" spans="1:6">
      <c r="A2376" s="98" t="s">
        <v>7113</v>
      </c>
      <c r="B2376" s="97" t="s">
        <v>7114</v>
      </c>
      <c r="C2376" s="98" t="s">
        <v>13436</v>
      </c>
      <c r="D2376" s="104">
        <v>2.2200000000000002</v>
      </c>
    </row>
    <row r="2377" spans="1:6">
      <c r="A2377" s="98" t="s">
        <v>13404</v>
      </c>
      <c r="B2377" s="97" t="s">
        <v>11337</v>
      </c>
      <c r="C2377" s="98" t="s">
        <v>13436</v>
      </c>
      <c r="D2377" s="104">
        <v>2.2200000000000002</v>
      </c>
    </row>
    <row r="2378" spans="1:6">
      <c r="A2378" s="98" t="s">
        <v>14825</v>
      </c>
      <c r="B2378" s="97" t="s">
        <v>14826</v>
      </c>
      <c r="C2378" s="98" t="s">
        <v>13436</v>
      </c>
      <c r="D2378" s="104">
        <v>2.2200000000000002</v>
      </c>
    </row>
    <row r="2379" spans="1:6">
      <c r="A2379" s="98" t="s">
        <v>6697</v>
      </c>
      <c r="B2379" s="97" t="s">
        <v>6698</v>
      </c>
      <c r="C2379" s="98" t="s">
        <v>13436</v>
      </c>
      <c r="D2379" s="104">
        <v>2.2200000000000002</v>
      </c>
    </row>
    <row r="2380" spans="1:6">
      <c r="A2380" s="98" t="s">
        <v>13399</v>
      </c>
      <c r="B2380" s="97" t="s">
        <v>13400</v>
      </c>
      <c r="C2380" s="98" t="s">
        <v>13436</v>
      </c>
      <c r="D2380" s="104">
        <v>2.2200000000000002</v>
      </c>
    </row>
    <row r="2381" spans="1:6">
      <c r="A2381" s="98" t="s">
        <v>4569</v>
      </c>
      <c r="B2381" s="97" t="s">
        <v>4570</v>
      </c>
      <c r="C2381" s="98" t="s">
        <v>13436</v>
      </c>
      <c r="D2381" s="104">
        <v>2.2200000000000002</v>
      </c>
    </row>
    <row r="2382" spans="1:6">
      <c r="A2382" s="98" t="s">
        <v>10399</v>
      </c>
      <c r="B2382" s="97" t="s">
        <v>10400</v>
      </c>
      <c r="C2382" s="98" t="s">
        <v>13436</v>
      </c>
      <c r="D2382" s="104">
        <v>2.2200000000000002</v>
      </c>
    </row>
    <row r="2383" spans="1:6">
      <c r="A2383" s="98" t="s">
        <v>4534</v>
      </c>
      <c r="B2383" s="97" t="s">
        <v>4535</v>
      </c>
      <c r="C2383" s="98" t="s">
        <v>13436</v>
      </c>
      <c r="D2383" s="104">
        <v>2.2200000000000002</v>
      </c>
    </row>
    <row r="2384" spans="1:6">
      <c r="A2384" s="98" t="s">
        <v>14664</v>
      </c>
      <c r="B2384" s="97" t="s">
        <v>14665</v>
      </c>
      <c r="C2384" s="98" t="s">
        <v>13436</v>
      </c>
      <c r="D2384" s="104">
        <v>2.12</v>
      </c>
    </row>
    <row r="2385" spans="1:4">
      <c r="A2385" s="98" t="s">
        <v>10385</v>
      </c>
      <c r="B2385" s="97" t="s">
        <v>10386</v>
      </c>
      <c r="C2385" s="98" t="s">
        <v>13436</v>
      </c>
      <c r="D2385" s="104">
        <v>3.28</v>
      </c>
    </row>
    <row r="2386" spans="1:4">
      <c r="A2386" s="98" t="s">
        <v>14666</v>
      </c>
      <c r="B2386" s="97" t="s">
        <v>14592</v>
      </c>
      <c r="C2386" s="98" t="s">
        <v>13436</v>
      </c>
      <c r="D2386" s="104">
        <v>3.28</v>
      </c>
    </row>
    <row r="2387" spans="1:4">
      <c r="A2387" s="98" t="s">
        <v>7115</v>
      </c>
      <c r="B2387" s="97" t="s">
        <v>7116</v>
      </c>
      <c r="C2387" s="98" t="s">
        <v>13436</v>
      </c>
      <c r="D2387" s="104">
        <v>3.28</v>
      </c>
    </row>
    <row r="2388" spans="1:4">
      <c r="A2388" s="98" t="s">
        <v>6187</v>
      </c>
      <c r="B2388" s="97" t="s">
        <v>6188</v>
      </c>
      <c r="C2388" s="98" t="s">
        <v>13436</v>
      </c>
      <c r="D2388" s="104">
        <v>3.28</v>
      </c>
    </row>
    <row r="2389" spans="1:4">
      <c r="A2389" s="98" t="s">
        <v>14593</v>
      </c>
      <c r="B2389" s="97" t="s">
        <v>14594</v>
      </c>
      <c r="C2389" s="98" t="s">
        <v>13436</v>
      </c>
      <c r="D2389" s="104">
        <v>5.69</v>
      </c>
    </row>
    <row r="2390" spans="1:4">
      <c r="A2390" s="98" t="s">
        <v>14595</v>
      </c>
      <c r="B2390" s="97" t="s">
        <v>14596</v>
      </c>
      <c r="C2390" s="98" t="s">
        <v>13436</v>
      </c>
      <c r="D2390" s="104">
        <v>9.15</v>
      </c>
    </row>
    <row r="2391" spans="1:4">
      <c r="A2391" s="98" t="s">
        <v>13409</v>
      </c>
      <c r="B2391" s="97" t="s">
        <v>13410</v>
      </c>
      <c r="C2391" s="98" t="s">
        <v>13436</v>
      </c>
      <c r="D2391" s="104">
        <v>3.28</v>
      </c>
    </row>
    <row r="2392" spans="1:4">
      <c r="A2392" s="98" t="s">
        <v>319</v>
      </c>
      <c r="B2392" s="97" t="s">
        <v>320</v>
      </c>
      <c r="C2392" s="98" t="s">
        <v>13436</v>
      </c>
      <c r="D2392" s="104">
        <v>5.69</v>
      </c>
    </row>
    <row r="2393" spans="1:4">
      <c r="A2393" s="98" t="s">
        <v>14597</v>
      </c>
      <c r="B2393" s="97" t="s">
        <v>14598</v>
      </c>
      <c r="C2393" s="98" t="s">
        <v>13436</v>
      </c>
      <c r="D2393" s="104">
        <v>2.2200000000000002</v>
      </c>
    </row>
    <row r="2394" spans="1:4">
      <c r="A2394" s="98" t="s">
        <v>14599</v>
      </c>
      <c r="B2394" s="97" t="s">
        <v>14600</v>
      </c>
      <c r="C2394" s="98" t="s">
        <v>13436</v>
      </c>
      <c r="D2394" s="104">
        <v>3.28</v>
      </c>
    </row>
    <row r="2395" spans="1:4">
      <c r="A2395" s="98" t="s">
        <v>736</v>
      </c>
      <c r="B2395" s="97" t="s">
        <v>737</v>
      </c>
      <c r="C2395" s="98" t="s">
        <v>13436</v>
      </c>
      <c r="D2395" s="104">
        <v>3.28</v>
      </c>
    </row>
    <row r="2396" spans="1:4">
      <c r="A2396" s="98" t="s">
        <v>14601</v>
      </c>
      <c r="B2396" s="97" t="s">
        <v>14602</v>
      </c>
      <c r="C2396" s="98" t="s">
        <v>13436</v>
      </c>
      <c r="D2396" s="104">
        <v>8.11</v>
      </c>
    </row>
    <row r="2397" spans="1:4">
      <c r="A2397" s="98" t="s">
        <v>8234</v>
      </c>
      <c r="B2397" s="97" t="s">
        <v>8235</v>
      </c>
      <c r="C2397" s="98" t="s">
        <v>13436</v>
      </c>
      <c r="D2397" s="104">
        <v>3.28</v>
      </c>
    </row>
    <row r="2398" spans="1:4">
      <c r="A2398" s="98" t="s">
        <v>4580</v>
      </c>
      <c r="B2398" s="97" t="s">
        <v>4581</v>
      </c>
      <c r="C2398" s="98" t="s">
        <v>13436</v>
      </c>
      <c r="D2398" s="104">
        <v>2.12</v>
      </c>
    </row>
    <row r="2399" spans="1:4">
      <c r="A2399" s="98" t="s">
        <v>14603</v>
      </c>
      <c r="B2399" s="97" t="s">
        <v>14604</v>
      </c>
      <c r="C2399" s="98" t="s">
        <v>13436</v>
      </c>
      <c r="D2399" s="104">
        <v>35.15</v>
      </c>
    </row>
    <row r="2400" spans="1:4">
      <c r="A2400" s="98" t="s">
        <v>13440</v>
      </c>
      <c r="B2400" s="97" t="s">
        <v>13441</v>
      </c>
      <c r="C2400" s="98" t="s">
        <v>13436</v>
      </c>
      <c r="D2400" s="104">
        <v>6.21</v>
      </c>
    </row>
    <row r="2401" spans="1:4">
      <c r="A2401" s="98" t="s">
        <v>3996</v>
      </c>
      <c r="B2401" s="97" t="s">
        <v>3997</v>
      </c>
      <c r="C2401" s="98" t="s">
        <v>13436</v>
      </c>
      <c r="D2401" s="104">
        <v>3.28</v>
      </c>
    </row>
    <row r="2402" spans="1:4">
      <c r="A2402" s="98" t="s">
        <v>14605</v>
      </c>
      <c r="B2402" s="97" t="s">
        <v>14606</v>
      </c>
      <c r="C2402" s="98" t="s">
        <v>13436</v>
      </c>
      <c r="D2402" s="104">
        <v>2.89</v>
      </c>
    </row>
    <row r="2403" spans="1:4">
      <c r="A2403" s="98" t="s">
        <v>9733</v>
      </c>
      <c r="B2403" s="97" t="s">
        <v>9734</v>
      </c>
      <c r="C2403" s="98" t="s">
        <v>13436</v>
      </c>
      <c r="D2403" s="104">
        <v>2.89</v>
      </c>
    </row>
    <row r="2404" spans="1:4">
      <c r="A2404" s="98" t="s">
        <v>14607</v>
      </c>
      <c r="B2404" s="97" t="s">
        <v>14608</v>
      </c>
      <c r="C2404" s="98" t="s">
        <v>13436</v>
      </c>
      <c r="D2404" s="104">
        <v>3.97</v>
      </c>
    </row>
    <row r="2405" spans="1:4">
      <c r="A2405" s="98" t="s">
        <v>8831</v>
      </c>
      <c r="B2405" s="97" t="s">
        <v>8832</v>
      </c>
      <c r="C2405" s="98" t="s">
        <v>13436</v>
      </c>
      <c r="D2405" s="104">
        <v>2.89</v>
      </c>
    </row>
    <row r="2406" spans="1:4">
      <c r="A2406" s="98" t="s">
        <v>5171</v>
      </c>
      <c r="B2406" s="97" t="s">
        <v>5172</v>
      </c>
      <c r="C2406" s="98" t="s">
        <v>13436</v>
      </c>
      <c r="D2406" s="104">
        <v>8.11</v>
      </c>
    </row>
    <row r="2407" spans="1:4">
      <c r="A2407" s="98" t="s">
        <v>14609</v>
      </c>
      <c r="B2407" s="97" t="s">
        <v>14610</v>
      </c>
      <c r="C2407" s="98" t="s">
        <v>13436</v>
      </c>
      <c r="D2407" s="104">
        <v>3.97</v>
      </c>
    </row>
    <row r="2408" spans="1:4">
      <c r="A2408" s="98" t="s">
        <v>8819</v>
      </c>
      <c r="B2408" s="97" t="s">
        <v>8820</v>
      </c>
      <c r="C2408" s="98" t="s">
        <v>13436</v>
      </c>
      <c r="D2408" s="104">
        <v>15.98</v>
      </c>
    </row>
    <row r="2409" spans="1:4">
      <c r="A2409" s="98" t="s">
        <v>14611</v>
      </c>
      <c r="B2409" s="97" t="s">
        <v>14612</v>
      </c>
      <c r="C2409" s="98" t="s">
        <v>13436</v>
      </c>
      <c r="D2409" s="104">
        <v>3.28</v>
      </c>
    </row>
    <row r="2410" spans="1:4">
      <c r="A2410" s="98" t="s">
        <v>4073</v>
      </c>
      <c r="B2410" s="97" t="s">
        <v>4074</v>
      </c>
      <c r="C2410" s="98" t="s">
        <v>13436</v>
      </c>
      <c r="D2410" s="104">
        <v>3.28</v>
      </c>
    </row>
    <row r="2411" spans="1:4">
      <c r="A2411" s="98" t="s">
        <v>8827</v>
      </c>
      <c r="B2411" s="97" t="s">
        <v>8828</v>
      </c>
      <c r="C2411" s="98" t="s">
        <v>13436</v>
      </c>
      <c r="D2411" s="104">
        <v>3.28</v>
      </c>
    </row>
    <row r="2412" spans="1:4">
      <c r="A2412" s="98" t="s">
        <v>13401</v>
      </c>
      <c r="B2412" s="97" t="s">
        <v>13402</v>
      </c>
      <c r="C2412" s="98" t="s">
        <v>13436</v>
      </c>
      <c r="D2412" s="104">
        <v>3.28</v>
      </c>
    </row>
    <row r="2413" spans="1:4">
      <c r="A2413" s="98" t="s">
        <v>9835</v>
      </c>
      <c r="B2413" s="97" t="s">
        <v>9836</v>
      </c>
      <c r="C2413" s="98" t="s">
        <v>13436</v>
      </c>
      <c r="D2413" s="104">
        <v>2.12</v>
      </c>
    </row>
    <row r="2414" spans="1:4">
      <c r="A2414" s="98" t="s">
        <v>4522</v>
      </c>
      <c r="B2414" s="97" t="s">
        <v>4523</v>
      </c>
      <c r="C2414" s="98" t="s">
        <v>13436</v>
      </c>
      <c r="D2414" s="104">
        <v>3.28</v>
      </c>
    </row>
    <row r="2415" spans="1:4">
      <c r="A2415" s="98" t="s">
        <v>13417</v>
      </c>
      <c r="B2415" s="97" t="s">
        <v>13418</v>
      </c>
      <c r="C2415" s="98" t="s">
        <v>13436</v>
      </c>
      <c r="D2415" s="104">
        <v>3.28</v>
      </c>
    </row>
    <row r="2416" spans="1:4">
      <c r="A2416" s="98" t="s">
        <v>6305</v>
      </c>
      <c r="B2416" s="97" t="s">
        <v>6306</v>
      </c>
      <c r="C2416" s="98" t="s">
        <v>13436</v>
      </c>
      <c r="D2416" s="104">
        <v>2.89</v>
      </c>
    </row>
    <row r="2417" spans="1:4">
      <c r="A2417" s="98" t="s">
        <v>14613</v>
      </c>
      <c r="B2417" s="97" t="s">
        <v>14614</v>
      </c>
      <c r="C2417" s="98" t="s">
        <v>13436</v>
      </c>
      <c r="D2417" s="104">
        <v>6.21</v>
      </c>
    </row>
    <row r="2418" spans="1:4">
      <c r="A2418" s="98" t="s">
        <v>8658</v>
      </c>
      <c r="B2418" s="97" t="s">
        <v>8659</v>
      </c>
      <c r="C2418" s="98" t="s">
        <v>13436</v>
      </c>
      <c r="D2418" s="104">
        <v>8.11</v>
      </c>
    </row>
    <row r="2419" spans="1:4">
      <c r="A2419" s="98" t="s">
        <v>14615</v>
      </c>
      <c r="B2419" s="97" t="s">
        <v>14616</v>
      </c>
      <c r="C2419" s="98" t="s">
        <v>13436</v>
      </c>
      <c r="D2419" s="104">
        <v>8.11</v>
      </c>
    </row>
    <row r="2420" spans="1:4">
      <c r="A2420" s="98" t="s">
        <v>13396</v>
      </c>
      <c r="B2420" s="97" t="s">
        <v>13397</v>
      </c>
      <c r="C2420" s="98" t="s">
        <v>13436</v>
      </c>
      <c r="D2420" s="104">
        <v>3.28</v>
      </c>
    </row>
    <row r="2421" spans="1:4">
      <c r="A2421" s="98" t="s">
        <v>14617</v>
      </c>
      <c r="B2421" s="97" t="s">
        <v>11184</v>
      </c>
      <c r="C2421" s="98" t="s">
        <v>13436</v>
      </c>
      <c r="D2421" s="104">
        <v>5.16</v>
      </c>
    </row>
    <row r="2422" spans="1:4">
      <c r="A2422" s="98" t="s">
        <v>11185</v>
      </c>
      <c r="B2422" s="97" t="s">
        <v>11170</v>
      </c>
      <c r="C2422" s="98" t="s">
        <v>13436</v>
      </c>
      <c r="D2422" s="104">
        <v>6.21</v>
      </c>
    </row>
    <row r="2423" spans="1:4">
      <c r="A2423" s="98" t="s">
        <v>10418</v>
      </c>
      <c r="B2423" s="97" t="s">
        <v>10419</v>
      </c>
      <c r="C2423" s="98" t="s">
        <v>13436</v>
      </c>
      <c r="D2423" s="104">
        <v>6.21</v>
      </c>
    </row>
    <row r="2424" spans="1:4">
      <c r="A2424" s="98" t="s">
        <v>11171</v>
      </c>
      <c r="B2424" s="97" t="s">
        <v>11172</v>
      </c>
      <c r="C2424" s="98" t="s">
        <v>13436</v>
      </c>
      <c r="D2424" s="104">
        <v>3.28</v>
      </c>
    </row>
    <row r="2425" spans="1:4">
      <c r="A2425" s="98" t="s">
        <v>11173</v>
      </c>
      <c r="B2425" s="97" t="s">
        <v>11174</v>
      </c>
      <c r="C2425" s="98" t="s">
        <v>13436</v>
      </c>
      <c r="D2425" s="104">
        <v>3.28</v>
      </c>
    </row>
    <row r="2426" spans="1:4">
      <c r="A2426" s="98" t="s">
        <v>11175</v>
      </c>
      <c r="B2426" s="97" t="s">
        <v>11176</v>
      </c>
      <c r="C2426" s="98" t="s">
        <v>13436</v>
      </c>
      <c r="D2426" s="104">
        <v>8.11</v>
      </c>
    </row>
    <row r="2427" spans="1:4">
      <c r="A2427" s="98" t="s">
        <v>11177</v>
      </c>
      <c r="B2427" s="97" t="s">
        <v>11178</v>
      </c>
      <c r="C2427" s="98" t="s">
        <v>13436</v>
      </c>
      <c r="D2427" s="104">
        <v>3.28</v>
      </c>
    </row>
    <row r="2428" spans="1:4">
      <c r="A2428" s="98" t="s">
        <v>11179</v>
      </c>
      <c r="B2428" s="97" t="s">
        <v>9111</v>
      </c>
      <c r="C2428" s="98" t="s">
        <v>13436</v>
      </c>
      <c r="D2428" s="104">
        <v>3.97</v>
      </c>
    </row>
    <row r="2429" spans="1:4">
      <c r="A2429" s="98" t="s">
        <v>9112</v>
      </c>
      <c r="B2429" s="97" t="s">
        <v>9113</v>
      </c>
      <c r="C2429" s="98" t="s">
        <v>13436</v>
      </c>
      <c r="D2429" s="104">
        <v>5.16</v>
      </c>
    </row>
    <row r="2430" spans="1:4">
      <c r="A2430" s="98" t="s">
        <v>9114</v>
      </c>
      <c r="B2430" s="97" t="s">
        <v>10704</v>
      </c>
      <c r="C2430" s="98" t="s">
        <v>13436</v>
      </c>
      <c r="D2430" s="104">
        <v>5.69</v>
      </c>
    </row>
    <row r="2431" spans="1:4">
      <c r="A2431" s="98" t="s">
        <v>10705</v>
      </c>
      <c r="B2431" s="97" t="s">
        <v>10706</v>
      </c>
      <c r="C2431" s="98" t="s">
        <v>13436</v>
      </c>
      <c r="D2431" s="104">
        <v>5.69</v>
      </c>
    </row>
    <row r="2432" spans="1:4">
      <c r="A2432" s="98" t="s">
        <v>10707</v>
      </c>
      <c r="B2432" s="97" t="s">
        <v>10708</v>
      </c>
      <c r="C2432" s="98" t="s">
        <v>13436</v>
      </c>
      <c r="D2432" s="104">
        <v>3.28</v>
      </c>
    </row>
    <row r="2433" spans="1:4">
      <c r="A2433" s="98" t="s">
        <v>10709</v>
      </c>
      <c r="B2433" s="97" t="s">
        <v>10710</v>
      </c>
      <c r="C2433" s="98" t="s">
        <v>13436</v>
      </c>
      <c r="D2433" s="104">
        <v>5.69</v>
      </c>
    </row>
    <row r="2434" spans="1:4">
      <c r="A2434" s="98" t="s">
        <v>5086</v>
      </c>
      <c r="B2434" s="97" t="s">
        <v>2933</v>
      </c>
      <c r="C2434" s="98" t="s">
        <v>13436</v>
      </c>
      <c r="D2434" s="104">
        <v>6.21</v>
      </c>
    </row>
    <row r="2435" spans="1:4">
      <c r="A2435" s="98" t="s">
        <v>10711</v>
      </c>
      <c r="B2435" s="97" t="s">
        <v>10712</v>
      </c>
      <c r="C2435" s="98" t="s">
        <v>13436</v>
      </c>
      <c r="D2435" s="104">
        <v>6.21</v>
      </c>
    </row>
    <row r="2436" spans="1:4">
      <c r="A2436" s="98" t="s">
        <v>3060</v>
      </c>
      <c r="B2436" s="97" t="s">
        <v>5170</v>
      </c>
      <c r="C2436" s="98" t="s">
        <v>13436</v>
      </c>
      <c r="D2436" s="104">
        <v>5.16</v>
      </c>
    </row>
    <row r="2437" spans="1:4">
      <c r="A2437" s="98" t="s">
        <v>10713</v>
      </c>
      <c r="B2437" s="97" t="s">
        <v>10714</v>
      </c>
      <c r="C2437" s="98" t="s">
        <v>13436</v>
      </c>
      <c r="D2437" s="104">
        <v>3.28</v>
      </c>
    </row>
    <row r="2438" spans="1:4">
      <c r="A2438" s="98" t="s">
        <v>10715</v>
      </c>
      <c r="B2438" s="97" t="s">
        <v>10716</v>
      </c>
      <c r="C2438" s="98" t="s">
        <v>13436</v>
      </c>
      <c r="D2438" s="104">
        <v>3.28</v>
      </c>
    </row>
    <row r="2439" spans="1:4">
      <c r="A2439" s="98" t="s">
        <v>10717</v>
      </c>
      <c r="B2439" s="97" t="s">
        <v>10718</v>
      </c>
      <c r="C2439" s="98" t="s">
        <v>13436</v>
      </c>
      <c r="D2439" s="104">
        <v>3.97</v>
      </c>
    </row>
    <row r="2440" spans="1:4">
      <c r="A2440" s="98" t="s">
        <v>10719</v>
      </c>
      <c r="B2440" s="97" t="s">
        <v>10720</v>
      </c>
      <c r="C2440" s="98" t="s">
        <v>13436</v>
      </c>
      <c r="D2440" s="104">
        <v>6.21</v>
      </c>
    </row>
    <row r="2441" spans="1:4">
      <c r="A2441" s="98" t="s">
        <v>10721</v>
      </c>
      <c r="B2441" s="97" t="s">
        <v>10722</v>
      </c>
      <c r="C2441" s="98" t="s">
        <v>13436</v>
      </c>
      <c r="D2441" s="104">
        <v>7.24</v>
      </c>
    </row>
    <row r="2442" spans="1:4">
      <c r="A2442" s="98" t="s">
        <v>10723</v>
      </c>
      <c r="B2442" s="97" t="s">
        <v>10724</v>
      </c>
      <c r="C2442" s="98" t="s">
        <v>13436</v>
      </c>
      <c r="D2442" s="104">
        <v>3.28</v>
      </c>
    </row>
    <row r="2443" spans="1:4">
      <c r="A2443" s="98" t="s">
        <v>10725</v>
      </c>
      <c r="B2443" s="97" t="s">
        <v>10726</v>
      </c>
      <c r="C2443" s="98" t="s">
        <v>13436</v>
      </c>
      <c r="D2443" s="104">
        <v>7.24</v>
      </c>
    </row>
    <row r="2444" spans="1:4">
      <c r="A2444" s="98" t="s">
        <v>10727</v>
      </c>
      <c r="B2444" s="97" t="s">
        <v>10728</v>
      </c>
      <c r="C2444" s="98" t="s">
        <v>13436</v>
      </c>
      <c r="D2444" s="104">
        <v>5.69</v>
      </c>
    </row>
    <row r="2445" spans="1:4">
      <c r="A2445" s="98" t="s">
        <v>10729</v>
      </c>
      <c r="B2445" s="97" t="s">
        <v>13974</v>
      </c>
      <c r="C2445" s="98" t="s">
        <v>13436</v>
      </c>
      <c r="D2445" s="104">
        <v>6.21</v>
      </c>
    </row>
    <row r="2446" spans="1:4">
      <c r="A2446" s="98" t="s">
        <v>13975</v>
      </c>
      <c r="B2446" s="97" t="s">
        <v>13976</v>
      </c>
      <c r="C2446" s="98" t="s">
        <v>13436</v>
      </c>
      <c r="D2446" s="104">
        <v>5.16</v>
      </c>
    </row>
    <row r="2447" spans="1:4">
      <c r="A2447" s="98" t="s">
        <v>13977</v>
      </c>
      <c r="B2447" s="97" t="s">
        <v>13978</v>
      </c>
      <c r="C2447" s="98" t="s">
        <v>13436</v>
      </c>
      <c r="D2447" s="104">
        <v>6.21</v>
      </c>
    </row>
    <row r="2448" spans="1:4">
      <c r="A2448" s="98" t="s">
        <v>13979</v>
      </c>
      <c r="B2448" s="97" t="s">
        <v>14677</v>
      </c>
      <c r="C2448" s="98" t="s">
        <v>13436</v>
      </c>
      <c r="D2448" s="104">
        <v>6.21</v>
      </c>
    </row>
    <row r="2449" spans="1:4">
      <c r="A2449" s="98" t="s">
        <v>14678</v>
      </c>
      <c r="B2449" s="97" t="s">
        <v>14679</v>
      </c>
      <c r="C2449" s="98" t="s">
        <v>13436</v>
      </c>
      <c r="D2449" s="104">
        <v>3.28</v>
      </c>
    </row>
    <row r="2450" spans="1:4">
      <c r="A2450" s="98" t="s">
        <v>14680</v>
      </c>
      <c r="B2450" s="97" t="s">
        <v>14681</v>
      </c>
      <c r="C2450" s="98" t="s">
        <v>13436</v>
      </c>
      <c r="D2450" s="104">
        <v>6.21</v>
      </c>
    </row>
    <row r="2451" spans="1:4">
      <c r="A2451" s="98" t="s">
        <v>14682</v>
      </c>
      <c r="B2451" s="97" t="s">
        <v>14683</v>
      </c>
      <c r="C2451" s="98" t="s">
        <v>13436</v>
      </c>
      <c r="D2451" s="104">
        <v>3.28</v>
      </c>
    </row>
    <row r="2452" spans="1:4">
      <c r="A2452" s="98" t="s">
        <v>14684</v>
      </c>
      <c r="B2452" s="97" t="s">
        <v>14685</v>
      </c>
      <c r="C2452" s="98" t="s">
        <v>13436</v>
      </c>
      <c r="D2452" s="104">
        <v>2.89</v>
      </c>
    </row>
    <row r="2453" spans="1:4">
      <c r="A2453" s="98" t="s">
        <v>8236</v>
      </c>
      <c r="B2453" s="97" t="s">
        <v>8237</v>
      </c>
      <c r="C2453" s="98" t="s">
        <v>13436</v>
      </c>
      <c r="D2453" s="104">
        <v>2.89</v>
      </c>
    </row>
    <row r="2454" spans="1:4">
      <c r="A2454" s="98" t="s">
        <v>11439</v>
      </c>
      <c r="B2454" s="97" t="s">
        <v>11440</v>
      </c>
      <c r="C2454" s="98" t="s">
        <v>13436</v>
      </c>
      <c r="D2454" s="104">
        <v>2.89</v>
      </c>
    </row>
    <row r="2455" spans="1:4">
      <c r="A2455" s="98" t="s">
        <v>1917</v>
      </c>
      <c r="B2455" s="97" t="s">
        <v>1918</v>
      </c>
      <c r="C2455" s="98" t="s">
        <v>13436</v>
      </c>
      <c r="D2455" s="104">
        <v>2.89</v>
      </c>
    </row>
    <row r="2456" spans="1:4">
      <c r="A2456" s="98" t="s">
        <v>14686</v>
      </c>
      <c r="B2456" s="97" t="s">
        <v>14687</v>
      </c>
      <c r="C2456" s="98" t="s">
        <v>13436</v>
      </c>
      <c r="D2456" s="104">
        <v>2.89</v>
      </c>
    </row>
    <row r="2457" spans="1:4">
      <c r="A2457" s="98" t="s">
        <v>12286</v>
      </c>
      <c r="B2457" s="97" t="s">
        <v>12287</v>
      </c>
      <c r="C2457" s="98" t="s">
        <v>13436</v>
      </c>
      <c r="D2457" s="104">
        <v>2.89</v>
      </c>
    </row>
    <row r="2458" spans="1:4">
      <c r="A2458" s="98" t="s">
        <v>10401</v>
      </c>
      <c r="B2458" s="97" t="s">
        <v>10402</v>
      </c>
      <c r="C2458" s="98" t="s">
        <v>13436</v>
      </c>
      <c r="D2458" s="104">
        <v>2.89</v>
      </c>
    </row>
    <row r="2459" spans="1:4">
      <c r="A2459" s="98" t="s">
        <v>4681</v>
      </c>
      <c r="B2459" s="97" t="s">
        <v>4682</v>
      </c>
      <c r="C2459" s="98" t="s">
        <v>13436</v>
      </c>
      <c r="D2459" s="104">
        <v>2.12</v>
      </c>
    </row>
    <row r="2460" spans="1:4">
      <c r="A2460" s="98" t="s">
        <v>323</v>
      </c>
      <c r="B2460" s="97" t="s">
        <v>324</v>
      </c>
      <c r="C2460" s="98" t="s">
        <v>13436</v>
      </c>
      <c r="D2460" s="104">
        <v>3.97</v>
      </c>
    </row>
    <row r="2461" spans="1:4">
      <c r="A2461" s="98" t="s">
        <v>11339</v>
      </c>
      <c r="B2461" s="97" t="s">
        <v>8824</v>
      </c>
      <c r="C2461" s="98" t="s">
        <v>13436</v>
      </c>
      <c r="D2461" s="104">
        <v>3.28</v>
      </c>
    </row>
    <row r="2462" spans="1:4">
      <c r="A2462" s="98" t="s">
        <v>14688</v>
      </c>
      <c r="B2462" s="97" t="s">
        <v>14689</v>
      </c>
      <c r="C2462" s="98" t="s">
        <v>13436</v>
      </c>
      <c r="D2462" s="104">
        <v>6.21</v>
      </c>
    </row>
    <row r="2463" spans="1:4">
      <c r="A2463" s="98" t="s">
        <v>14690</v>
      </c>
      <c r="B2463" s="97" t="s">
        <v>14691</v>
      </c>
      <c r="C2463" s="98" t="s">
        <v>13436</v>
      </c>
      <c r="D2463" s="104">
        <v>3.28</v>
      </c>
    </row>
    <row r="2464" spans="1:4">
      <c r="A2464" s="98" t="s">
        <v>13965</v>
      </c>
      <c r="B2464" s="97" t="s">
        <v>13966</v>
      </c>
      <c r="C2464" s="98" t="s">
        <v>13436</v>
      </c>
      <c r="D2464" s="104">
        <v>3.28</v>
      </c>
    </row>
    <row r="2465" spans="1:6">
      <c r="A2465" s="98" t="s">
        <v>13967</v>
      </c>
      <c r="B2465" s="97" t="s">
        <v>13968</v>
      </c>
      <c r="C2465" s="98" t="s">
        <v>13436</v>
      </c>
      <c r="D2465" s="104">
        <v>7.24</v>
      </c>
    </row>
    <row r="2466" spans="1:6">
      <c r="A2466" s="98" t="s">
        <v>13969</v>
      </c>
      <c r="B2466" s="97" t="s">
        <v>13970</v>
      </c>
      <c r="C2466" s="98" t="s">
        <v>13436</v>
      </c>
      <c r="D2466" s="104">
        <v>10.31</v>
      </c>
    </row>
    <row r="2467" spans="1:6">
      <c r="A2467" s="98" t="s">
        <v>13971</v>
      </c>
      <c r="B2467" s="97" t="s">
        <v>13972</v>
      </c>
      <c r="C2467" s="98" t="s">
        <v>13436</v>
      </c>
      <c r="D2467" s="104">
        <v>8.11</v>
      </c>
    </row>
    <row r="2468" spans="1:6">
      <c r="A2468" s="98" t="s">
        <v>5166</v>
      </c>
      <c r="B2468" s="97" t="s">
        <v>5167</v>
      </c>
      <c r="C2468" s="98" t="s">
        <v>13436</v>
      </c>
      <c r="D2468" s="104">
        <v>3.28</v>
      </c>
    </row>
    <row r="2469" spans="1:6">
      <c r="A2469" s="98" t="s">
        <v>13442</v>
      </c>
      <c r="B2469" s="97" t="s">
        <v>13443</v>
      </c>
      <c r="C2469" s="98" t="s">
        <v>13436</v>
      </c>
      <c r="D2469" s="104">
        <v>7.24</v>
      </c>
    </row>
    <row r="2470" spans="1:6">
      <c r="A2470" s="98" t="s">
        <v>321</v>
      </c>
      <c r="B2470" s="97" t="s">
        <v>322</v>
      </c>
      <c r="C2470" s="98" t="s">
        <v>13436</v>
      </c>
      <c r="D2470" s="104">
        <v>3.28</v>
      </c>
    </row>
    <row r="2471" spans="1:6">
      <c r="A2471" s="98" t="s">
        <v>13973</v>
      </c>
      <c r="B2471" s="97" t="s">
        <v>14534</v>
      </c>
      <c r="C2471" s="98" t="s">
        <v>14535</v>
      </c>
      <c r="D2471" s="104">
        <v>9.15</v>
      </c>
    </row>
    <row r="2472" spans="1:6" ht="21">
      <c r="A2472" s="98" t="s">
        <v>14536</v>
      </c>
      <c r="B2472" s="97" t="s">
        <v>14537</v>
      </c>
      <c r="C2472" s="98" t="s">
        <v>12889</v>
      </c>
      <c r="D2472" s="104">
        <v>3.97</v>
      </c>
    </row>
    <row r="2473" spans="1:6">
      <c r="A2473" s="98" t="s">
        <v>14538</v>
      </c>
      <c r="B2473" s="97" t="s">
        <v>14539</v>
      </c>
      <c r="C2473" s="98" t="s">
        <v>12889</v>
      </c>
      <c r="D2473" s="104">
        <v>8.7899999999999991</v>
      </c>
    </row>
    <row r="2474" spans="1:6">
      <c r="A2474" s="98" t="s">
        <v>10825</v>
      </c>
      <c r="B2474" s="97" t="s">
        <v>10826</v>
      </c>
      <c r="C2474" s="98" t="s">
        <v>13436</v>
      </c>
      <c r="D2474" s="104">
        <v>2.89</v>
      </c>
    </row>
    <row r="2475" spans="1:6">
      <c r="A2475" s="99"/>
      <c r="B2475" s="99"/>
      <c r="C2475" s="99"/>
      <c r="D2475" s="99"/>
    </row>
    <row r="2476" spans="1:6">
      <c r="A2476" s="96" t="s">
        <v>14540</v>
      </c>
      <c r="B2476" s="96"/>
      <c r="C2476" s="96"/>
      <c r="D2476" s="96"/>
      <c r="E2476" s="7"/>
      <c r="F2476" s="7"/>
    </row>
    <row r="2477" spans="1:6">
      <c r="A2477" s="99"/>
      <c r="B2477" s="99"/>
      <c r="C2477" s="99"/>
      <c r="D2477" s="99"/>
    </row>
    <row r="2478" spans="1:6" ht="21">
      <c r="A2478" s="98" t="s">
        <v>14541</v>
      </c>
      <c r="B2478" s="97" t="s">
        <v>12480</v>
      </c>
      <c r="C2478" s="98" t="s">
        <v>6555</v>
      </c>
      <c r="D2478" s="104">
        <v>163789.70000000001</v>
      </c>
    </row>
    <row r="2479" spans="1:6" ht="21">
      <c r="A2479" s="98" t="s">
        <v>12481</v>
      </c>
      <c r="B2479" s="97" t="s">
        <v>9220</v>
      </c>
      <c r="C2479" s="98" t="s">
        <v>6555</v>
      </c>
      <c r="D2479" s="104">
        <v>178975.5</v>
      </c>
    </row>
    <row r="2480" spans="1:6" ht="21">
      <c r="A2480" s="98" t="s">
        <v>9221</v>
      </c>
      <c r="B2480" s="97" t="s">
        <v>9222</v>
      </c>
      <c r="C2480" s="98" t="s">
        <v>6555</v>
      </c>
      <c r="D2480" s="104">
        <v>200669.5</v>
      </c>
    </row>
    <row r="2481" spans="1:4" ht="21">
      <c r="A2481" s="98" t="s">
        <v>9223</v>
      </c>
      <c r="B2481" s="97" t="s">
        <v>9224</v>
      </c>
      <c r="C2481" s="98" t="s">
        <v>6555</v>
      </c>
      <c r="D2481" s="104">
        <v>154027.4</v>
      </c>
    </row>
    <row r="2482" spans="1:4">
      <c r="A2482" s="98" t="s">
        <v>9225</v>
      </c>
      <c r="B2482" s="97" t="s">
        <v>9226</v>
      </c>
      <c r="C2482" s="98" t="s">
        <v>9227</v>
      </c>
      <c r="D2482" s="104">
        <v>347.1</v>
      </c>
    </row>
    <row r="2483" spans="1:4">
      <c r="A2483" s="98" t="s">
        <v>9228</v>
      </c>
      <c r="B2483" s="97" t="s">
        <v>9229</v>
      </c>
      <c r="C2483" s="98" t="s">
        <v>6555</v>
      </c>
      <c r="D2483" s="104">
        <v>15.21</v>
      </c>
    </row>
    <row r="2484" spans="1:4">
      <c r="A2484" s="98" t="s">
        <v>9230</v>
      </c>
      <c r="B2484" s="97" t="s">
        <v>9231</v>
      </c>
      <c r="C2484" s="98" t="s">
        <v>6555</v>
      </c>
      <c r="D2484" s="104">
        <v>449.07</v>
      </c>
    </row>
    <row r="2485" spans="1:4">
      <c r="A2485" s="98" t="s">
        <v>9232</v>
      </c>
      <c r="B2485" s="97" t="s">
        <v>9233</v>
      </c>
      <c r="C2485" s="98" t="s">
        <v>6555</v>
      </c>
      <c r="D2485" s="104">
        <v>160.75</v>
      </c>
    </row>
    <row r="2486" spans="1:4">
      <c r="A2486" s="98" t="s">
        <v>9234</v>
      </c>
      <c r="B2486" s="97" t="s">
        <v>9235</v>
      </c>
      <c r="C2486" s="98" t="s">
        <v>6555</v>
      </c>
      <c r="D2486" s="104">
        <v>173.55</v>
      </c>
    </row>
    <row r="2487" spans="1:4">
      <c r="A2487" s="98" t="s">
        <v>9236</v>
      </c>
      <c r="B2487" s="97" t="s">
        <v>9237</v>
      </c>
      <c r="C2487" s="98" t="s">
        <v>6555</v>
      </c>
      <c r="D2487" s="104">
        <v>46.64</v>
      </c>
    </row>
    <row r="2488" spans="1:4">
      <c r="A2488" s="98" t="s">
        <v>9238</v>
      </c>
      <c r="B2488" s="97" t="s">
        <v>9239</v>
      </c>
      <c r="C2488" s="98" t="s">
        <v>6555</v>
      </c>
      <c r="D2488" s="104">
        <v>83.96</v>
      </c>
    </row>
    <row r="2489" spans="1:4" ht="21">
      <c r="A2489" s="98" t="s">
        <v>9240</v>
      </c>
      <c r="B2489" s="97" t="s">
        <v>9241</v>
      </c>
      <c r="C2489" s="98" t="s">
        <v>9242</v>
      </c>
      <c r="D2489" s="104">
        <v>79.180000000000007</v>
      </c>
    </row>
    <row r="2490" spans="1:4">
      <c r="A2490" s="98" t="s">
        <v>9243</v>
      </c>
      <c r="B2490" s="97" t="s">
        <v>9244</v>
      </c>
      <c r="C2490" s="98" t="s">
        <v>13346</v>
      </c>
      <c r="D2490" s="104">
        <v>130.16</v>
      </c>
    </row>
    <row r="2491" spans="1:4">
      <c r="A2491" s="98" t="s">
        <v>9245</v>
      </c>
      <c r="B2491" s="97" t="s">
        <v>9246</v>
      </c>
      <c r="C2491" s="98" t="s">
        <v>13346</v>
      </c>
      <c r="D2491" s="104">
        <v>130.16</v>
      </c>
    </row>
    <row r="2492" spans="1:4" ht="21">
      <c r="A2492" s="98" t="s">
        <v>9247</v>
      </c>
      <c r="B2492" s="97" t="s">
        <v>9248</v>
      </c>
      <c r="C2492" s="98" t="s">
        <v>13346</v>
      </c>
      <c r="D2492" s="104">
        <v>111.72</v>
      </c>
    </row>
    <row r="2493" spans="1:4">
      <c r="A2493" s="98" t="s">
        <v>9249</v>
      </c>
      <c r="B2493" s="97" t="s">
        <v>9250</v>
      </c>
      <c r="C2493" s="98" t="s">
        <v>6555</v>
      </c>
      <c r="D2493" s="104">
        <v>3.69</v>
      </c>
    </row>
    <row r="2494" spans="1:4">
      <c r="A2494" s="98" t="s">
        <v>9251</v>
      </c>
      <c r="B2494" s="97" t="s">
        <v>9252</v>
      </c>
      <c r="C2494" s="98" t="s">
        <v>9227</v>
      </c>
      <c r="D2494" s="104">
        <v>18.010000000000002</v>
      </c>
    </row>
    <row r="2495" spans="1:4">
      <c r="A2495" s="98" t="s">
        <v>9253</v>
      </c>
      <c r="B2495" s="97" t="s">
        <v>9254</v>
      </c>
      <c r="C2495" s="98" t="s">
        <v>9227</v>
      </c>
      <c r="D2495" s="104">
        <v>18.010000000000002</v>
      </c>
    </row>
    <row r="2496" spans="1:4" ht="21">
      <c r="A2496" s="98" t="s">
        <v>9255</v>
      </c>
      <c r="B2496" s="97" t="s">
        <v>9256</v>
      </c>
      <c r="C2496" s="98" t="s">
        <v>13346</v>
      </c>
      <c r="D2496" s="104">
        <v>260.33</v>
      </c>
    </row>
    <row r="2497" spans="1:6">
      <c r="A2497" s="98" t="s">
        <v>9257</v>
      </c>
      <c r="B2497" s="97" t="s">
        <v>9258</v>
      </c>
      <c r="C2497" s="98" t="s">
        <v>2448</v>
      </c>
      <c r="D2497" s="104">
        <v>15.98</v>
      </c>
    </row>
    <row r="2498" spans="1:6">
      <c r="A2498" s="98" t="s">
        <v>9259</v>
      </c>
      <c r="B2498" s="97" t="s">
        <v>9260</v>
      </c>
      <c r="C2498" s="98" t="s">
        <v>6555</v>
      </c>
      <c r="D2498" s="104">
        <v>11.93</v>
      </c>
    </row>
    <row r="2499" spans="1:6">
      <c r="A2499" s="98" t="s">
        <v>9261</v>
      </c>
      <c r="B2499" s="97" t="s">
        <v>9262</v>
      </c>
      <c r="C2499" s="98" t="s">
        <v>6555</v>
      </c>
      <c r="D2499" s="104">
        <v>12.47</v>
      </c>
    </row>
    <row r="2500" spans="1:6">
      <c r="A2500" s="98" t="s">
        <v>9263</v>
      </c>
      <c r="B2500" s="97" t="s">
        <v>9264</v>
      </c>
      <c r="C2500" s="98" t="s">
        <v>6555</v>
      </c>
      <c r="D2500" s="104">
        <v>3.59</v>
      </c>
    </row>
    <row r="2501" spans="1:6">
      <c r="A2501" s="98" t="s">
        <v>9265</v>
      </c>
      <c r="B2501" s="97" t="s">
        <v>9266</v>
      </c>
      <c r="C2501" s="98" t="s">
        <v>6555</v>
      </c>
      <c r="D2501" s="104">
        <v>27.12</v>
      </c>
    </row>
    <row r="2502" spans="1:6">
      <c r="A2502" s="98" t="s">
        <v>9267</v>
      </c>
      <c r="B2502" s="97" t="s">
        <v>9268</v>
      </c>
      <c r="C2502" s="98" t="s">
        <v>6555</v>
      </c>
      <c r="D2502" s="104">
        <v>112.23</v>
      </c>
    </row>
    <row r="2503" spans="1:6">
      <c r="A2503" s="98" t="s">
        <v>9269</v>
      </c>
      <c r="B2503" s="97" t="s">
        <v>9270</v>
      </c>
      <c r="C2503" s="98" t="s">
        <v>6555</v>
      </c>
      <c r="D2503" s="104">
        <v>123.46</v>
      </c>
    </row>
    <row r="2504" spans="1:6">
      <c r="A2504" s="98" t="s">
        <v>9271</v>
      </c>
      <c r="B2504" s="97" t="s">
        <v>9272</v>
      </c>
      <c r="C2504" s="98" t="s">
        <v>6555</v>
      </c>
      <c r="D2504" s="104">
        <v>61.18</v>
      </c>
    </row>
    <row r="2505" spans="1:6">
      <c r="A2505" s="98" t="s">
        <v>9273</v>
      </c>
      <c r="B2505" s="97" t="s">
        <v>9274</v>
      </c>
      <c r="C2505" s="98" t="s">
        <v>6555</v>
      </c>
      <c r="D2505" s="104">
        <v>119.32</v>
      </c>
    </row>
    <row r="2506" spans="1:6">
      <c r="A2506" s="98" t="s">
        <v>12484</v>
      </c>
      <c r="B2506" s="97" t="s">
        <v>12485</v>
      </c>
      <c r="C2506" s="98" t="s">
        <v>6555</v>
      </c>
      <c r="D2506" s="104">
        <v>130.16</v>
      </c>
    </row>
    <row r="2507" spans="1:6">
      <c r="A2507" s="98" t="s">
        <v>12486</v>
      </c>
      <c r="B2507" s="97" t="s">
        <v>12487</v>
      </c>
      <c r="C2507" s="98" t="s">
        <v>8667</v>
      </c>
      <c r="D2507" s="104">
        <v>3492.73</v>
      </c>
    </row>
    <row r="2508" spans="1:6">
      <c r="A2508" s="98" t="s">
        <v>12488</v>
      </c>
      <c r="B2508" s="97" t="s">
        <v>12489</v>
      </c>
      <c r="C2508" s="98" t="s">
        <v>8667</v>
      </c>
      <c r="D2508" s="104">
        <v>3697.03</v>
      </c>
    </row>
    <row r="2509" spans="1:6">
      <c r="A2509" s="96" t="s">
        <v>12490</v>
      </c>
      <c r="B2509" s="96"/>
      <c r="C2509" s="96"/>
      <c r="D2509" s="96"/>
      <c r="F2509" s="7"/>
    </row>
    <row r="2510" spans="1:6">
      <c r="A2510" s="99"/>
      <c r="B2510" s="99"/>
      <c r="C2510" s="99"/>
      <c r="D2510" s="99"/>
    </row>
    <row r="2511" spans="1:6">
      <c r="A2511" s="98" t="s">
        <v>12491</v>
      </c>
      <c r="B2511" s="97" t="s">
        <v>12492</v>
      </c>
      <c r="C2511" s="98" t="s">
        <v>6555</v>
      </c>
      <c r="D2511" s="104">
        <v>1.17</v>
      </c>
    </row>
    <row r="2512" spans="1:6">
      <c r="A2512" s="98" t="s">
        <v>12493</v>
      </c>
      <c r="B2512" s="97" t="s">
        <v>12494</v>
      </c>
      <c r="C2512" s="98" t="s">
        <v>6555</v>
      </c>
      <c r="D2512" s="104">
        <v>1.21</v>
      </c>
    </row>
    <row r="2513" spans="1:5">
      <c r="A2513" s="98" t="s">
        <v>12495</v>
      </c>
      <c r="B2513" s="97" t="s">
        <v>12496</v>
      </c>
      <c r="C2513" s="98" t="s">
        <v>6555</v>
      </c>
      <c r="D2513" s="104">
        <v>1.97</v>
      </c>
    </row>
    <row r="2514" spans="1:5">
      <c r="A2514" s="98" t="s">
        <v>12497</v>
      </c>
      <c r="B2514" s="97" t="s">
        <v>12498</v>
      </c>
      <c r="C2514" s="98" t="s">
        <v>6555</v>
      </c>
      <c r="D2514" s="104">
        <v>53.56</v>
      </c>
    </row>
    <row r="2515" spans="1:5">
      <c r="A2515" s="98" t="s">
        <v>12499</v>
      </c>
      <c r="B2515" s="97" t="s">
        <v>12500</v>
      </c>
      <c r="C2515" s="98" t="s">
        <v>6555</v>
      </c>
      <c r="D2515" s="104">
        <v>13.7</v>
      </c>
    </row>
    <row r="2516" spans="1:5">
      <c r="A2516" s="98" t="s">
        <v>12501</v>
      </c>
      <c r="B2516" s="97" t="s">
        <v>12502</v>
      </c>
      <c r="C2516" s="98" t="s">
        <v>6555</v>
      </c>
      <c r="D2516" s="104">
        <v>33.909999999999997</v>
      </c>
    </row>
    <row r="2517" spans="1:5">
      <c r="A2517" s="98" t="s">
        <v>12503</v>
      </c>
      <c r="B2517" s="97" t="s">
        <v>12504</v>
      </c>
      <c r="C2517" s="98" t="s">
        <v>6555</v>
      </c>
      <c r="D2517" s="104">
        <v>49.48</v>
      </c>
    </row>
    <row r="2518" spans="1:5">
      <c r="A2518" s="98" t="s">
        <v>12505</v>
      </c>
      <c r="B2518" s="97" t="s">
        <v>12506</v>
      </c>
      <c r="C2518" s="98" t="s">
        <v>6555</v>
      </c>
      <c r="D2518" s="104">
        <v>14.48</v>
      </c>
    </row>
    <row r="2519" spans="1:5">
      <c r="A2519" s="98" t="s">
        <v>12507</v>
      </c>
      <c r="B2519" s="97" t="s">
        <v>12508</v>
      </c>
      <c r="C2519" s="98" t="s">
        <v>6555</v>
      </c>
      <c r="D2519" s="104">
        <v>31.69</v>
      </c>
    </row>
    <row r="2520" spans="1:5">
      <c r="A2520" s="98" t="s">
        <v>12509</v>
      </c>
      <c r="B2520" s="97" t="s">
        <v>12510</v>
      </c>
      <c r="C2520" s="98" t="s">
        <v>6555</v>
      </c>
      <c r="D2520" s="104">
        <v>16.989999999999998</v>
      </c>
    </row>
    <row r="2521" spans="1:5">
      <c r="A2521" s="98" t="s">
        <v>12511</v>
      </c>
      <c r="B2521" s="97" t="s">
        <v>12512</v>
      </c>
      <c r="C2521" s="98" t="s">
        <v>6555</v>
      </c>
      <c r="D2521" s="104">
        <v>11</v>
      </c>
    </row>
    <row r="2522" spans="1:5">
      <c r="A2522" s="98" t="s">
        <v>12513</v>
      </c>
      <c r="B2522" s="97" t="s">
        <v>12514</v>
      </c>
      <c r="C2522" s="98" t="s">
        <v>6555</v>
      </c>
      <c r="D2522" s="104">
        <v>23.57</v>
      </c>
    </row>
    <row r="2523" spans="1:5">
      <c r="A2523" s="98" t="s">
        <v>12515</v>
      </c>
      <c r="B2523" s="97" t="s">
        <v>12516</v>
      </c>
      <c r="C2523" s="98" t="s">
        <v>6555</v>
      </c>
      <c r="D2523" s="104">
        <v>33.229999999999997</v>
      </c>
    </row>
    <row r="2524" spans="1:5">
      <c r="A2524" s="98" t="s">
        <v>12517</v>
      </c>
      <c r="B2524" s="97" t="s">
        <v>12518</v>
      </c>
      <c r="C2524" s="98" t="s">
        <v>6555</v>
      </c>
      <c r="D2524" s="104">
        <v>6.26</v>
      </c>
    </row>
    <row r="2525" spans="1:5">
      <c r="A2525" s="98" t="s">
        <v>12519</v>
      </c>
      <c r="B2525" s="97" t="s">
        <v>12520</v>
      </c>
      <c r="C2525" s="98" t="s">
        <v>6555</v>
      </c>
      <c r="D2525" s="104">
        <v>29.11</v>
      </c>
    </row>
    <row r="2526" spans="1:5">
      <c r="A2526" s="98" t="s">
        <v>12521</v>
      </c>
      <c r="B2526" s="97" t="s">
        <v>12522</v>
      </c>
      <c r="C2526" s="98" t="s">
        <v>6555</v>
      </c>
      <c r="D2526" s="104">
        <v>5.15</v>
      </c>
    </row>
    <row r="2527" spans="1:5" ht="21">
      <c r="A2527" s="152">
        <v>99</v>
      </c>
      <c r="B2527" s="97" t="s">
        <v>12842</v>
      </c>
      <c r="C2527" s="152" t="s">
        <v>6555</v>
      </c>
      <c r="D2527" s="154">
        <v>14.58</v>
      </c>
      <c r="E2527" s="153" t="s">
        <v>4354</v>
      </c>
    </row>
    <row r="2528" spans="1:5" ht="21">
      <c r="A2528" s="152">
        <v>100</v>
      </c>
      <c r="B2528" s="97" t="s">
        <v>12842</v>
      </c>
      <c r="C2528" s="152"/>
      <c r="D2528" s="154">
        <v>22.9</v>
      </c>
      <c r="E2528" s="153" t="s">
        <v>4354</v>
      </c>
    </row>
    <row r="2529" spans="1:4">
      <c r="A2529" s="98" t="s">
        <v>12523</v>
      </c>
      <c r="B2529" s="97" t="s">
        <v>12524</v>
      </c>
      <c r="C2529" s="98" t="s">
        <v>6555</v>
      </c>
      <c r="D2529" s="104">
        <v>13517</v>
      </c>
    </row>
    <row r="2530" spans="1:4">
      <c r="A2530" s="98" t="s">
        <v>12525</v>
      </c>
      <c r="B2530" s="97" t="s">
        <v>12526</v>
      </c>
      <c r="C2530" s="98" t="s">
        <v>6555</v>
      </c>
      <c r="D2530" s="104">
        <v>25484</v>
      </c>
    </row>
    <row r="2531" spans="1:4">
      <c r="A2531" s="98" t="s">
        <v>12527</v>
      </c>
      <c r="B2531" s="97" t="s">
        <v>12528</v>
      </c>
      <c r="C2531" s="98" t="s">
        <v>6555</v>
      </c>
      <c r="D2531" s="104">
        <v>41433</v>
      </c>
    </row>
    <row r="2532" spans="1:4">
      <c r="A2532" s="98" t="s">
        <v>12529</v>
      </c>
      <c r="B2532" s="97" t="s">
        <v>12530</v>
      </c>
      <c r="C2532" s="98" t="s">
        <v>6555</v>
      </c>
      <c r="D2532" s="104">
        <v>50732</v>
      </c>
    </row>
    <row r="2533" spans="1:4">
      <c r="A2533" s="98" t="s">
        <v>12531</v>
      </c>
      <c r="B2533" s="97" t="s">
        <v>12532</v>
      </c>
      <c r="C2533" s="98" t="s">
        <v>6555</v>
      </c>
      <c r="D2533" s="104">
        <v>57026</v>
      </c>
    </row>
    <row r="2534" spans="1:4">
      <c r="A2534" s="98" t="s">
        <v>12533</v>
      </c>
      <c r="B2534" s="97" t="s">
        <v>12534</v>
      </c>
      <c r="C2534" s="98" t="s">
        <v>6555</v>
      </c>
      <c r="D2534" s="104">
        <v>18320</v>
      </c>
    </row>
    <row r="2535" spans="1:4" ht="21">
      <c r="A2535" s="98" t="s">
        <v>12535</v>
      </c>
      <c r="B2535" s="97" t="s">
        <v>10730</v>
      </c>
      <c r="C2535" s="98" t="s">
        <v>6555</v>
      </c>
      <c r="D2535" s="104">
        <v>2.16</v>
      </c>
    </row>
    <row r="2536" spans="1:4">
      <c r="A2536" s="98" t="s">
        <v>10731</v>
      </c>
      <c r="B2536" s="97" t="s">
        <v>10732</v>
      </c>
      <c r="C2536" s="98" t="s">
        <v>6555</v>
      </c>
      <c r="D2536" s="104">
        <v>31.48</v>
      </c>
    </row>
    <row r="2537" spans="1:4">
      <c r="A2537" s="98" t="s">
        <v>10733</v>
      </c>
      <c r="B2537" s="97" t="s">
        <v>10734</v>
      </c>
      <c r="C2537" s="98" t="s">
        <v>6555</v>
      </c>
      <c r="D2537" s="104">
        <v>9.15</v>
      </c>
    </row>
    <row r="2538" spans="1:4">
      <c r="A2538" s="98" t="s">
        <v>14774</v>
      </c>
      <c r="B2538" s="97" t="s">
        <v>14775</v>
      </c>
      <c r="C2538" s="98" t="s">
        <v>6555</v>
      </c>
      <c r="D2538" s="104">
        <v>16.28</v>
      </c>
    </row>
    <row r="2539" spans="1:4">
      <c r="A2539" s="98" t="s">
        <v>14776</v>
      </c>
      <c r="B2539" s="97" t="s">
        <v>14777</v>
      </c>
      <c r="C2539" s="98" t="s">
        <v>6555</v>
      </c>
      <c r="D2539" s="104">
        <v>284.58999999999997</v>
      </c>
    </row>
    <row r="2540" spans="1:4">
      <c r="A2540" s="98" t="s">
        <v>14778</v>
      </c>
      <c r="B2540" s="97" t="s">
        <v>14779</v>
      </c>
      <c r="C2540" s="98" t="s">
        <v>6555</v>
      </c>
      <c r="D2540" s="104">
        <v>675.55</v>
      </c>
    </row>
    <row r="2541" spans="1:4">
      <c r="A2541" s="98" t="s">
        <v>14780</v>
      </c>
      <c r="B2541" s="97" t="s">
        <v>14781</v>
      </c>
      <c r="C2541" s="98" t="s">
        <v>6555</v>
      </c>
      <c r="D2541" s="104">
        <v>462.84</v>
      </c>
    </row>
    <row r="2542" spans="1:4">
      <c r="A2542" s="98" t="s">
        <v>14782</v>
      </c>
      <c r="B2542" s="97" t="s">
        <v>14783</v>
      </c>
      <c r="C2542" s="98" t="s">
        <v>6555</v>
      </c>
      <c r="D2542" s="104">
        <v>1357.88</v>
      </c>
    </row>
    <row r="2543" spans="1:4">
      <c r="A2543" s="98" t="s">
        <v>14784</v>
      </c>
      <c r="B2543" s="97" t="s">
        <v>10747</v>
      </c>
      <c r="C2543" s="98" t="s">
        <v>6555</v>
      </c>
      <c r="D2543" s="104">
        <v>12.66</v>
      </c>
    </row>
    <row r="2544" spans="1:4">
      <c r="A2544" s="98" t="s">
        <v>10748</v>
      </c>
      <c r="B2544" s="97" t="s">
        <v>10749</v>
      </c>
      <c r="C2544" s="98" t="s">
        <v>6555</v>
      </c>
      <c r="D2544" s="104">
        <v>30.86</v>
      </c>
    </row>
    <row r="2545" spans="1:4">
      <c r="A2545" s="98" t="s">
        <v>10750</v>
      </c>
      <c r="B2545" s="97" t="s">
        <v>10751</v>
      </c>
      <c r="C2545" s="98" t="s">
        <v>6555</v>
      </c>
      <c r="D2545" s="104">
        <v>16.28</v>
      </c>
    </row>
    <row r="2546" spans="1:4">
      <c r="A2546" s="98" t="s">
        <v>10752</v>
      </c>
      <c r="B2546" s="97" t="s">
        <v>10753</v>
      </c>
      <c r="C2546" s="98" t="s">
        <v>6555</v>
      </c>
      <c r="D2546" s="104">
        <v>60.47</v>
      </c>
    </row>
    <row r="2547" spans="1:4">
      <c r="A2547" s="98" t="s">
        <v>10754</v>
      </c>
      <c r="B2547" s="97" t="s">
        <v>10755</v>
      </c>
      <c r="C2547" s="98" t="s">
        <v>6555</v>
      </c>
      <c r="D2547" s="104">
        <v>20.98</v>
      </c>
    </row>
    <row r="2548" spans="1:4">
      <c r="A2548" s="98" t="s">
        <v>10756</v>
      </c>
      <c r="B2548" s="97" t="s">
        <v>10757</v>
      </c>
      <c r="C2548" s="98" t="s">
        <v>6555</v>
      </c>
      <c r="D2548" s="104">
        <v>74.92</v>
      </c>
    </row>
    <row r="2549" spans="1:4">
      <c r="A2549" s="98" t="s">
        <v>10758</v>
      </c>
      <c r="B2549" s="97" t="s">
        <v>6491</v>
      </c>
      <c r="C2549" s="98" t="s">
        <v>6555</v>
      </c>
      <c r="D2549" s="104">
        <v>30.03</v>
      </c>
    </row>
    <row r="2550" spans="1:4">
      <c r="A2550" s="98" t="s">
        <v>6492</v>
      </c>
      <c r="B2550" s="97" t="s">
        <v>4464</v>
      </c>
      <c r="C2550" s="98" t="s">
        <v>6555</v>
      </c>
      <c r="D2550" s="104">
        <v>84.76</v>
      </c>
    </row>
    <row r="2551" spans="1:4">
      <c r="A2551" s="98" t="s">
        <v>4465</v>
      </c>
      <c r="B2551" s="97" t="s">
        <v>4466</v>
      </c>
      <c r="C2551" s="98" t="s">
        <v>6555</v>
      </c>
      <c r="D2551" s="104">
        <v>47.41</v>
      </c>
    </row>
    <row r="2552" spans="1:4">
      <c r="A2552" s="98" t="s">
        <v>4467</v>
      </c>
      <c r="B2552" s="97" t="s">
        <v>4468</v>
      </c>
      <c r="C2552" s="98" t="s">
        <v>6555</v>
      </c>
      <c r="D2552" s="104">
        <v>88.78</v>
      </c>
    </row>
    <row r="2553" spans="1:4">
      <c r="A2553" s="98" t="s">
        <v>4469</v>
      </c>
      <c r="B2553" s="97" t="s">
        <v>4470</v>
      </c>
      <c r="C2553" s="98" t="s">
        <v>6555</v>
      </c>
      <c r="D2553" s="104">
        <v>41.39</v>
      </c>
    </row>
    <row r="2554" spans="1:4">
      <c r="A2554" s="98" t="s">
        <v>4471</v>
      </c>
      <c r="B2554" s="97" t="s">
        <v>832</v>
      </c>
      <c r="C2554" s="98" t="s">
        <v>6555</v>
      </c>
      <c r="D2554" s="104">
        <v>107.99</v>
      </c>
    </row>
    <row r="2555" spans="1:4">
      <c r="A2555" s="98" t="s">
        <v>833</v>
      </c>
      <c r="B2555" s="97" t="s">
        <v>834</v>
      </c>
      <c r="C2555" s="98" t="s">
        <v>6555</v>
      </c>
      <c r="D2555" s="104">
        <v>64.63</v>
      </c>
    </row>
    <row r="2556" spans="1:4">
      <c r="A2556" s="98" t="s">
        <v>835</v>
      </c>
      <c r="B2556" s="97" t="s">
        <v>836</v>
      </c>
      <c r="C2556" s="98" t="s">
        <v>6555</v>
      </c>
      <c r="D2556" s="104">
        <v>128.19</v>
      </c>
    </row>
    <row r="2557" spans="1:4">
      <c r="A2557" s="98" t="s">
        <v>837</v>
      </c>
      <c r="B2557" s="97" t="s">
        <v>838</v>
      </c>
      <c r="C2557" s="98" t="s">
        <v>6555</v>
      </c>
      <c r="D2557" s="104">
        <v>1.44</v>
      </c>
    </row>
    <row r="2558" spans="1:4">
      <c r="A2558" s="98" t="s">
        <v>839</v>
      </c>
      <c r="B2558" s="97" t="s">
        <v>840</v>
      </c>
      <c r="C2558" s="98" t="s">
        <v>6555</v>
      </c>
      <c r="D2558" s="104">
        <v>61.79</v>
      </c>
    </row>
    <row r="2559" spans="1:4">
      <c r="A2559" s="98" t="s">
        <v>841</v>
      </c>
      <c r="B2559" s="97" t="s">
        <v>842</v>
      </c>
      <c r="C2559" s="98" t="s">
        <v>6555</v>
      </c>
      <c r="D2559" s="104">
        <v>169.07</v>
      </c>
    </row>
    <row r="2560" spans="1:4">
      <c r="A2560" s="98" t="s">
        <v>843</v>
      </c>
      <c r="B2560" s="97" t="s">
        <v>844</v>
      </c>
      <c r="C2560" s="98" t="s">
        <v>6555</v>
      </c>
      <c r="D2560" s="104">
        <v>81.34</v>
      </c>
    </row>
    <row r="2561" spans="1:4">
      <c r="A2561" s="98" t="s">
        <v>845</v>
      </c>
      <c r="B2561" s="97" t="s">
        <v>846</v>
      </c>
      <c r="C2561" s="98" t="s">
        <v>6555</v>
      </c>
      <c r="D2561" s="104">
        <v>192.76</v>
      </c>
    </row>
    <row r="2562" spans="1:4">
      <c r="A2562" s="98" t="s">
        <v>847</v>
      </c>
      <c r="B2562" s="97" t="s">
        <v>848</v>
      </c>
      <c r="C2562" s="98" t="s">
        <v>6555</v>
      </c>
      <c r="D2562" s="104">
        <v>170.32</v>
      </c>
    </row>
    <row r="2563" spans="1:4">
      <c r="A2563" s="98" t="s">
        <v>849</v>
      </c>
      <c r="B2563" s="97" t="s">
        <v>850</v>
      </c>
      <c r="C2563" s="98" t="s">
        <v>6555</v>
      </c>
      <c r="D2563" s="104">
        <v>452.14</v>
      </c>
    </row>
    <row r="2564" spans="1:4">
      <c r="A2564" s="98" t="s">
        <v>851</v>
      </c>
      <c r="B2564" s="97" t="s">
        <v>852</v>
      </c>
      <c r="C2564" s="98" t="s">
        <v>6555</v>
      </c>
      <c r="D2564" s="104">
        <v>5.34</v>
      </c>
    </row>
    <row r="2565" spans="1:4">
      <c r="A2565" s="98" t="s">
        <v>853</v>
      </c>
      <c r="B2565" s="97" t="s">
        <v>854</v>
      </c>
      <c r="C2565" s="98" t="s">
        <v>6555</v>
      </c>
      <c r="D2565" s="104">
        <v>12.43</v>
      </c>
    </row>
    <row r="2566" spans="1:4">
      <c r="A2566" s="98" t="s">
        <v>855</v>
      </c>
      <c r="B2566" s="97" t="s">
        <v>14669</v>
      </c>
      <c r="C2566" s="98" t="s">
        <v>6555</v>
      </c>
      <c r="D2566" s="104">
        <v>5.34</v>
      </c>
    </row>
    <row r="2567" spans="1:4">
      <c r="A2567" s="98" t="s">
        <v>14670</v>
      </c>
      <c r="B2567" s="97" t="s">
        <v>14671</v>
      </c>
      <c r="C2567" s="98" t="s">
        <v>6555</v>
      </c>
      <c r="D2567" s="104">
        <v>12.43</v>
      </c>
    </row>
    <row r="2568" spans="1:4">
      <c r="A2568" s="98" t="s">
        <v>14672</v>
      </c>
      <c r="B2568" s="97" t="s">
        <v>14673</v>
      </c>
      <c r="C2568" s="98" t="s">
        <v>6555</v>
      </c>
      <c r="D2568" s="104">
        <v>197.44</v>
      </c>
    </row>
    <row r="2569" spans="1:4">
      <c r="A2569" s="98" t="s">
        <v>14674</v>
      </c>
      <c r="B2569" s="97" t="s">
        <v>14675</v>
      </c>
      <c r="C2569" s="98" t="s">
        <v>6555</v>
      </c>
      <c r="D2569" s="104">
        <v>515.29</v>
      </c>
    </row>
    <row r="2570" spans="1:4">
      <c r="A2570" s="98" t="s">
        <v>14676</v>
      </c>
      <c r="B2570" s="97" t="s">
        <v>12620</v>
      </c>
      <c r="C2570" s="98" t="s">
        <v>6555</v>
      </c>
      <c r="D2570" s="104">
        <v>232.3</v>
      </c>
    </row>
    <row r="2571" spans="1:4">
      <c r="A2571" s="98" t="s">
        <v>12621</v>
      </c>
      <c r="B2571" s="97" t="s">
        <v>12622</v>
      </c>
      <c r="C2571" s="98" t="s">
        <v>6555</v>
      </c>
      <c r="D2571" s="104">
        <v>611.67999999999995</v>
      </c>
    </row>
    <row r="2572" spans="1:4">
      <c r="A2572" s="98" t="s">
        <v>12623</v>
      </c>
      <c r="B2572" s="97" t="s">
        <v>12624</v>
      </c>
      <c r="C2572" s="98" t="s">
        <v>6555</v>
      </c>
      <c r="D2572" s="104">
        <v>1.24</v>
      </c>
    </row>
    <row r="2573" spans="1:4">
      <c r="A2573" s="98" t="s">
        <v>12625</v>
      </c>
      <c r="B2573" s="97" t="s">
        <v>14656</v>
      </c>
      <c r="C2573" s="98" t="s">
        <v>6555</v>
      </c>
      <c r="D2573" s="104">
        <v>1.71</v>
      </c>
    </row>
    <row r="2574" spans="1:4">
      <c r="A2574" s="98" t="s">
        <v>10659</v>
      </c>
      <c r="B2574" s="97" t="s">
        <v>10660</v>
      </c>
      <c r="C2574" s="98" t="s">
        <v>6555</v>
      </c>
      <c r="D2574" s="104">
        <v>1.72</v>
      </c>
    </row>
    <row r="2575" spans="1:4">
      <c r="A2575" s="98" t="s">
        <v>10661</v>
      </c>
      <c r="B2575" s="97" t="s">
        <v>10662</v>
      </c>
      <c r="C2575" s="98" t="s">
        <v>6555</v>
      </c>
      <c r="D2575" s="104">
        <v>3.51</v>
      </c>
    </row>
    <row r="2576" spans="1:4">
      <c r="A2576" s="98" t="s">
        <v>10663</v>
      </c>
      <c r="B2576" s="97" t="s">
        <v>10664</v>
      </c>
      <c r="C2576" s="98" t="s">
        <v>6555</v>
      </c>
      <c r="D2576" s="104">
        <v>5.86</v>
      </c>
    </row>
    <row r="2577" spans="1:4">
      <c r="A2577" s="98" t="s">
        <v>10665</v>
      </c>
      <c r="B2577" s="97" t="s">
        <v>10666</v>
      </c>
      <c r="C2577" s="98" t="s">
        <v>6555</v>
      </c>
      <c r="D2577" s="104">
        <v>13.2</v>
      </c>
    </row>
    <row r="2578" spans="1:4">
      <c r="A2578" s="98" t="s">
        <v>10667</v>
      </c>
      <c r="B2578" s="97" t="s">
        <v>10668</v>
      </c>
      <c r="C2578" s="98" t="s">
        <v>6555</v>
      </c>
      <c r="D2578" s="104">
        <v>16.190000000000001</v>
      </c>
    </row>
    <row r="2579" spans="1:4">
      <c r="A2579" s="98" t="s">
        <v>10669</v>
      </c>
      <c r="B2579" s="97" t="s">
        <v>10670</v>
      </c>
      <c r="C2579" s="98" t="s">
        <v>6555</v>
      </c>
      <c r="D2579" s="104">
        <v>18.64</v>
      </c>
    </row>
    <row r="2580" spans="1:4">
      <c r="A2580" s="98" t="s">
        <v>10671</v>
      </c>
      <c r="B2580" s="97" t="s">
        <v>8564</v>
      </c>
      <c r="C2580" s="98" t="s">
        <v>6555</v>
      </c>
      <c r="D2580" s="104">
        <v>2.04</v>
      </c>
    </row>
    <row r="2581" spans="1:4">
      <c r="A2581" s="98" t="s">
        <v>8565</v>
      </c>
      <c r="B2581" s="97" t="s">
        <v>4472</v>
      </c>
      <c r="C2581" s="98" t="s">
        <v>6555</v>
      </c>
      <c r="D2581" s="104">
        <v>3.2</v>
      </c>
    </row>
    <row r="2582" spans="1:4">
      <c r="A2582" s="98" t="s">
        <v>4509</v>
      </c>
      <c r="B2582" s="97" t="s">
        <v>108</v>
      </c>
      <c r="C2582" s="98" t="s">
        <v>6555</v>
      </c>
      <c r="D2582" s="104">
        <v>3.66</v>
      </c>
    </row>
    <row r="2583" spans="1:4">
      <c r="A2583" s="98" t="s">
        <v>109</v>
      </c>
      <c r="B2583" s="97" t="s">
        <v>110</v>
      </c>
      <c r="C2583" s="98" t="s">
        <v>6555</v>
      </c>
      <c r="D2583" s="104">
        <v>8.5299999999999994</v>
      </c>
    </row>
    <row r="2584" spans="1:4">
      <c r="A2584" s="98" t="s">
        <v>111</v>
      </c>
      <c r="B2584" s="97" t="s">
        <v>112</v>
      </c>
      <c r="C2584" s="98" t="s">
        <v>6555</v>
      </c>
      <c r="D2584" s="104">
        <v>14.34</v>
      </c>
    </row>
    <row r="2585" spans="1:4">
      <c r="A2585" s="98" t="s">
        <v>113</v>
      </c>
      <c r="B2585" s="97" t="s">
        <v>114</v>
      </c>
      <c r="C2585" s="98" t="s">
        <v>6555</v>
      </c>
      <c r="D2585" s="104">
        <v>1.92</v>
      </c>
    </row>
    <row r="2586" spans="1:4">
      <c r="A2586" s="98" t="s">
        <v>115</v>
      </c>
      <c r="B2586" s="97" t="s">
        <v>116</v>
      </c>
      <c r="C2586" s="98" t="s">
        <v>6555</v>
      </c>
      <c r="D2586" s="104">
        <v>0.81</v>
      </c>
    </row>
    <row r="2587" spans="1:4">
      <c r="A2587" s="98" t="s">
        <v>117</v>
      </c>
      <c r="B2587" s="97" t="s">
        <v>118</v>
      </c>
      <c r="C2587" s="98" t="s">
        <v>6555</v>
      </c>
      <c r="D2587" s="104">
        <v>1.62</v>
      </c>
    </row>
    <row r="2588" spans="1:4">
      <c r="A2588" s="98" t="s">
        <v>119</v>
      </c>
      <c r="B2588" s="97" t="s">
        <v>120</v>
      </c>
      <c r="C2588" s="98" t="s">
        <v>6555</v>
      </c>
      <c r="D2588" s="104">
        <v>2.97</v>
      </c>
    </row>
    <row r="2589" spans="1:4">
      <c r="A2589" s="98" t="s">
        <v>121</v>
      </c>
      <c r="B2589" s="97" t="s">
        <v>122</v>
      </c>
      <c r="C2589" s="98" t="s">
        <v>6555</v>
      </c>
      <c r="D2589" s="104">
        <v>20.51</v>
      </c>
    </row>
    <row r="2590" spans="1:4">
      <c r="A2590" s="98" t="s">
        <v>123</v>
      </c>
      <c r="B2590" s="97" t="s">
        <v>124</v>
      </c>
      <c r="C2590" s="98" t="s">
        <v>6555</v>
      </c>
      <c r="D2590" s="104">
        <v>56.62</v>
      </c>
    </row>
    <row r="2591" spans="1:4">
      <c r="A2591" s="98" t="s">
        <v>125</v>
      </c>
      <c r="B2591" s="97" t="s">
        <v>126</v>
      </c>
      <c r="C2591" s="98" t="s">
        <v>6555</v>
      </c>
      <c r="D2591" s="104">
        <v>0.18</v>
      </c>
    </row>
    <row r="2592" spans="1:4">
      <c r="A2592" s="98" t="s">
        <v>127</v>
      </c>
      <c r="B2592" s="97" t="s">
        <v>128</v>
      </c>
      <c r="C2592" s="98" t="s">
        <v>6555</v>
      </c>
      <c r="D2592" s="104">
        <v>0.33</v>
      </c>
    </row>
    <row r="2593" spans="1:4">
      <c r="A2593" s="98" t="s">
        <v>129</v>
      </c>
      <c r="B2593" s="97" t="s">
        <v>130</v>
      </c>
      <c r="C2593" s="98" t="s">
        <v>6555</v>
      </c>
      <c r="D2593" s="104">
        <v>0.55000000000000004</v>
      </c>
    </row>
    <row r="2594" spans="1:4">
      <c r="A2594" s="98" t="s">
        <v>131</v>
      </c>
      <c r="B2594" s="97" t="s">
        <v>132</v>
      </c>
      <c r="C2594" s="98" t="s">
        <v>6555</v>
      </c>
      <c r="D2594" s="104">
        <v>130.5</v>
      </c>
    </row>
    <row r="2595" spans="1:4">
      <c r="A2595" s="98" t="s">
        <v>133</v>
      </c>
      <c r="B2595" s="97" t="s">
        <v>134</v>
      </c>
      <c r="C2595" s="98" t="s">
        <v>6555</v>
      </c>
      <c r="D2595" s="104">
        <v>507</v>
      </c>
    </row>
    <row r="2596" spans="1:4">
      <c r="A2596" s="98" t="s">
        <v>135</v>
      </c>
      <c r="B2596" s="97" t="s">
        <v>136</v>
      </c>
      <c r="C2596" s="98" t="s">
        <v>6555</v>
      </c>
      <c r="D2596" s="104">
        <v>39</v>
      </c>
    </row>
    <row r="2597" spans="1:4">
      <c r="A2597" s="98" t="s">
        <v>137</v>
      </c>
      <c r="B2597" s="97" t="s">
        <v>138</v>
      </c>
      <c r="C2597" s="98" t="s">
        <v>6555</v>
      </c>
      <c r="D2597" s="104">
        <v>52.19</v>
      </c>
    </row>
    <row r="2598" spans="1:4">
      <c r="A2598" s="98" t="s">
        <v>139</v>
      </c>
      <c r="B2598" s="97" t="s">
        <v>140</v>
      </c>
      <c r="C2598" s="98" t="s">
        <v>6555</v>
      </c>
      <c r="D2598" s="104">
        <v>73.92</v>
      </c>
    </row>
    <row r="2599" spans="1:4">
      <c r="A2599" s="98" t="s">
        <v>141</v>
      </c>
      <c r="B2599" s="97" t="s">
        <v>142</v>
      </c>
      <c r="C2599" s="98" t="s">
        <v>6555</v>
      </c>
      <c r="D2599" s="104">
        <v>71.87</v>
      </c>
    </row>
    <row r="2600" spans="1:4">
      <c r="A2600" s="98" t="s">
        <v>143</v>
      </c>
      <c r="B2600" s="97" t="s">
        <v>4022</v>
      </c>
      <c r="C2600" s="98" t="s">
        <v>6555</v>
      </c>
      <c r="D2600" s="104">
        <v>89.91</v>
      </c>
    </row>
    <row r="2601" spans="1:4">
      <c r="A2601" s="98" t="s">
        <v>4023</v>
      </c>
      <c r="B2601" s="97" t="s">
        <v>4024</v>
      </c>
      <c r="C2601" s="98" t="s">
        <v>6555</v>
      </c>
      <c r="D2601" s="104">
        <v>220.89</v>
      </c>
    </row>
    <row r="2602" spans="1:4">
      <c r="A2602" s="98" t="s">
        <v>4025</v>
      </c>
      <c r="B2602" s="97" t="s">
        <v>4026</v>
      </c>
      <c r="C2602" s="98" t="s">
        <v>6555</v>
      </c>
      <c r="D2602" s="104">
        <v>291.89</v>
      </c>
    </row>
    <row r="2603" spans="1:4">
      <c r="A2603" s="98" t="s">
        <v>4027</v>
      </c>
      <c r="B2603" s="97" t="s">
        <v>12135</v>
      </c>
      <c r="C2603" s="98" t="s">
        <v>6555</v>
      </c>
      <c r="D2603" s="104">
        <v>350.59</v>
      </c>
    </row>
    <row r="2604" spans="1:4">
      <c r="A2604" s="98" t="s">
        <v>12136</v>
      </c>
      <c r="B2604" s="97" t="s">
        <v>12137</v>
      </c>
      <c r="C2604" s="98" t="s">
        <v>6555</v>
      </c>
      <c r="D2604" s="104">
        <v>480.86</v>
      </c>
    </row>
    <row r="2605" spans="1:4">
      <c r="A2605" s="98" t="s">
        <v>12138</v>
      </c>
      <c r="B2605" s="97" t="s">
        <v>12139</v>
      </c>
      <c r="C2605" s="98" t="s">
        <v>6555</v>
      </c>
      <c r="D2605" s="104">
        <v>793</v>
      </c>
    </row>
    <row r="2606" spans="1:4">
      <c r="A2606" s="98" t="s">
        <v>12140</v>
      </c>
      <c r="B2606" s="97" t="s">
        <v>12141</v>
      </c>
      <c r="C2606" s="98" t="s">
        <v>8240</v>
      </c>
      <c r="D2606" s="104">
        <v>1521.45</v>
      </c>
    </row>
    <row r="2607" spans="1:4">
      <c r="A2607" s="98" t="s">
        <v>12142</v>
      </c>
      <c r="B2607" s="97" t="s">
        <v>12143</v>
      </c>
      <c r="C2607" s="98" t="s">
        <v>8240</v>
      </c>
      <c r="D2607" s="104">
        <v>420</v>
      </c>
    </row>
    <row r="2608" spans="1:4">
      <c r="A2608" s="98" t="s">
        <v>12144</v>
      </c>
      <c r="B2608" s="97" t="s">
        <v>10735</v>
      </c>
      <c r="C2608" s="98" t="s">
        <v>6555</v>
      </c>
      <c r="D2608" s="104">
        <v>41.42</v>
      </c>
    </row>
    <row r="2609" spans="1:4">
      <c r="A2609" s="98" t="s">
        <v>10736</v>
      </c>
      <c r="B2609" s="97" t="s">
        <v>10737</v>
      </c>
      <c r="C2609" s="98" t="s">
        <v>6555</v>
      </c>
      <c r="D2609" s="104">
        <v>16.34</v>
      </c>
    </row>
    <row r="2610" spans="1:4">
      <c r="A2610" s="98" t="s">
        <v>10738</v>
      </c>
      <c r="B2610" s="97" t="s">
        <v>10739</v>
      </c>
      <c r="C2610" s="98" t="s">
        <v>6555</v>
      </c>
      <c r="D2610" s="104">
        <v>675.55</v>
      </c>
    </row>
    <row r="2611" spans="1:4">
      <c r="A2611" s="98" t="s">
        <v>10740</v>
      </c>
      <c r="B2611" s="97" t="s">
        <v>10741</v>
      </c>
      <c r="C2611" s="98" t="s">
        <v>6555</v>
      </c>
      <c r="D2611" s="104">
        <v>1357.88</v>
      </c>
    </row>
    <row r="2612" spans="1:4">
      <c r="A2612" s="98" t="s">
        <v>10742</v>
      </c>
      <c r="B2612" s="97" t="s">
        <v>10743</v>
      </c>
      <c r="C2612" s="98" t="s">
        <v>6555</v>
      </c>
      <c r="D2612" s="104">
        <v>31</v>
      </c>
    </row>
    <row r="2613" spans="1:4">
      <c r="A2613" s="98" t="s">
        <v>10744</v>
      </c>
      <c r="B2613" s="97" t="s">
        <v>10745</v>
      </c>
      <c r="C2613" s="98" t="s">
        <v>6555</v>
      </c>
      <c r="D2613" s="104">
        <v>61.86</v>
      </c>
    </row>
    <row r="2614" spans="1:4">
      <c r="A2614" s="98" t="s">
        <v>10746</v>
      </c>
      <c r="B2614" s="97" t="s">
        <v>12805</v>
      </c>
      <c r="C2614" s="98" t="s">
        <v>6555</v>
      </c>
      <c r="D2614" s="104">
        <v>74.17</v>
      </c>
    </row>
    <row r="2615" spans="1:4">
      <c r="A2615" s="98" t="s">
        <v>12806</v>
      </c>
      <c r="B2615" s="97" t="s">
        <v>12807</v>
      </c>
      <c r="C2615" s="98" t="s">
        <v>6555</v>
      </c>
      <c r="D2615" s="104">
        <v>86.19</v>
      </c>
    </row>
    <row r="2616" spans="1:4">
      <c r="A2616" s="98" t="s">
        <v>12808</v>
      </c>
      <c r="B2616" s="97" t="s">
        <v>12809</v>
      </c>
      <c r="C2616" s="98" t="s">
        <v>6555</v>
      </c>
      <c r="D2616" s="104">
        <v>88.81</v>
      </c>
    </row>
    <row r="2617" spans="1:4">
      <c r="A2617" s="98" t="s">
        <v>12810</v>
      </c>
      <c r="B2617" s="97" t="s">
        <v>12811</v>
      </c>
      <c r="C2617" s="98" t="s">
        <v>6555</v>
      </c>
      <c r="D2617" s="104">
        <v>108.97</v>
      </c>
    </row>
    <row r="2618" spans="1:4">
      <c r="A2618" s="98" t="s">
        <v>12812</v>
      </c>
      <c r="B2618" s="97" t="s">
        <v>12813</v>
      </c>
      <c r="C2618" s="98" t="s">
        <v>6555</v>
      </c>
      <c r="D2618" s="104">
        <v>152.06</v>
      </c>
    </row>
    <row r="2619" spans="1:4">
      <c r="A2619" s="98" t="s">
        <v>12814</v>
      </c>
      <c r="B2619" s="97" t="s">
        <v>12815</v>
      </c>
      <c r="C2619" s="98" t="s">
        <v>6555</v>
      </c>
      <c r="D2619" s="104">
        <v>10.65</v>
      </c>
    </row>
    <row r="2620" spans="1:4">
      <c r="A2620" s="98" t="s">
        <v>12816</v>
      </c>
      <c r="B2620" s="97" t="s">
        <v>12817</v>
      </c>
      <c r="C2620" s="98" t="s">
        <v>6555</v>
      </c>
      <c r="D2620" s="104">
        <v>169.07</v>
      </c>
    </row>
    <row r="2621" spans="1:4">
      <c r="A2621" s="98" t="s">
        <v>12818</v>
      </c>
      <c r="B2621" s="97" t="s">
        <v>12819</v>
      </c>
      <c r="C2621" s="98" t="s">
        <v>6555</v>
      </c>
      <c r="D2621" s="104">
        <v>192.74</v>
      </c>
    </row>
    <row r="2622" spans="1:4">
      <c r="A2622" s="98" t="s">
        <v>12820</v>
      </c>
      <c r="B2622" s="97" t="s">
        <v>12821</v>
      </c>
      <c r="C2622" s="98" t="s">
        <v>6555</v>
      </c>
      <c r="D2622" s="104">
        <v>548.24</v>
      </c>
    </row>
    <row r="2623" spans="1:4">
      <c r="A2623" s="98" t="s">
        <v>12822</v>
      </c>
      <c r="B2623" s="97" t="s">
        <v>12823</v>
      </c>
      <c r="C2623" s="98" t="s">
        <v>6555</v>
      </c>
      <c r="D2623" s="104">
        <v>11.65</v>
      </c>
    </row>
    <row r="2624" spans="1:4">
      <c r="A2624" s="98" t="s">
        <v>12824</v>
      </c>
      <c r="B2624" s="97" t="s">
        <v>12825</v>
      </c>
      <c r="C2624" s="98" t="s">
        <v>6555</v>
      </c>
      <c r="D2624" s="104">
        <v>11.66</v>
      </c>
    </row>
    <row r="2625" spans="1:4">
      <c r="A2625" s="98" t="s">
        <v>12826</v>
      </c>
      <c r="B2625" s="97" t="s">
        <v>12827</v>
      </c>
      <c r="C2625" s="98" t="s">
        <v>6555</v>
      </c>
      <c r="D2625" s="104">
        <v>513.95000000000005</v>
      </c>
    </row>
    <row r="2626" spans="1:4">
      <c r="A2626" s="98" t="s">
        <v>12828</v>
      </c>
      <c r="B2626" s="97" t="s">
        <v>12829</v>
      </c>
      <c r="C2626" s="98" t="s">
        <v>6555</v>
      </c>
      <c r="D2626" s="104">
        <v>611.67999999999995</v>
      </c>
    </row>
    <row r="2627" spans="1:4">
      <c r="A2627" s="98" t="s">
        <v>12830</v>
      </c>
      <c r="B2627" s="97" t="s">
        <v>12831</v>
      </c>
      <c r="C2627" s="98" t="s">
        <v>6555</v>
      </c>
      <c r="D2627" s="104">
        <v>13.76</v>
      </c>
    </row>
    <row r="2628" spans="1:4">
      <c r="A2628" s="98" t="s">
        <v>12832</v>
      </c>
      <c r="B2628" s="97" t="s">
        <v>12833</v>
      </c>
      <c r="C2628" s="98" t="s">
        <v>6555</v>
      </c>
      <c r="D2628" s="104">
        <v>593.19000000000005</v>
      </c>
    </row>
    <row r="2629" spans="1:4">
      <c r="A2629" s="98" t="s">
        <v>12834</v>
      </c>
      <c r="B2629" s="97" t="s">
        <v>14186</v>
      </c>
      <c r="C2629" s="98" t="s">
        <v>6555</v>
      </c>
      <c r="D2629" s="104">
        <v>658.96</v>
      </c>
    </row>
    <row r="2630" spans="1:4">
      <c r="A2630" s="98" t="s">
        <v>14187</v>
      </c>
      <c r="B2630" s="97" t="s">
        <v>14188</v>
      </c>
      <c r="C2630" s="98" t="s">
        <v>6555</v>
      </c>
      <c r="D2630" s="104">
        <v>19.190000000000001</v>
      </c>
    </row>
    <row r="2631" spans="1:4">
      <c r="A2631" s="98" t="s">
        <v>14189</v>
      </c>
      <c r="B2631" s="97" t="s">
        <v>14190</v>
      </c>
      <c r="C2631" s="98" t="s">
        <v>6555</v>
      </c>
      <c r="D2631" s="104">
        <v>23.74</v>
      </c>
    </row>
    <row r="2632" spans="1:4">
      <c r="A2632" s="98" t="s">
        <v>14191</v>
      </c>
      <c r="B2632" s="97" t="s">
        <v>13551</v>
      </c>
      <c r="C2632" s="98" t="s">
        <v>6555</v>
      </c>
      <c r="D2632" s="104">
        <v>32.64</v>
      </c>
    </row>
    <row r="2633" spans="1:4">
      <c r="A2633" s="98" t="s">
        <v>13552</v>
      </c>
      <c r="B2633" s="97" t="s">
        <v>13553</v>
      </c>
      <c r="C2633" s="98" t="s">
        <v>6555</v>
      </c>
      <c r="D2633" s="104">
        <v>58.96</v>
      </c>
    </row>
    <row r="2634" spans="1:4">
      <c r="A2634" s="98" t="s">
        <v>13554</v>
      </c>
      <c r="B2634" s="97" t="s">
        <v>13555</v>
      </c>
      <c r="C2634" s="98" t="s">
        <v>6555</v>
      </c>
      <c r="D2634" s="104">
        <v>73.89</v>
      </c>
    </row>
    <row r="2635" spans="1:4">
      <c r="A2635" s="98" t="s">
        <v>13556</v>
      </c>
      <c r="B2635" s="97" t="s">
        <v>13557</v>
      </c>
      <c r="C2635" s="98" t="s">
        <v>6555</v>
      </c>
      <c r="D2635" s="104">
        <v>77.83</v>
      </c>
    </row>
    <row r="2636" spans="1:4">
      <c r="A2636" s="98" t="s">
        <v>13558</v>
      </c>
      <c r="B2636" s="97" t="s">
        <v>13559</v>
      </c>
      <c r="C2636" s="98" t="s">
        <v>6555</v>
      </c>
      <c r="D2636" s="104">
        <v>81.48</v>
      </c>
    </row>
    <row r="2637" spans="1:4">
      <c r="A2637" s="98" t="s">
        <v>10234</v>
      </c>
      <c r="B2637" s="97" t="s">
        <v>10235</v>
      </c>
      <c r="C2637" s="98" t="s">
        <v>6555</v>
      </c>
      <c r="D2637" s="104">
        <v>8.25</v>
      </c>
    </row>
    <row r="2638" spans="1:4">
      <c r="A2638" s="98" t="s">
        <v>10236</v>
      </c>
      <c r="B2638" s="97" t="s">
        <v>10237</v>
      </c>
      <c r="C2638" s="98" t="s">
        <v>6555</v>
      </c>
      <c r="D2638" s="104">
        <v>79.94</v>
      </c>
    </row>
    <row r="2639" spans="1:4">
      <c r="A2639" s="98" t="s">
        <v>10238</v>
      </c>
      <c r="B2639" s="97" t="s">
        <v>10239</v>
      </c>
      <c r="C2639" s="98" t="s">
        <v>6555</v>
      </c>
      <c r="D2639" s="104">
        <v>166.05</v>
      </c>
    </row>
    <row r="2640" spans="1:4">
      <c r="A2640" s="98" t="s">
        <v>10240</v>
      </c>
      <c r="B2640" s="97" t="s">
        <v>4631</v>
      </c>
      <c r="C2640" s="98" t="s">
        <v>6555</v>
      </c>
      <c r="D2640" s="104">
        <v>401.95</v>
      </c>
    </row>
    <row r="2641" spans="1:4">
      <c r="A2641" s="98" t="s">
        <v>4632</v>
      </c>
      <c r="B2641" s="97" t="s">
        <v>4633</v>
      </c>
      <c r="C2641" s="98" t="s">
        <v>6555</v>
      </c>
      <c r="D2641" s="104">
        <v>10.51</v>
      </c>
    </row>
    <row r="2642" spans="1:4">
      <c r="A2642" s="98" t="s">
        <v>4634</v>
      </c>
      <c r="B2642" s="97" t="s">
        <v>4635</v>
      </c>
      <c r="C2642" s="98" t="s">
        <v>6555</v>
      </c>
      <c r="D2642" s="104">
        <v>10.51</v>
      </c>
    </row>
    <row r="2643" spans="1:4">
      <c r="A2643" s="98" t="s">
        <v>4636</v>
      </c>
      <c r="B2643" s="97" t="s">
        <v>4637</v>
      </c>
      <c r="C2643" s="98" t="s">
        <v>6555</v>
      </c>
      <c r="D2643" s="104">
        <v>576.15</v>
      </c>
    </row>
    <row r="2644" spans="1:4">
      <c r="A2644" s="98" t="s">
        <v>4638</v>
      </c>
      <c r="B2644" s="97" t="s">
        <v>4639</v>
      </c>
      <c r="C2644" s="98" t="s">
        <v>6555</v>
      </c>
      <c r="D2644" s="104">
        <v>504.19</v>
      </c>
    </row>
    <row r="2645" spans="1:4">
      <c r="A2645" s="98" t="s">
        <v>4640</v>
      </c>
      <c r="B2645" s="97" t="s">
        <v>77</v>
      </c>
      <c r="C2645" s="98" t="s">
        <v>6555</v>
      </c>
      <c r="D2645" s="104">
        <v>0.44</v>
      </c>
    </row>
    <row r="2646" spans="1:4">
      <c r="A2646" s="98" t="s">
        <v>78</v>
      </c>
      <c r="B2646" s="97" t="s">
        <v>79</v>
      </c>
      <c r="C2646" s="98" t="s">
        <v>6555</v>
      </c>
      <c r="D2646" s="104">
        <v>0.83</v>
      </c>
    </row>
    <row r="2647" spans="1:4">
      <c r="A2647" s="98" t="s">
        <v>80</v>
      </c>
      <c r="B2647" s="97" t="s">
        <v>81</v>
      </c>
      <c r="C2647" s="98" t="s">
        <v>6555</v>
      </c>
      <c r="D2647" s="104">
        <v>0.7</v>
      </c>
    </row>
    <row r="2648" spans="1:4">
      <c r="A2648" s="98" t="s">
        <v>82</v>
      </c>
      <c r="B2648" s="97" t="s">
        <v>83</v>
      </c>
      <c r="C2648" s="98" t="s">
        <v>8247</v>
      </c>
      <c r="D2648" s="104">
        <v>2.5</v>
      </c>
    </row>
    <row r="2649" spans="1:4">
      <c r="A2649" s="98" t="s">
        <v>84</v>
      </c>
      <c r="B2649" s="97" t="s">
        <v>85</v>
      </c>
      <c r="C2649" s="98" t="s">
        <v>6555</v>
      </c>
      <c r="D2649" s="104">
        <v>45</v>
      </c>
    </row>
    <row r="2650" spans="1:4">
      <c r="A2650" s="98" t="s">
        <v>86</v>
      </c>
      <c r="B2650" s="97" t="s">
        <v>87</v>
      </c>
      <c r="C2650" s="98" t="s">
        <v>6555</v>
      </c>
      <c r="D2650" s="104">
        <v>194.25</v>
      </c>
    </row>
    <row r="2651" spans="1:4">
      <c r="A2651" s="98" t="s">
        <v>88</v>
      </c>
      <c r="B2651" s="97" t="s">
        <v>89</v>
      </c>
      <c r="C2651" s="98" t="s">
        <v>6555</v>
      </c>
      <c r="D2651" s="104">
        <v>27</v>
      </c>
    </row>
    <row r="2652" spans="1:4">
      <c r="A2652" s="98" t="s">
        <v>90</v>
      </c>
      <c r="B2652" s="97" t="s">
        <v>91</v>
      </c>
      <c r="C2652" s="98" t="s">
        <v>8247</v>
      </c>
      <c r="D2652" s="104">
        <v>10.65</v>
      </c>
    </row>
    <row r="2653" spans="1:4">
      <c r="A2653" s="98" t="s">
        <v>92</v>
      </c>
      <c r="B2653" s="97" t="s">
        <v>93</v>
      </c>
      <c r="C2653" s="98" t="s">
        <v>6555</v>
      </c>
      <c r="D2653" s="104">
        <v>1.71</v>
      </c>
    </row>
    <row r="2654" spans="1:4">
      <c r="A2654" s="98" t="s">
        <v>94</v>
      </c>
      <c r="B2654" s="97" t="s">
        <v>95</v>
      </c>
      <c r="C2654" s="98" t="s">
        <v>6555</v>
      </c>
      <c r="D2654" s="104">
        <v>3.57</v>
      </c>
    </row>
    <row r="2655" spans="1:4">
      <c r="A2655" s="98" t="s">
        <v>96</v>
      </c>
      <c r="B2655" s="97" t="s">
        <v>97</v>
      </c>
      <c r="C2655" s="98" t="s">
        <v>6555</v>
      </c>
      <c r="D2655" s="104">
        <v>1.53</v>
      </c>
    </row>
    <row r="2656" spans="1:4">
      <c r="A2656" s="98" t="s">
        <v>98</v>
      </c>
      <c r="B2656" s="97" t="s">
        <v>99</v>
      </c>
      <c r="C2656" s="98" t="s">
        <v>6555</v>
      </c>
      <c r="D2656" s="104">
        <v>0.56999999999999995</v>
      </c>
    </row>
    <row r="2657" spans="1:4">
      <c r="A2657" s="98" t="s">
        <v>100</v>
      </c>
      <c r="B2657" s="97" t="s">
        <v>101</v>
      </c>
      <c r="C2657" s="98" t="s">
        <v>4675</v>
      </c>
      <c r="D2657" s="104">
        <v>1.41</v>
      </c>
    </row>
    <row r="2658" spans="1:4">
      <c r="A2658" s="98" t="s">
        <v>102</v>
      </c>
      <c r="B2658" s="97" t="s">
        <v>2390</v>
      </c>
      <c r="C2658" s="98" t="s">
        <v>4675</v>
      </c>
      <c r="D2658" s="104">
        <v>1.89</v>
      </c>
    </row>
    <row r="2659" spans="1:4">
      <c r="A2659" s="98" t="s">
        <v>2391</v>
      </c>
      <c r="B2659" s="97" t="s">
        <v>2392</v>
      </c>
      <c r="C2659" s="98" t="s">
        <v>4675</v>
      </c>
      <c r="D2659" s="104">
        <v>2.9</v>
      </c>
    </row>
    <row r="2660" spans="1:4">
      <c r="A2660" s="98" t="s">
        <v>2393</v>
      </c>
      <c r="B2660" s="97" t="s">
        <v>2394</v>
      </c>
      <c r="C2660" s="98" t="s">
        <v>4675</v>
      </c>
      <c r="D2660" s="104">
        <v>13.79</v>
      </c>
    </row>
    <row r="2661" spans="1:4">
      <c r="A2661" s="98" t="s">
        <v>2395</v>
      </c>
      <c r="B2661" s="97" t="s">
        <v>2396</v>
      </c>
      <c r="C2661" s="98" t="s">
        <v>4675</v>
      </c>
      <c r="D2661" s="104">
        <v>21.69</v>
      </c>
    </row>
    <row r="2662" spans="1:4">
      <c r="A2662" s="98" t="s">
        <v>2397</v>
      </c>
      <c r="B2662" s="97" t="s">
        <v>2398</v>
      </c>
      <c r="C2662" s="98" t="s">
        <v>4675</v>
      </c>
      <c r="D2662" s="104">
        <v>3.72</v>
      </c>
    </row>
    <row r="2663" spans="1:4">
      <c r="A2663" s="98" t="s">
        <v>2399</v>
      </c>
      <c r="B2663" s="97" t="s">
        <v>2400</v>
      </c>
      <c r="C2663" s="98" t="s">
        <v>4675</v>
      </c>
      <c r="D2663" s="104">
        <v>35.18</v>
      </c>
    </row>
    <row r="2664" spans="1:4">
      <c r="A2664" s="98" t="s">
        <v>2401</v>
      </c>
      <c r="B2664" s="97" t="s">
        <v>2402</v>
      </c>
      <c r="C2664" s="98" t="s">
        <v>4675</v>
      </c>
      <c r="D2664" s="104">
        <v>53.9</v>
      </c>
    </row>
    <row r="2665" spans="1:4">
      <c r="A2665" s="98" t="s">
        <v>2403</v>
      </c>
      <c r="B2665" s="97" t="s">
        <v>2404</v>
      </c>
      <c r="C2665" s="98" t="s">
        <v>4675</v>
      </c>
      <c r="D2665" s="104">
        <v>8.58</v>
      </c>
    </row>
    <row r="2666" spans="1:4">
      <c r="A2666" s="98" t="s">
        <v>2405</v>
      </c>
      <c r="B2666" s="97" t="s">
        <v>2406</v>
      </c>
      <c r="C2666" s="98" t="s">
        <v>4675</v>
      </c>
      <c r="D2666" s="104">
        <v>99.17</v>
      </c>
    </row>
    <row r="2667" spans="1:4">
      <c r="A2667" s="98" t="s">
        <v>2407</v>
      </c>
      <c r="B2667" s="97" t="s">
        <v>2408</v>
      </c>
      <c r="C2667" s="98" t="s">
        <v>4675</v>
      </c>
      <c r="D2667" s="104">
        <v>133.13</v>
      </c>
    </row>
    <row r="2668" spans="1:4">
      <c r="A2668" s="98" t="s">
        <v>2409</v>
      </c>
      <c r="B2668" s="97" t="s">
        <v>2410</v>
      </c>
      <c r="C2668" s="98" t="s">
        <v>4675</v>
      </c>
      <c r="D2668" s="104">
        <v>5.69</v>
      </c>
    </row>
    <row r="2669" spans="1:4">
      <c r="A2669" s="98" t="s">
        <v>2411</v>
      </c>
      <c r="B2669" s="97" t="s">
        <v>2412</v>
      </c>
      <c r="C2669" s="98" t="s">
        <v>4675</v>
      </c>
      <c r="D2669" s="104">
        <v>1.38</v>
      </c>
    </row>
    <row r="2670" spans="1:4" ht="21">
      <c r="A2670" s="98" t="s">
        <v>2413</v>
      </c>
      <c r="B2670" s="97" t="s">
        <v>2414</v>
      </c>
      <c r="C2670" s="98" t="s">
        <v>4675</v>
      </c>
      <c r="D2670" s="104">
        <v>9.8000000000000007</v>
      </c>
    </row>
    <row r="2671" spans="1:4">
      <c r="A2671" s="98" t="s">
        <v>2415</v>
      </c>
      <c r="B2671" s="97" t="s">
        <v>2416</v>
      </c>
      <c r="C2671" s="98" t="s">
        <v>8247</v>
      </c>
      <c r="D2671" s="104">
        <v>31</v>
      </c>
    </row>
    <row r="2672" spans="1:4">
      <c r="A2672" s="98" t="s">
        <v>2417</v>
      </c>
      <c r="B2672" s="97" t="s">
        <v>2418</v>
      </c>
      <c r="C2672" s="98" t="s">
        <v>4675</v>
      </c>
      <c r="D2672" s="104">
        <v>1.9</v>
      </c>
    </row>
    <row r="2673" spans="1:4">
      <c r="A2673" s="98" t="s">
        <v>2419</v>
      </c>
      <c r="B2673" s="97" t="s">
        <v>2420</v>
      </c>
      <c r="C2673" s="98" t="s">
        <v>4675</v>
      </c>
      <c r="D2673" s="104">
        <v>48.61</v>
      </c>
    </row>
    <row r="2674" spans="1:4">
      <c r="A2674" s="98" t="s">
        <v>2421</v>
      </c>
      <c r="B2674" s="97" t="s">
        <v>2422</v>
      </c>
      <c r="C2674" s="98" t="s">
        <v>4675</v>
      </c>
      <c r="D2674" s="104">
        <v>22.12</v>
      </c>
    </row>
    <row r="2675" spans="1:4">
      <c r="A2675" s="98" t="s">
        <v>2423</v>
      </c>
      <c r="B2675" s="97" t="s">
        <v>2424</v>
      </c>
      <c r="C2675" s="98" t="s">
        <v>6555</v>
      </c>
      <c r="D2675" s="104">
        <v>565</v>
      </c>
    </row>
    <row r="2676" spans="1:4">
      <c r="A2676" s="98" t="s">
        <v>2425</v>
      </c>
      <c r="B2676" s="97" t="s">
        <v>2426</v>
      </c>
      <c r="C2676" s="98" t="s">
        <v>6555</v>
      </c>
      <c r="D2676" s="104">
        <v>189</v>
      </c>
    </row>
    <row r="2677" spans="1:4">
      <c r="A2677" s="98" t="s">
        <v>2427</v>
      </c>
      <c r="B2677" s="97" t="s">
        <v>2428</v>
      </c>
      <c r="C2677" s="98" t="s">
        <v>6555</v>
      </c>
      <c r="D2677" s="104">
        <v>1165</v>
      </c>
    </row>
    <row r="2678" spans="1:4">
      <c r="A2678" s="98" t="s">
        <v>2429</v>
      </c>
      <c r="B2678" s="97" t="s">
        <v>2430</v>
      </c>
      <c r="C2678" s="98" t="s">
        <v>6555</v>
      </c>
      <c r="D2678" s="104">
        <v>271.41000000000003</v>
      </c>
    </row>
    <row r="2679" spans="1:4">
      <c r="A2679" s="98" t="s">
        <v>2431</v>
      </c>
      <c r="B2679" s="97" t="s">
        <v>152</v>
      </c>
      <c r="C2679" s="98" t="s">
        <v>6555</v>
      </c>
      <c r="D2679" s="104">
        <v>115</v>
      </c>
    </row>
    <row r="2680" spans="1:4">
      <c r="A2680" s="98" t="s">
        <v>153</v>
      </c>
      <c r="B2680" s="97" t="s">
        <v>154</v>
      </c>
      <c r="C2680" s="98" t="s">
        <v>6555</v>
      </c>
      <c r="D2680" s="104">
        <v>155</v>
      </c>
    </row>
    <row r="2681" spans="1:4">
      <c r="A2681" s="98" t="s">
        <v>155</v>
      </c>
      <c r="B2681" s="97" t="s">
        <v>156</v>
      </c>
      <c r="C2681" s="98" t="s">
        <v>6555</v>
      </c>
      <c r="D2681" s="104">
        <v>2.63</v>
      </c>
    </row>
    <row r="2682" spans="1:4">
      <c r="A2682" s="98" t="s">
        <v>157</v>
      </c>
      <c r="B2682" s="97" t="s">
        <v>158</v>
      </c>
      <c r="C2682" s="98" t="s">
        <v>6555</v>
      </c>
      <c r="D2682" s="104">
        <v>1.63</v>
      </c>
    </row>
    <row r="2683" spans="1:4">
      <c r="A2683" s="98" t="s">
        <v>159</v>
      </c>
      <c r="B2683" s="97" t="s">
        <v>160</v>
      </c>
      <c r="C2683" s="98" t="s">
        <v>6555</v>
      </c>
      <c r="D2683" s="104">
        <v>2.68</v>
      </c>
    </row>
    <row r="2684" spans="1:4" ht="21">
      <c r="A2684" s="98" t="s">
        <v>161</v>
      </c>
      <c r="B2684" s="97" t="s">
        <v>162</v>
      </c>
      <c r="C2684" s="98" t="s">
        <v>6555</v>
      </c>
      <c r="D2684" s="104">
        <v>58.03</v>
      </c>
    </row>
    <row r="2685" spans="1:4">
      <c r="A2685" s="98" t="s">
        <v>163</v>
      </c>
      <c r="B2685" s="97" t="s">
        <v>164</v>
      </c>
      <c r="C2685" s="98" t="s">
        <v>6555</v>
      </c>
      <c r="D2685" s="104">
        <v>28</v>
      </c>
    </row>
    <row r="2686" spans="1:4" ht="21">
      <c r="A2686" s="98" t="s">
        <v>165</v>
      </c>
      <c r="B2686" s="97" t="s">
        <v>166</v>
      </c>
      <c r="C2686" s="98" t="s">
        <v>6555</v>
      </c>
      <c r="D2686" s="104">
        <v>111.74</v>
      </c>
    </row>
    <row r="2687" spans="1:4" ht="21">
      <c r="A2687" s="98" t="s">
        <v>167</v>
      </c>
      <c r="B2687" s="97" t="s">
        <v>168</v>
      </c>
      <c r="C2687" s="98" t="s">
        <v>6555</v>
      </c>
      <c r="D2687" s="104">
        <v>111.74</v>
      </c>
    </row>
    <row r="2688" spans="1:4">
      <c r="A2688" s="98" t="s">
        <v>169</v>
      </c>
      <c r="B2688" s="97" t="s">
        <v>170</v>
      </c>
      <c r="C2688" s="98" t="s">
        <v>6555</v>
      </c>
      <c r="D2688" s="104">
        <v>1896</v>
      </c>
    </row>
    <row r="2689" spans="1:4">
      <c r="A2689" s="98" t="s">
        <v>171</v>
      </c>
      <c r="B2689" s="97" t="s">
        <v>172</v>
      </c>
      <c r="C2689" s="98" t="s">
        <v>6555</v>
      </c>
      <c r="D2689" s="104">
        <v>576</v>
      </c>
    </row>
    <row r="2690" spans="1:4">
      <c r="A2690" s="98" t="s">
        <v>173</v>
      </c>
      <c r="B2690" s="97" t="s">
        <v>257</v>
      </c>
      <c r="C2690" s="98" t="s">
        <v>6555</v>
      </c>
      <c r="D2690" s="104">
        <v>703</v>
      </c>
    </row>
    <row r="2691" spans="1:4">
      <c r="A2691" s="98" t="s">
        <v>258</v>
      </c>
      <c r="B2691" s="97" t="s">
        <v>259</v>
      </c>
      <c r="C2691" s="98" t="s">
        <v>6555</v>
      </c>
      <c r="D2691" s="104">
        <v>911</v>
      </c>
    </row>
    <row r="2692" spans="1:4">
      <c r="A2692" s="98" t="s">
        <v>260</v>
      </c>
      <c r="B2692" s="97" t="s">
        <v>261</v>
      </c>
      <c r="C2692" s="98" t="s">
        <v>6555</v>
      </c>
      <c r="D2692" s="104">
        <v>2483</v>
      </c>
    </row>
    <row r="2693" spans="1:4">
      <c r="A2693" s="98" t="s">
        <v>262</v>
      </c>
      <c r="B2693" s="97" t="s">
        <v>263</v>
      </c>
      <c r="C2693" s="98" t="s">
        <v>6555</v>
      </c>
      <c r="D2693" s="104">
        <v>720</v>
      </c>
    </row>
    <row r="2694" spans="1:4">
      <c r="A2694" s="98" t="s">
        <v>264</v>
      </c>
      <c r="B2694" s="97" t="s">
        <v>3251</v>
      </c>
      <c r="C2694" s="98" t="s">
        <v>6555</v>
      </c>
      <c r="D2694" s="104">
        <v>878</v>
      </c>
    </row>
    <row r="2695" spans="1:4">
      <c r="A2695" s="98" t="s">
        <v>3252</v>
      </c>
      <c r="B2695" s="97" t="s">
        <v>3253</v>
      </c>
      <c r="C2695" s="98" t="s">
        <v>6555</v>
      </c>
      <c r="D2695" s="104">
        <v>1139</v>
      </c>
    </row>
    <row r="2696" spans="1:4">
      <c r="A2696" s="98" t="s">
        <v>3254</v>
      </c>
      <c r="B2696" s="97" t="s">
        <v>3255</v>
      </c>
      <c r="C2696" s="98" t="s">
        <v>6555</v>
      </c>
      <c r="D2696" s="104">
        <v>199.89</v>
      </c>
    </row>
    <row r="2697" spans="1:4">
      <c r="A2697" s="98" t="s">
        <v>3256</v>
      </c>
      <c r="B2697" s="97" t="s">
        <v>3257</v>
      </c>
      <c r="C2697" s="98" t="s">
        <v>6555</v>
      </c>
      <c r="D2697" s="104">
        <v>5088</v>
      </c>
    </row>
    <row r="2698" spans="1:4">
      <c r="A2698" s="98" t="s">
        <v>3258</v>
      </c>
      <c r="B2698" s="97" t="s">
        <v>3259</v>
      </c>
      <c r="C2698" s="98" t="s">
        <v>6555</v>
      </c>
      <c r="D2698" s="104">
        <v>11275</v>
      </c>
    </row>
    <row r="2699" spans="1:4">
      <c r="A2699" s="98" t="s">
        <v>3260</v>
      </c>
      <c r="B2699" s="97" t="s">
        <v>3261</v>
      </c>
      <c r="C2699" s="98" t="s">
        <v>6555</v>
      </c>
      <c r="D2699" s="104">
        <v>13668</v>
      </c>
    </row>
    <row r="2700" spans="1:4">
      <c r="A2700" s="98" t="s">
        <v>3262</v>
      </c>
      <c r="B2700" s="97" t="s">
        <v>3263</v>
      </c>
      <c r="C2700" s="98" t="s">
        <v>6555</v>
      </c>
      <c r="D2700" s="104">
        <v>30172</v>
      </c>
    </row>
    <row r="2701" spans="1:4">
      <c r="A2701" s="98" t="s">
        <v>3264</v>
      </c>
      <c r="B2701" s="97" t="s">
        <v>3265</v>
      </c>
      <c r="C2701" s="98" t="s">
        <v>6555</v>
      </c>
      <c r="D2701" s="104">
        <v>38396</v>
      </c>
    </row>
    <row r="2702" spans="1:4">
      <c r="A2702" s="98"/>
      <c r="B2702" s="97"/>
      <c r="C2702" s="98"/>
      <c r="D2702" s="104"/>
    </row>
    <row r="2703" spans="1:4">
      <c r="A2703" s="98" t="s">
        <v>3266</v>
      </c>
      <c r="B2703" s="97" t="s">
        <v>3267</v>
      </c>
      <c r="C2703" s="98" t="s">
        <v>6555</v>
      </c>
      <c r="D2703" s="104">
        <v>567.95000000000005</v>
      </c>
    </row>
    <row r="2704" spans="1:4">
      <c r="A2704" s="98" t="s">
        <v>3268</v>
      </c>
      <c r="B2704" s="97" t="s">
        <v>3269</v>
      </c>
      <c r="C2704" s="98" t="s">
        <v>6555</v>
      </c>
      <c r="D2704" s="104">
        <v>688.85</v>
      </c>
    </row>
    <row r="2705" spans="1:4">
      <c r="A2705" s="98" t="s">
        <v>3270</v>
      </c>
      <c r="B2705" s="97" t="s">
        <v>3271</v>
      </c>
      <c r="C2705" s="98" t="s">
        <v>6555</v>
      </c>
      <c r="D2705" s="104">
        <v>896.28</v>
      </c>
    </row>
    <row r="2706" spans="1:4">
      <c r="A2706" s="98" t="s">
        <v>3272</v>
      </c>
      <c r="B2706" s="97" t="s">
        <v>3273</v>
      </c>
      <c r="C2706" s="98" t="s">
        <v>6555</v>
      </c>
      <c r="D2706" s="104">
        <v>1026.4000000000001</v>
      </c>
    </row>
    <row r="2707" spans="1:4">
      <c r="A2707" s="98" t="s">
        <v>3274</v>
      </c>
      <c r="B2707" s="97" t="s">
        <v>3275</v>
      </c>
      <c r="C2707" s="98" t="s">
        <v>6555</v>
      </c>
      <c r="D2707" s="104">
        <v>1399</v>
      </c>
    </row>
    <row r="2708" spans="1:4">
      <c r="A2708" s="98" t="s">
        <v>2507</v>
      </c>
      <c r="B2708" s="97" t="s">
        <v>2508</v>
      </c>
      <c r="C2708" s="98" t="s">
        <v>6555</v>
      </c>
      <c r="D2708" s="104">
        <v>906.15</v>
      </c>
    </row>
    <row r="2709" spans="1:4">
      <c r="A2709" s="98" t="s">
        <v>2509</v>
      </c>
      <c r="B2709" s="97" t="s">
        <v>2510</v>
      </c>
      <c r="C2709" s="98" t="s">
        <v>6555</v>
      </c>
      <c r="D2709" s="104">
        <v>1093.1500000000001</v>
      </c>
    </row>
    <row r="2710" spans="1:4">
      <c r="A2710" s="98" t="s">
        <v>2511</v>
      </c>
      <c r="B2710" s="97" t="s">
        <v>2512</v>
      </c>
      <c r="C2710" s="98" t="s">
        <v>6555</v>
      </c>
      <c r="D2710" s="104">
        <v>1335.92</v>
      </c>
    </row>
    <row r="2711" spans="1:4">
      <c r="A2711" s="98" t="s">
        <v>2513</v>
      </c>
      <c r="B2711" s="97" t="s">
        <v>3279</v>
      </c>
      <c r="C2711" s="98" t="s">
        <v>6555</v>
      </c>
      <c r="D2711" s="104">
        <v>2024.43</v>
      </c>
    </row>
    <row r="2712" spans="1:4">
      <c r="A2712" s="98" t="s">
        <v>3280</v>
      </c>
      <c r="B2712" s="97" t="s">
        <v>3281</v>
      </c>
      <c r="C2712" s="98" t="s">
        <v>6555</v>
      </c>
      <c r="D2712" s="104">
        <v>3728.46</v>
      </c>
    </row>
    <row r="2713" spans="1:4">
      <c r="A2713" s="98" t="s">
        <v>3282</v>
      </c>
      <c r="B2713" s="97" t="s">
        <v>3283</v>
      </c>
      <c r="C2713" s="98" t="s">
        <v>6555</v>
      </c>
      <c r="D2713" s="104">
        <v>52.04</v>
      </c>
    </row>
    <row r="2714" spans="1:4">
      <c r="A2714" s="98" t="s">
        <v>3284</v>
      </c>
      <c r="B2714" s="97" t="s">
        <v>2489</v>
      </c>
      <c r="C2714" s="98" t="s">
        <v>6555</v>
      </c>
      <c r="D2714" s="104">
        <v>83.68</v>
      </c>
    </row>
    <row r="2715" spans="1:4">
      <c r="A2715" s="98" t="s">
        <v>2490</v>
      </c>
      <c r="B2715" s="97" t="s">
        <v>2491</v>
      </c>
      <c r="C2715" s="98" t="s">
        <v>6555</v>
      </c>
      <c r="D2715" s="104">
        <v>134.1</v>
      </c>
    </row>
    <row r="2716" spans="1:4">
      <c r="A2716" s="98" t="s">
        <v>2492</v>
      </c>
      <c r="B2716" s="97" t="s">
        <v>2493</v>
      </c>
      <c r="C2716" s="98" t="s">
        <v>6555</v>
      </c>
      <c r="D2716" s="104">
        <v>190.79</v>
      </c>
    </row>
    <row r="2717" spans="1:4">
      <c r="A2717" s="98" t="s">
        <v>2494</v>
      </c>
      <c r="B2717" s="97" t="s">
        <v>195</v>
      </c>
      <c r="C2717" s="98" t="s">
        <v>6555</v>
      </c>
      <c r="D2717" s="104">
        <v>385.3</v>
      </c>
    </row>
    <row r="2718" spans="1:4">
      <c r="A2718" s="98" t="s">
        <v>196</v>
      </c>
      <c r="B2718" s="97" t="s">
        <v>197</v>
      </c>
      <c r="C2718" s="98" t="s">
        <v>6555</v>
      </c>
      <c r="D2718" s="104">
        <v>490.92</v>
      </c>
    </row>
    <row r="2719" spans="1:4">
      <c r="A2719" s="98" t="s">
        <v>198</v>
      </c>
      <c r="B2719" s="97" t="s">
        <v>2483</v>
      </c>
      <c r="C2719" s="98" t="s">
        <v>6555</v>
      </c>
      <c r="D2719" s="104">
        <v>511.2</v>
      </c>
    </row>
    <row r="2720" spans="1:4">
      <c r="A2720" s="98" t="s">
        <v>2484</v>
      </c>
      <c r="B2720" s="97" t="s">
        <v>2485</v>
      </c>
      <c r="C2720" s="98" t="s">
        <v>6555</v>
      </c>
      <c r="D2720" s="104">
        <v>560.71</v>
      </c>
    </row>
    <row r="2721" spans="1:4">
      <c r="A2721" s="98" t="s">
        <v>2486</v>
      </c>
      <c r="B2721" s="97" t="s">
        <v>2487</v>
      </c>
      <c r="C2721" s="98" t="s">
        <v>6555</v>
      </c>
      <c r="D2721" s="104">
        <v>790.91</v>
      </c>
    </row>
    <row r="2722" spans="1:4">
      <c r="A2722" s="98" t="s">
        <v>2488</v>
      </c>
      <c r="B2722" s="97" t="s">
        <v>4588</v>
      </c>
      <c r="C2722" s="98" t="s">
        <v>6555</v>
      </c>
      <c r="D2722" s="104">
        <v>2456.89</v>
      </c>
    </row>
    <row r="2723" spans="1:4">
      <c r="A2723" s="98" t="s">
        <v>4589</v>
      </c>
      <c r="B2723" s="97" t="s">
        <v>4590</v>
      </c>
      <c r="C2723" s="98" t="s">
        <v>6555</v>
      </c>
      <c r="D2723" s="104">
        <v>46.63</v>
      </c>
    </row>
    <row r="2724" spans="1:4">
      <c r="A2724" s="98" t="s">
        <v>4591</v>
      </c>
      <c r="B2724" s="97" t="s">
        <v>4592</v>
      </c>
      <c r="C2724" s="98" t="s">
        <v>6555</v>
      </c>
      <c r="D2724" s="104">
        <v>46.63</v>
      </c>
    </row>
    <row r="2725" spans="1:4">
      <c r="A2725" s="98" t="s">
        <v>4593</v>
      </c>
      <c r="B2725" s="97" t="s">
        <v>4594</v>
      </c>
      <c r="C2725" s="98" t="s">
        <v>6555</v>
      </c>
      <c r="D2725" s="104">
        <v>8.59</v>
      </c>
    </row>
    <row r="2726" spans="1:4">
      <c r="A2726" s="98" t="s">
        <v>4595</v>
      </c>
      <c r="B2726" s="97" t="s">
        <v>4596</v>
      </c>
      <c r="C2726" s="98" t="s">
        <v>6555</v>
      </c>
      <c r="D2726" s="104">
        <v>2.0699999999999998</v>
      </c>
    </row>
    <row r="2727" spans="1:4">
      <c r="A2727" s="98" t="s">
        <v>4597</v>
      </c>
      <c r="B2727" s="97" t="s">
        <v>4598</v>
      </c>
      <c r="C2727" s="98" t="s">
        <v>6555</v>
      </c>
      <c r="D2727" s="104">
        <v>4.62</v>
      </c>
    </row>
    <row r="2728" spans="1:4">
      <c r="A2728" s="98" t="s">
        <v>4599</v>
      </c>
      <c r="B2728" s="97" t="s">
        <v>4600</v>
      </c>
      <c r="C2728" s="98" t="s">
        <v>6555</v>
      </c>
      <c r="D2728" s="104">
        <v>63.66</v>
      </c>
    </row>
    <row r="2729" spans="1:4">
      <c r="A2729" s="98" t="s">
        <v>4601</v>
      </c>
      <c r="B2729" s="97" t="s">
        <v>4602</v>
      </c>
      <c r="C2729" s="98" t="s">
        <v>6555</v>
      </c>
      <c r="D2729" s="104">
        <v>60.53</v>
      </c>
    </row>
    <row r="2730" spans="1:4">
      <c r="A2730" s="98" t="s">
        <v>4603</v>
      </c>
      <c r="B2730" s="97" t="s">
        <v>4604</v>
      </c>
      <c r="C2730" s="98" t="s">
        <v>6555</v>
      </c>
      <c r="D2730" s="104">
        <v>90.92</v>
      </c>
    </row>
    <row r="2731" spans="1:4">
      <c r="A2731" s="98" t="s">
        <v>4605</v>
      </c>
      <c r="B2731" s="97" t="s">
        <v>4606</v>
      </c>
      <c r="C2731" s="98" t="s">
        <v>6555</v>
      </c>
      <c r="D2731" s="104">
        <v>45.51</v>
      </c>
    </row>
    <row r="2732" spans="1:4">
      <c r="A2732" s="98" t="s">
        <v>4607</v>
      </c>
      <c r="B2732" s="97" t="s">
        <v>4608</v>
      </c>
      <c r="C2732" s="98" t="s">
        <v>6555</v>
      </c>
      <c r="D2732" s="104">
        <v>65.95</v>
      </c>
    </row>
    <row r="2733" spans="1:4">
      <c r="A2733" s="98" t="s">
        <v>4609</v>
      </c>
      <c r="B2733" s="97" t="s">
        <v>4610</v>
      </c>
      <c r="C2733" s="98" t="s">
        <v>6555</v>
      </c>
      <c r="D2733" s="104">
        <v>92.68</v>
      </c>
    </row>
    <row r="2734" spans="1:4">
      <c r="A2734" s="98" t="s">
        <v>4611</v>
      </c>
      <c r="B2734" s="97" t="s">
        <v>4612</v>
      </c>
      <c r="C2734" s="98" t="s">
        <v>6555</v>
      </c>
      <c r="D2734" s="104">
        <v>189.91</v>
      </c>
    </row>
    <row r="2735" spans="1:4">
      <c r="A2735" s="98" t="s">
        <v>4613</v>
      </c>
      <c r="B2735" s="97" t="s">
        <v>4614</v>
      </c>
      <c r="C2735" s="98" t="s">
        <v>6555</v>
      </c>
      <c r="D2735" s="104">
        <v>273.24</v>
      </c>
    </row>
    <row r="2736" spans="1:4">
      <c r="A2736" s="98" t="s">
        <v>4615</v>
      </c>
      <c r="B2736" s="97" t="s">
        <v>4616</v>
      </c>
      <c r="C2736" s="98" t="s">
        <v>6555</v>
      </c>
      <c r="D2736" s="104">
        <v>36.97</v>
      </c>
    </row>
    <row r="2737" spans="1:4">
      <c r="A2737" s="98" t="s">
        <v>4617</v>
      </c>
      <c r="B2737" s="97" t="s">
        <v>4618</v>
      </c>
      <c r="C2737" s="98" t="s">
        <v>6555</v>
      </c>
      <c r="D2737" s="104">
        <v>41.17</v>
      </c>
    </row>
    <row r="2738" spans="1:4">
      <c r="A2738" s="98" t="s">
        <v>4619</v>
      </c>
      <c r="B2738" s="97" t="s">
        <v>4620</v>
      </c>
      <c r="C2738" s="98" t="s">
        <v>6555</v>
      </c>
      <c r="D2738" s="104">
        <v>70.459999999999994</v>
      </c>
    </row>
    <row r="2739" spans="1:4">
      <c r="A2739" s="98" t="s">
        <v>4621</v>
      </c>
      <c r="B2739" s="97" t="s">
        <v>4624</v>
      </c>
      <c r="C2739" s="98" t="s">
        <v>6555</v>
      </c>
      <c r="D2739" s="104">
        <v>22.96</v>
      </c>
    </row>
    <row r="2740" spans="1:4">
      <c r="A2740" s="98" t="s">
        <v>4625</v>
      </c>
      <c r="B2740" s="97" t="s">
        <v>4626</v>
      </c>
      <c r="C2740" s="98" t="s">
        <v>6555</v>
      </c>
      <c r="D2740" s="104">
        <v>40.35</v>
      </c>
    </row>
    <row r="2741" spans="1:4">
      <c r="A2741" s="98" t="s">
        <v>4627</v>
      </c>
      <c r="B2741" s="97" t="s">
        <v>4628</v>
      </c>
      <c r="C2741" s="98" t="s">
        <v>6555</v>
      </c>
      <c r="D2741" s="104">
        <v>63.14</v>
      </c>
    </row>
    <row r="2742" spans="1:4">
      <c r="A2742" s="98" t="s">
        <v>6682</v>
      </c>
      <c r="B2742" s="97" t="s">
        <v>6683</v>
      </c>
      <c r="C2742" s="98" t="s">
        <v>6555</v>
      </c>
      <c r="D2742" s="104">
        <v>155.25</v>
      </c>
    </row>
    <row r="2743" spans="1:4">
      <c r="A2743" s="98" t="s">
        <v>6684</v>
      </c>
      <c r="B2743" s="97" t="s">
        <v>4659</v>
      </c>
      <c r="C2743" s="98" t="s">
        <v>6555</v>
      </c>
      <c r="D2743" s="104">
        <v>212.15</v>
      </c>
    </row>
    <row r="2744" spans="1:4">
      <c r="A2744" s="98" t="s">
        <v>4660</v>
      </c>
      <c r="B2744" s="97" t="s">
        <v>4661</v>
      </c>
      <c r="C2744" s="98" t="s">
        <v>6555</v>
      </c>
      <c r="D2744" s="104">
        <v>188.72</v>
      </c>
    </row>
    <row r="2745" spans="1:4">
      <c r="A2745" s="98" t="s">
        <v>4662</v>
      </c>
      <c r="B2745" s="97" t="s">
        <v>4663</v>
      </c>
      <c r="C2745" s="98" t="s">
        <v>6555</v>
      </c>
      <c r="D2745" s="104">
        <v>245.44</v>
      </c>
    </row>
    <row r="2746" spans="1:4">
      <c r="A2746" s="98" t="s">
        <v>4664</v>
      </c>
      <c r="B2746" s="97" t="s">
        <v>4665</v>
      </c>
      <c r="C2746" s="98" t="s">
        <v>6555</v>
      </c>
      <c r="D2746" s="104">
        <v>60.23</v>
      </c>
    </row>
    <row r="2747" spans="1:4">
      <c r="A2747" s="98" t="s">
        <v>4666</v>
      </c>
      <c r="B2747" s="97" t="s">
        <v>4685</v>
      </c>
      <c r="C2747" s="98" t="s">
        <v>6555</v>
      </c>
      <c r="D2747" s="104">
        <v>633.45000000000005</v>
      </c>
    </row>
    <row r="2748" spans="1:4">
      <c r="A2748" s="98" t="s">
        <v>4686</v>
      </c>
      <c r="B2748" s="97" t="s">
        <v>4687</v>
      </c>
      <c r="C2748" s="98" t="s">
        <v>6555</v>
      </c>
      <c r="D2748" s="104">
        <v>70.290000000000006</v>
      </c>
    </row>
    <row r="2749" spans="1:4">
      <c r="A2749" s="98" t="s">
        <v>4688</v>
      </c>
      <c r="B2749" s="97" t="s">
        <v>4689</v>
      </c>
      <c r="C2749" s="98" t="s">
        <v>6555</v>
      </c>
      <c r="D2749" s="104">
        <v>114.81</v>
      </c>
    </row>
    <row r="2750" spans="1:4">
      <c r="A2750" s="98" t="s">
        <v>4690</v>
      </c>
      <c r="B2750" s="97" t="s">
        <v>4691</v>
      </c>
      <c r="C2750" s="98" t="s">
        <v>6555</v>
      </c>
      <c r="D2750" s="104">
        <v>472.26</v>
      </c>
    </row>
    <row r="2751" spans="1:4">
      <c r="A2751" s="98" t="s">
        <v>4692</v>
      </c>
      <c r="B2751" s="97" t="s">
        <v>6702</v>
      </c>
      <c r="C2751" s="98" t="s">
        <v>6555</v>
      </c>
      <c r="D2751" s="104">
        <v>8267.6299999999992</v>
      </c>
    </row>
    <row r="2752" spans="1:4">
      <c r="A2752" s="98" t="s">
        <v>6703</v>
      </c>
      <c r="B2752" s="97" t="s">
        <v>6704</v>
      </c>
      <c r="C2752" s="98" t="s">
        <v>6555</v>
      </c>
      <c r="D2752" s="104">
        <v>10386.61</v>
      </c>
    </row>
    <row r="2753" spans="1:4">
      <c r="A2753" s="98" t="s">
        <v>6705</v>
      </c>
      <c r="B2753" s="97" t="s">
        <v>8850</v>
      </c>
      <c r="C2753" s="98" t="s">
        <v>6555</v>
      </c>
      <c r="D2753" s="104">
        <v>615.79999999999995</v>
      </c>
    </row>
    <row r="2754" spans="1:4">
      <c r="A2754" s="98" t="s">
        <v>8851</v>
      </c>
      <c r="B2754" s="97" t="s">
        <v>8852</v>
      </c>
      <c r="C2754" s="98" t="s">
        <v>6555</v>
      </c>
      <c r="D2754" s="104">
        <v>683.53</v>
      </c>
    </row>
    <row r="2755" spans="1:4">
      <c r="A2755" s="98" t="s">
        <v>8853</v>
      </c>
      <c r="B2755" s="97" t="s">
        <v>8854</v>
      </c>
      <c r="C2755" s="98" t="s">
        <v>6555</v>
      </c>
      <c r="D2755" s="104">
        <v>1018.55</v>
      </c>
    </row>
    <row r="2756" spans="1:4">
      <c r="A2756" s="98" t="s">
        <v>8855</v>
      </c>
      <c r="B2756" s="97" t="s">
        <v>8856</v>
      </c>
      <c r="C2756" s="98" t="s">
        <v>6555</v>
      </c>
      <c r="D2756" s="104">
        <v>1098.5999999999999</v>
      </c>
    </row>
    <row r="2757" spans="1:4">
      <c r="A2757" s="98" t="s">
        <v>8857</v>
      </c>
      <c r="B2757" s="97" t="s">
        <v>8858</v>
      </c>
      <c r="C2757" s="98" t="s">
        <v>6555</v>
      </c>
      <c r="D2757" s="104">
        <v>1416.18</v>
      </c>
    </row>
    <row r="2758" spans="1:4">
      <c r="A2758" s="98" t="s">
        <v>8859</v>
      </c>
      <c r="B2758" s="97" t="s">
        <v>8860</v>
      </c>
      <c r="C2758" s="98" t="s">
        <v>6555</v>
      </c>
      <c r="D2758" s="104">
        <v>1513.12</v>
      </c>
    </row>
    <row r="2759" spans="1:4">
      <c r="A2759" s="98" t="s">
        <v>8861</v>
      </c>
      <c r="B2759" s="97" t="s">
        <v>8862</v>
      </c>
      <c r="C2759" s="98" t="s">
        <v>6555</v>
      </c>
      <c r="D2759" s="104">
        <v>2088.25</v>
      </c>
    </row>
    <row r="2760" spans="1:4">
      <c r="A2760" s="98" t="s">
        <v>8863</v>
      </c>
      <c r="B2760" s="97" t="s">
        <v>8864</v>
      </c>
      <c r="C2760" s="98" t="s">
        <v>6555</v>
      </c>
      <c r="D2760" s="104">
        <v>4421.6899999999996</v>
      </c>
    </row>
    <row r="2761" spans="1:4">
      <c r="A2761" s="98" t="s">
        <v>8865</v>
      </c>
      <c r="B2761" s="97" t="s">
        <v>8866</v>
      </c>
      <c r="C2761" s="98" t="s">
        <v>6555</v>
      </c>
      <c r="D2761" s="104">
        <v>5761.21</v>
      </c>
    </row>
    <row r="2762" spans="1:4">
      <c r="A2762" s="98" t="s">
        <v>8867</v>
      </c>
      <c r="B2762" s="97" t="s">
        <v>8868</v>
      </c>
      <c r="C2762" s="98" t="s">
        <v>6555</v>
      </c>
      <c r="D2762" s="104">
        <v>258.38</v>
      </c>
    </row>
    <row r="2763" spans="1:4">
      <c r="A2763" s="98" t="s">
        <v>8869</v>
      </c>
      <c r="B2763" s="97" t="s">
        <v>8870</v>
      </c>
      <c r="C2763" s="98" t="s">
        <v>6555</v>
      </c>
      <c r="D2763" s="104">
        <v>258.38</v>
      </c>
    </row>
    <row r="2764" spans="1:4">
      <c r="A2764" s="98" t="s">
        <v>8871</v>
      </c>
      <c r="B2764" s="97" t="s">
        <v>8872</v>
      </c>
      <c r="C2764" s="98" t="s">
        <v>6555</v>
      </c>
      <c r="D2764" s="104">
        <v>6941.36</v>
      </c>
    </row>
    <row r="2765" spans="1:4">
      <c r="A2765" s="98" t="s">
        <v>8873</v>
      </c>
      <c r="B2765" s="97" t="s">
        <v>8874</v>
      </c>
      <c r="C2765" s="98" t="s">
        <v>6555</v>
      </c>
      <c r="D2765" s="104">
        <v>7862</v>
      </c>
    </row>
    <row r="2766" spans="1:4">
      <c r="A2766" s="98" t="s">
        <v>8875</v>
      </c>
      <c r="B2766" s="97" t="s">
        <v>8876</v>
      </c>
      <c r="C2766" s="98" t="s">
        <v>6555</v>
      </c>
      <c r="D2766" s="104">
        <v>201.97</v>
      </c>
    </row>
    <row r="2767" spans="1:4">
      <c r="A2767" s="98" t="s">
        <v>8877</v>
      </c>
      <c r="B2767" s="97" t="s">
        <v>8878</v>
      </c>
      <c r="C2767" s="98" t="s">
        <v>6555</v>
      </c>
      <c r="D2767" s="104">
        <v>4486.3599999999997</v>
      </c>
    </row>
    <row r="2768" spans="1:4">
      <c r="A2768" s="98" t="s">
        <v>8879</v>
      </c>
      <c r="B2768" s="97" t="s">
        <v>8880</v>
      </c>
      <c r="C2768" s="98" t="s">
        <v>6555</v>
      </c>
      <c r="D2768" s="104">
        <v>4857.96</v>
      </c>
    </row>
    <row r="2769" spans="1:4">
      <c r="A2769" s="98" t="s">
        <v>8881</v>
      </c>
      <c r="B2769" s="97" t="s">
        <v>8882</v>
      </c>
      <c r="C2769" s="98" t="s">
        <v>6555</v>
      </c>
      <c r="D2769" s="104">
        <v>342.3</v>
      </c>
    </row>
    <row r="2770" spans="1:4">
      <c r="A2770" s="98" t="s">
        <v>8883</v>
      </c>
      <c r="B2770" s="97" t="s">
        <v>8884</v>
      </c>
      <c r="C2770" s="98" t="s">
        <v>6555</v>
      </c>
      <c r="D2770" s="104">
        <v>401.3</v>
      </c>
    </row>
    <row r="2771" spans="1:4">
      <c r="A2771" s="98" t="s">
        <v>8885</v>
      </c>
      <c r="B2771" s="97" t="s">
        <v>10976</v>
      </c>
      <c r="C2771" s="98" t="s">
        <v>6555</v>
      </c>
      <c r="D2771" s="104">
        <v>601.17999999999995</v>
      </c>
    </row>
    <row r="2772" spans="1:4">
      <c r="A2772" s="98" t="s">
        <v>10977</v>
      </c>
      <c r="B2772" s="97" t="s">
        <v>10978</v>
      </c>
      <c r="C2772" s="98" t="s">
        <v>6555</v>
      </c>
      <c r="D2772" s="104">
        <v>633.11</v>
      </c>
    </row>
    <row r="2773" spans="1:4">
      <c r="A2773" s="98" t="s">
        <v>10979</v>
      </c>
      <c r="B2773" s="97" t="s">
        <v>10980</v>
      </c>
      <c r="C2773" s="98" t="s">
        <v>6555</v>
      </c>
      <c r="D2773" s="104">
        <v>784.26</v>
      </c>
    </row>
    <row r="2774" spans="1:4">
      <c r="A2774" s="98" t="s">
        <v>10981</v>
      </c>
      <c r="B2774" s="97" t="s">
        <v>10982</v>
      </c>
      <c r="C2774" s="98" t="s">
        <v>6555</v>
      </c>
      <c r="D2774" s="104">
        <v>846.49</v>
      </c>
    </row>
    <row r="2775" spans="1:4">
      <c r="A2775" s="98" t="s">
        <v>10983</v>
      </c>
      <c r="B2775" s="97" t="s">
        <v>10984</v>
      </c>
      <c r="C2775" s="98" t="s">
        <v>6555</v>
      </c>
      <c r="D2775" s="104">
        <v>1287.3900000000001</v>
      </c>
    </row>
    <row r="2776" spans="1:4">
      <c r="A2776" s="98" t="s">
        <v>10985</v>
      </c>
      <c r="B2776" s="97" t="s">
        <v>10986</v>
      </c>
      <c r="C2776" s="98" t="s">
        <v>6555</v>
      </c>
      <c r="D2776" s="104">
        <v>2543.3200000000002</v>
      </c>
    </row>
    <row r="2777" spans="1:4">
      <c r="A2777" s="98" t="s">
        <v>10987</v>
      </c>
      <c r="B2777" s="97" t="s">
        <v>10988</v>
      </c>
      <c r="C2777" s="98" t="s">
        <v>6555</v>
      </c>
      <c r="D2777" s="104">
        <v>3134.64</v>
      </c>
    </row>
    <row r="2778" spans="1:4">
      <c r="A2778" s="98" t="s">
        <v>10989</v>
      </c>
      <c r="B2778" s="97" t="s">
        <v>10990</v>
      </c>
      <c r="C2778" s="98" t="s">
        <v>6555</v>
      </c>
      <c r="D2778" s="104">
        <v>124.62</v>
      </c>
    </row>
    <row r="2779" spans="1:4">
      <c r="A2779" s="98" t="s">
        <v>10991</v>
      </c>
      <c r="B2779" s="97" t="s">
        <v>10992</v>
      </c>
      <c r="C2779" s="98" t="s">
        <v>6555</v>
      </c>
      <c r="D2779" s="104">
        <v>124.62</v>
      </c>
    </row>
    <row r="2780" spans="1:4">
      <c r="A2780" s="98" t="s">
        <v>10993</v>
      </c>
      <c r="B2780" s="97" t="s">
        <v>10994</v>
      </c>
      <c r="C2780" s="98" t="s">
        <v>6555</v>
      </c>
      <c r="D2780" s="104">
        <v>3413.42</v>
      </c>
    </row>
    <row r="2781" spans="1:4">
      <c r="A2781" s="98" t="s">
        <v>10995</v>
      </c>
      <c r="B2781" s="97" t="s">
        <v>10996</v>
      </c>
      <c r="C2781" s="98" t="s">
        <v>6555</v>
      </c>
      <c r="D2781" s="104">
        <v>3584.23</v>
      </c>
    </row>
    <row r="2782" spans="1:4">
      <c r="A2782" s="98" t="s">
        <v>10997</v>
      </c>
      <c r="B2782" s="97" t="s">
        <v>8898</v>
      </c>
      <c r="C2782" s="98" t="s">
        <v>6555</v>
      </c>
      <c r="D2782" s="104">
        <v>8.74</v>
      </c>
    </row>
    <row r="2783" spans="1:4">
      <c r="A2783" s="98" t="s">
        <v>8899</v>
      </c>
      <c r="B2783" s="97" t="s">
        <v>8900</v>
      </c>
      <c r="C2783" s="98" t="s">
        <v>6555</v>
      </c>
      <c r="D2783" s="104">
        <v>7.13</v>
      </c>
    </row>
    <row r="2784" spans="1:4">
      <c r="A2784" s="98" t="s">
        <v>8901</v>
      </c>
      <c r="B2784" s="97" t="s">
        <v>10936</v>
      </c>
      <c r="C2784" s="98" t="s">
        <v>6555</v>
      </c>
      <c r="D2784" s="104">
        <v>4075.22</v>
      </c>
    </row>
    <row r="2785" spans="1:4">
      <c r="A2785" s="98" t="s">
        <v>10937</v>
      </c>
      <c r="B2785" s="97" t="s">
        <v>10938</v>
      </c>
      <c r="C2785" s="98" t="s">
        <v>6555</v>
      </c>
      <c r="D2785" s="104">
        <v>5691.25</v>
      </c>
    </row>
    <row r="2786" spans="1:4" ht="21">
      <c r="A2786" s="98" t="s">
        <v>10939</v>
      </c>
      <c r="B2786" s="97" t="s">
        <v>10940</v>
      </c>
      <c r="C2786" s="98" t="s">
        <v>6555</v>
      </c>
      <c r="D2786" s="104">
        <v>191.19</v>
      </c>
    </row>
    <row r="2787" spans="1:4">
      <c r="A2787" s="98" t="s">
        <v>10941</v>
      </c>
      <c r="B2787" s="97" t="s">
        <v>10942</v>
      </c>
      <c r="C2787" s="98" t="s">
        <v>6555</v>
      </c>
      <c r="D2787" s="104">
        <v>0.83</v>
      </c>
    </row>
    <row r="2788" spans="1:4">
      <c r="A2788" s="98" t="s">
        <v>10943</v>
      </c>
      <c r="B2788" s="97" t="s">
        <v>10944</v>
      </c>
      <c r="C2788" s="98" t="s">
        <v>6555</v>
      </c>
      <c r="D2788" s="104">
        <v>1764</v>
      </c>
    </row>
    <row r="2789" spans="1:4">
      <c r="A2789" s="98" t="s">
        <v>6733</v>
      </c>
      <c r="B2789" s="97" t="s">
        <v>6734</v>
      </c>
      <c r="C2789" s="98" t="s">
        <v>6555</v>
      </c>
      <c r="D2789" s="104">
        <v>2152.5</v>
      </c>
    </row>
    <row r="2790" spans="1:4">
      <c r="A2790" s="98" t="s">
        <v>6735</v>
      </c>
      <c r="B2790" s="97" t="s">
        <v>6736</v>
      </c>
      <c r="C2790" s="98" t="s">
        <v>6555</v>
      </c>
      <c r="D2790" s="104">
        <v>2625</v>
      </c>
    </row>
    <row r="2791" spans="1:4">
      <c r="A2791" s="98" t="s">
        <v>6737</v>
      </c>
      <c r="B2791" s="97" t="s">
        <v>8902</v>
      </c>
      <c r="C2791" s="98" t="s">
        <v>6555</v>
      </c>
      <c r="D2791" s="104">
        <v>7.41</v>
      </c>
    </row>
    <row r="2792" spans="1:4">
      <c r="A2792" s="98" t="s">
        <v>8903</v>
      </c>
      <c r="B2792" s="97" t="s">
        <v>8904</v>
      </c>
      <c r="C2792" s="98" t="s">
        <v>6555</v>
      </c>
      <c r="D2792" s="104">
        <v>23.98</v>
      </c>
    </row>
    <row r="2793" spans="1:4">
      <c r="A2793" s="98" t="s">
        <v>8905</v>
      </c>
      <c r="B2793" s="97" t="s">
        <v>12180</v>
      </c>
      <c r="C2793" s="98" t="s">
        <v>6555</v>
      </c>
      <c r="D2793" s="104">
        <v>29.54</v>
      </c>
    </row>
    <row r="2794" spans="1:4">
      <c r="A2794" s="98" t="s">
        <v>12181</v>
      </c>
      <c r="B2794" s="97" t="s">
        <v>12182</v>
      </c>
      <c r="C2794" s="98" t="s">
        <v>6555</v>
      </c>
      <c r="D2794" s="104">
        <v>29.54</v>
      </c>
    </row>
    <row r="2795" spans="1:4">
      <c r="A2795" s="98" t="s">
        <v>12183</v>
      </c>
      <c r="B2795" s="97" t="s">
        <v>12184</v>
      </c>
      <c r="C2795" s="98" t="s">
        <v>6555</v>
      </c>
      <c r="D2795" s="104">
        <v>46.63</v>
      </c>
    </row>
    <row r="2796" spans="1:4">
      <c r="A2796" s="98" t="s">
        <v>12185</v>
      </c>
      <c r="B2796" s="97" t="s">
        <v>12186</v>
      </c>
      <c r="C2796" s="98" t="s">
        <v>6555</v>
      </c>
      <c r="D2796" s="104">
        <v>46.63</v>
      </c>
    </row>
    <row r="2797" spans="1:4">
      <c r="A2797" s="98" t="s">
        <v>12187</v>
      </c>
      <c r="B2797" s="97" t="s">
        <v>12188</v>
      </c>
      <c r="C2797" s="98" t="s">
        <v>6555</v>
      </c>
      <c r="D2797" s="104">
        <v>52.36</v>
      </c>
    </row>
    <row r="2798" spans="1:4">
      <c r="A2798" s="98" t="s">
        <v>12189</v>
      </c>
      <c r="B2798" s="97" t="s">
        <v>12190</v>
      </c>
      <c r="C2798" s="98" t="s">
        <v>6555</v>
      </c>
      <c r="D2798" s="104">
        <v>52.36</v>
      </c>
    </row>
    <row r="2799" spans="1:4">
      <c r="A2799" s="98" t="s">
        <v>12191</v>
      </c>
      <c r="B2799" s="97" t="s">
        <v>10352</v>
      </c>
      <c r="C2799" s="98" t="s">
        <v>6555</v>
      </c>
      <c r="D2799" s="104">
        <v>59.14</v>
      </c>
    </row>
    <row r="2800" spans="1:4">
      <c r="A2800" s="98" t="s">
        <v>10353</v>
      </c>
      <c r="B2800" s="97" t="s">
        <v>10354</v>
      </c>
      <c r="C2800" s="98" t="s">
        <v>6555</v>
      </c>
      <c r="D2800" s="104">
        <v>59.14</v>
      </c>
    </row>
    <row r="2801" spans="1:4">
      <c r="A2801" s="98" t="s">
        <v>10355</v>
      </c>
      <c r="B2801" s="97" t="s">
        <v>10356</v>
      </c>
      <c r="C2801" s="98" t="s">
        <v>6555</v>
      </c>
      <c r="D2801" s="104">
        <v>14.72</v>
      </c>
    </row>
    <row r="2802" spans="1:4">
      <c r="A2802" s="98" t="s">
        <v>10357</v>
      </c>
      <c r="B2802" s="97" t="s">
        <v>10358</v>
      </c>
      <c r="C2802" s="98" t="s">
        <v>6555</v>
      </c>
      <c r="D2802" s="104">
        <v>18.239999999999998</v>
      </c>
    </row>
    <row r="2803" spans="1:4">
      <c r="A2803" s="98" t="s">
        <v>10359</v>
      </c>
      <c r="B2803" s="97" t="s">
        <v>10360</v>
      </c>
      <c r="C2803" s="98" t="s">
        <v>6555</v>
      </c>
      <c r="D2803" s="104">
        <v>23.98</v>
      </c>
    </row>
    <row r="2804" spans="1:4">
      <c r="A2804" s="98" t="s">
        <v>9748</v>
      </c>
      <c r="B2804" s="97" t="s">
        <v>9749</v>
      </c>
      <c r="C2804" s="98" t="s">
        <v>6555</v>
      </c>
      <c r="D2804" s="104">
        <v>23.98</v>
      </c>
    </row>
    <row r="2805" spans="1:4">
      <c r="A2805" s="98" t="s">
        <v>9750</v>
      </c>
      <c r="B2805" s="97" t="s">
        <v>9751</v>
      </c>
      <c r="C2805" s="98" t="s">
        <v>6555</v>
      </c>
      <c r="D2805" s="104">
        <v>29.54</v>
      </c>
    </row>
    <row r="2806" spans="1:4">
      <c r="A2806" s="98" t="s">
        <v>9752</v>
      </c>
      <c r="B2806" s="97" t="s">
        <v>9753</v>
      </c>
      <c r="C2806" s="98" t="s">
        <v>6555</v>
      </c>
      <c r="D2806" s="104">
        <v>29.54</v>
      </c>
    </row>
    <row r="2807" spans="1:4">
      <c r="A2807" s="98" t="s">
        <v>9754</v>
      </c>
      <c r="B2807" s="97" t="s">
        <v>10346</v>
      </c>
      <c r="C2807" s="98" t="s">
        <v>6555</v>
      </c>
      <c r="D2807" s="104">
        <v>46.63</v>
      </c>
    </row>
    <row r="2808" spans="1:4">
      <c r="A2808" s="98" t="s">
        <v>10347</v>
      </c>
      <c r="B2808" s="97" t="s">
        <v>10348</v>
      </c>
      <c r="C2808" s="98" t="s">
        <v>6555</v>
      </c>
      <c r="D2808" s="104">
        <v>46.63</v>
      </c>
    </row>
    <row r="2809" spans="1:4">
      <c r="A2809" s="98" t="s">
        <v>10349</v>
      </c>
      <c r="B2809" s="97" t="s">
        <v>10350</v>
      </c>
      <c r="C2809" s="98" t="s">
        <v>6555</v>
      </c>
      <c r="D2809" s="104">
        <v>52.36</v>
      </c>
    </row>
    <row r="2810" spans="1:4">
      <c r="A2810" s="98" t="s">
        <v>10351</v>
      </c>
      <c r="B2810" s="97" t="s">
        <v>14544</v>
      </c>
      <c r="C2810" s="98" t="s">
        <v>6555</v>
      </c>
      <c r="D2810" s="104">
        <v>52.36</v>
      </c>
    </row>
    <row r="2811" spans="1:4">
      <c r="A2811" s="98" t="s">
        <v>14545</v>
      </c>
      <c r="B2811" s="97" t="s">
        <v>14546</v>
      </c>
      <c r="C2811" s="98" t="s">
        <v>6555</v>
      </c>
      <c r="D2811" s="104">
        <v>59.14</v>
      </c>
    </row>
    <row r="2812" spans="1:4">
      <c r="A2812" s="98" t="s">
        <v>14547</v>
      </c>
      <c r="B2812" s="97" t="s">
        <v>14548</v>
      </c>
      <c r="C2812" s="98" t="s">
        <v>6555</v>
      </c>
      <c r="D2812" s="104">
        <v>59.14</v>
      </c>
    </row>
    <row r="2813" spans="1:4">
      <c r="A2813" s="98" t="s">
        <v>11796</v>
      </c>
      <c r="B2813" s="97" t="s">
        <v>11797</v>
      </c>
      <c r="C2813" s="98" t="s">
        <v>6555</v>
      </c>
      <c r="D2813" s="104">
        <v>4.45</v>
      </c>
    </row>
    <row r="2814" spans="1:4">
      <c r="A2814" s="98" t="s">
        <v>11798</v>
      </c>
      <c r="B2814" s="97" t="s">
        <v>11799</v>
      </c>
      <c r="C2814" s="98" t="s">
        <v>6555</v>
      </c>
      <c r="D2814" s="104">
        <v>4.4000000000000004</v>
      </c>
    </row>
    <row r="2815" spans="1:4">
      <c r="A2815" s="98" t="s">
        <v>11800</v>
      </c>
      <c r="B2815" s="97" t="s">
        <v>11801</v>
      </c>
      <c r="C2815" s="98" t="s">
        <v>6555</v>
      </c>
      <c r="D2815" s="104">
        <v>2.92</v>
      </c>
    </row>
    <row r="2816" spans="1:4">
      <c r="A2816" s="98" t="s">
        <v>11802</v>
      </c>
      <c r="B2816" s="97" t="s">
        <v>12631</v>
      </c>
      <c r="C2816" s="98" t="s">
        <v>6555</v>
      </c>
      <c r="D2816" s="104">
        <v>2.81</v>
      </c>
    </row>
    <row r="2817" spans="1:4">
      <c r="A2817" s="98" t="s">
        <v>12632</v>
      </c>
      <c r="B2817" s="97" t="s">
        <v>12633</v>
      </c>
      <c r="C2817" s="98" t="s">
        <v>6555</v>
      </c>
      <c r="D2817" s="104">
        <v>2.17</v>
      </c>
    </row>
    <row r="2818" spans="1:4">
      <c r="A2818" s="98" t="s">
        <v>12634</v>
      </c>
      <c r="B2818" s="97" t="s">
        <v>12635</v>
      </c>
      <c r="C2818" s="98" t="s">
        <v>6555</v>
      </c>
      <c r="D2818" s="104">
        <v>1.97</v>
      </c>
    </row>
    <row r="2819" spans="1:4">
      <c r="A2819" s="98" t="s">
        <v>12636</v>
      </c>
      <c r="B2819" s="97" t="s">
        <v>12637</v>
      </c>
      <c r="C2819" s="98" t="s">
        <v>6555</v>
      </c>
      <c r="D2819" s="104">
        <v>3.91</v>
      </c>
    </row>
    <row r="2820" spans="1:4">
      <c r="A2820" s="98" t="s">
        <v>12638</v>
      </c>
      <c r="B2820" s="97" t="s">
        <v>12639</v>
      </c>
      <c r="C2820" s="98" t="s">
        <v>6555</v>
      </c>
      <c r="D2820" s="104">
        <v>3.85</v>
      </c>
    </row>
    <row r="2821" spans="1:4">
      <c r="A2821" s="98" t="s">
        <v>14549</v>
      </c>
      <c r="B2821" s="97" t="s">
        <v>14550</v>
      </c>
      <c r="C2821" s="98" t="s">
        <v>6555</v>
      </c>
      <c r="D2821" s="104">
        <v>5.57</v>
      </c>
    </row>
    <row r="2822" spans="1:4">
      <c r="A2822" s="98" t="s">
        <v>14551</v>
      </c>
      <c r="B2822" s="97" t="s">
        <v>14552</v>
      </c>
      <c r="C2822" s="98" t="s">
        <v>6555</v>
      </c>
      <c r="D2822" s="104">
        <v>5.57</v>
      </c>
    </row>
    <row r="2823" spans="1:4">
      <c r="A2823" s="98" t="s">
        <v>14553</v>
      </c>
      <c r="B2823" s="97" t="s">
        <v>14554</v>
      </c>
      <c r="C2823" s="98" t="s">
        <v>6555</v>
      </c>
      <c r="D2823" s="104">
        <v>2.93</v>
      </c>
    </row>
    <row r="2824" spans="1:4">
      <c r="A2824" s="98" t="s">
        <v>14555</v>
      </c>
      <c r="B2824" s="97" t="s">
        <v>14556</v>
      </c>
      <c r="C2824" s="98" t="s">
        <v>6555</v>
      </c>
      <c r="D2824" s="104">
        <v>2.93</v>
      </c>
    </row>
    <row r="2825" spans="1:4">
      <c r="A2825" s="98" t="s">
        <v>14557</v>
      </c>
      <c r="B2825" s="97" t="s">
        <v>14558</v>
      </c>
      <c r="C2825" s="98" t="s">
        <v>6555</v>
      </c>
      <c r="D2825" s="104">
        <v>3.3</v>
      </c>
    </row>
    <row r="2826" spans="1:4">
      <c r="A2826" s="98" t="s">
        <v>14559</v>
      </c>
      <c r="B2826" s="97" t="s">
        <v>14560</v>
      </c>
      <c r="C2826" s="98" t="s">
        <v>6555</v>
      </c>
      <c r="D2826" s="104">
        <v>3.3</v>
      </c>
    </row>
    <row r="2827" spans="1:4">
      <c r="A2827" s="98" t="s">
        <v>14561</v>
      </c>
      <c r="B2827" s="97" t="s">
        <v>14562</v>
      </c>
      <c r="C2827" s="98" t="s">
        <v>6555</v>
      </c>
      <c r="D2827" s="104">
        <v>4.6399999999999997</v>
      </c>
    </row>
    <row r="2828" spans="1:4">
      <c r="A2828" s="98" t="s">
        <v>14563</v>
      </c>
      <c r="B2828" s="97" t="s">
        <v>13068</v>
      </c>
      <c r="C2828" s="98" t="s">
        <v>6555</v>
      </c>
      <c r="D2828" s="104">
        <v>4.6399999999999997</v>
      </c>
    </row>
    <row r="2829" spans="1:4">
      <c r="A2829" s="98" t="s">
        <v>13069</v>
      </c>
      <c r="B2829" s="97" t="s">
        <v>13088</v>
      </c>
      <c r="C2829" s="98" t="s">
        <v>6555</v>
      </c>
      <c r="D2829" s="104">
        <v>8.4499999999999993</v>
      </c>
    </row>
    <row r="2830" spans="1:4">
      <c r="A2830" s="98" t="s">
        <v>13089</v>
      </c>
      <c r="B2830" s="97" t="s">
        <v>13090</v>
      </c>
      <c r="C2830" s="98" t="s">
        <v>6555</v>
      </c>
      <c r="D2830" s="104">
        <v>8.4499999999999993</v>
      </c>
    </row>
    <row r="2831" spans="1:4">
      <c r="A2831" s="98" t="s">
        <v>13091</v>
      </c>
      <c r="B2831" s="97" t="s">
        <v>13092</v>
      </c>
      <c r="C2831" s="98" t="s">
        <v>6555</v>
      </c>
      <c r="D2831" s="104">
        <v>5.62</v>
      </c>
    </row>
    <row r="2832" spans="1:4">
      <c r="A2832" s="98" t="s">
        <v>13093</v>
      </c>
      <c r="B2832" s="97" t="s">
        <v>13094</v>
      </c>
      <c r="C2832" s="98" t="s">
        <v>6555</v>
      </c>
      <c r="D2832" s="104">
        <v>5.62</v>
      </c>
    </row>
    <row r="2833" spans="1:4">
      <c r="A2833" s="98" t="s">
        <v>13095</v>
      </c>
      <c r="B2833" s="97" t="s">
        <v>13096</v>
      </c>
      <c r="C2833" s="98" t="s">
        <v>6555</v>
      </c>
      <c r="D2833" s="104">
        <v>7.41</v>
      </c>
    </row>
    <row r="2834" spans="1:4">
      <c r="A2834" s="98" t="s">
        <v>13097</v>
      </c>
      <c r="B2834" s="97" t="s">
        <v>13098</v>
      </c>
      <c r="C2834" s="98" t="s">
        <v>6555</v>
      </c>
      <c r="D2834" s="104">
        <v>64.06</v>
      </c>
    </row>
    <row r="2835" spans="1:4">
      <c r="A2835" s="98" t="s">
        <v>13099</v>
      </c>
      <c r="B2835" s="97" t="s">
        <v>13100</v>
      </c>
      <c r="C2835" s="98" t="s">
        <v>6555</v>
      </c>
      <c r="D2835" s="104">
        <v>114.38</v>
      </c>
    </row>
    <row r="2836" spans="1:4">
      <c r="A2836" s="98" t="s">
        <v>13101</v>
      </c>
      <c r="B2836" s="97" t="s">
        <v>13102</v>
      </c>
      <c r="C2836" s="98" t="s">
        <v>6555</v>
      </c>
      <c r="D2836" s="104">
        <v>20.36</v>
      </c>
    </row>
    <row r="2837" spans="1:4">
      <c r="A2837" s="98" t="s">
        <v>13103</v>
      </c>
      <c r="B2837" s="97" t="s">
        <v>13104</v>
      </c>
      <c r="C2837" s="98" t="s">
        <v>6555</v>
      </c>
      <c r="D2837" s="104">
        <v>51.47</v>
      </c>
    </row>
    <row r="2838" spans="1:4">
      <c r="A2838" s="98" t="s">
        <v>13105</v>
      </c>
      <c r="B2838" s="97" t="s">
        <v>11180</v>
      </c>
      <c r="C2838" s="98" t="s">
        <v>6555</v>
      </c>
      <c r="D2838" s="104">
        <v>57267.75</v>
      </c>
    </row>
    <row r="2839" spans="1:4">
      <c r="A2839" s="98" t="s">
        <v>11181</v>
      </c>
      <c r="B2839" s="97" t="s">
        <v>11182</v>
      </c>
      <c r="C2839" s="98" t="s">
        <v>6555</v>
      </c>
      <c r="D2839" s="104">
        <v>66321.179999999993</v>
      </c>
    </row>
    <row r="2840" spans="1:4">
      <c r="A2840" s="98" t="s">
        <v>11183</v>
      </c>
      <c r="B2840" s="97" t="s">
        <v>11164</v>
      </c>
      <c r="C2840" s="98" t="s">
        <v>6555</v>
      </c>
      <c r="D2840" s="104">
        <v>73950.820000000007</v>
      </c>
    </row>
    <row r="2841" spans="1:4">
      <c r="A2841" s="98" t="s">
        <v>11165</v>
      </c>
      <c r="B2841" s="97" t="s">
        <v>11166</v>
      </c>
      <c r="C2841" s="98" t="s">
        <v>6555</v>
      </c>
      <c r="D2841" s="104">
        <v>84590.94</v>
      </c>
    </row>
    <row r="2842" spans="1:4">
      <c r="A2842" s="98" t="s">
        <v>11167</v>
      </c>
      <c r="B2842" s="97" t="s">
        <v>11168</v>
      </c>
      <c r="C2842" s="98" t="s">
        <v>6555</v>
      </c>
      <c r="D2842" s="104">
        <v>12194.01</v>
      </c>
    </row>
    <row r="2843" spans="1:4">
      <c r="A2843" s="98" t="s">
        <v>11169</v>
      </c>
      <c r="B2843" s="97" t="s">
        <v>7019</v>
      </c>
      <c r="C2843" s="98" t="s">
        <v>6555</v>
      </c>
      <c r="D2843" s="104">
        <v>20145.150000000001</v>
      </c>
    </row>
    <row r="2844" spans="1:4">
      <c r="A2844" s="98" t="s">
        <v>7020</v>
      </c>
      <c r="B2844" s="97" t="s">
        <v>7021</v>
      </c>
      <c r="C2844" s="98" t="s">
        <v>6555</v>
      </c>
      <c r="D2844" s="104">
        <v>22885.38</v>
      </c>
    </row>
    <row r="2845" spans="1:4">
      <c r="A2845" s="98" t="s">
        <v>7022</v>
      </c>
      <c r="B2845" s="97" t="s">
        <v>7023</v>
      </c>
      <c r="C2845" s="98" t="s">
        <v>6555</v>
      </c>
      <c r="D2845" s="104">
        <v>26113.73</v>
      </c>
    </row>
    <row r="2846" spans="1:4">
      <c r="A2846" s="98" t="s">
        <v>7024</v>
      </c>
      <c r="B2846" s="97" t="s">
        <v>7025</v>
      </c>
      <c r="C2846" s="98" t="s">
        <v>6555</v>
      </c>
      <c r="D2846" s="104">
        <v>30690.71</v>
      </c>
    </row>
    <row r="2847" spans="1:4">
      <c r="A2847" s="98" t="s">
        <v>7026</v>
      </c>
      <c r="B2847" s="97" t="s">
        <v>7027</v>
      </c>
      <c r="C2847" s="98" t="s">
        <v>6555</v>
      </c>
      <c r="D2847" s="104">
        <v>39275.949999999997</v>
      </c>
    </row>
    <row r="2848" spans="1:4">
      <c r="A2848" s="98" t="s">
        <v>7028</v>
      </c>
      <c r="B2848" s="97" t="s">
        <v>7029</v>
      </c>
      <c r="C2848" s="98" t="s">
        <v>6555</v>
      </c>
      <c r="D2848" s="104">
        <v>42206.239999999998</v>
      </c>
    </row>
    <row r="2849" spans="1:4">
      <c r="A2849" s="98" t="s">
        <v>7030</v>
      </c>
      <c r="B2849" s="97" t="s">
        <v>7031</v>
      </c>
      <c r="C2849" s="98" t="s">
        <v>6555</v>
      </c>
      <c r="D2849" s="104">
        <v>48894.68</v>
      </c>
    </row>
    <row r="2850" spans="1:4">
      <c r="A2850" s="98" t="s">
        <v>7032</v>
      </c>
      <c r="B2850" s="97" t="s">
        <v>7033</v>
      </c>
      <c r="C2850" s="98" t="s">
        <v>6555</v>
      </c>
      <c r="D2850" s="104">
        <v>55912.71</v>
      </c>
    </row>
    <row r="2851" spans="1:4">
      <c r="A2851" s="98" t="s">
        <v>7034</v>
      </c>
      <c r="B2851" s="97" t="s">
        <v>11200</v>
      </c>
      <c r="C2851" s="98" t="s">
        <v>6555</v>
      </c>
      <c r="D2851" s="104">
        <v>63279.24</v>
      </c>
    </row>
    <row r="2852" spans="1:4">
      <c r="A2852" s="98" t="s">
        <v>11201</v>
      </c>
      <c r="B2852" s="97" t="s">
        <v>11202</v>
      </c>
      <c r="C2852" s="98" t="s">
        <v>6555</v>
      </c>
      <c r="D2852" s="104">
        <v>73187.179999999993</v>
      </c>
    </row>
    <row r="2853" spans="1:4">
      <c r="A2853" s="98" t="s">
        <v>11203</v>
      </c>
      <c r="B2853" s="97" t="s">
        <v>11204</v>
      </c>
      <c r="C2853" s="98" t="s">
        <v>6555</v>
      </c>
      <c r="D2853" s="104">
        <v>86829.73</v>
      </c>
    </row>
    <row r="2854" spans="1:4">
      <c r="A2854" s="98" t="s">
        <v>11205</v>
      </c>
      <c r="B2854" s="97" t="s">
        <v>11206</v>
      </c>
      <c r="C2854" s="98" t="s">
        <v>6555</v>
      </c>
      <c r="D2854" s="104">
        <v>12264.14</v>
      </c>
    </row>
    <row r="2855" spans="1:4">
      <c r="A2855" s="98" t="s">
        <v>11207</v>
      </c>
      <c r="B2855" s="97" t="s">
        <v>11208</v>
      </c>
      <c r="C2855" s="98" t="s">
        <v>6555</v>
      </c>
      <c r="D2855" s="104">
        <v>21549.51</v>
      </c>
    </row>
    <row r="2856" spans="1:4">
      <c r="A2856" s="98" t="s">
        <v>11209</v>
      </c>
      <c r="B2856" s="97" t="s">
        <v>11210</v>
      </c>
      <c r="C2856" s="98" t="s">
        <v>6555</v>
      </c>
      <c r="D2856" s="104">
        <v>22947.17</v>
      </c>
    </row>
    <row r="2857" spans="1:4">
      <c r="A2857" s="98" t="s">
        <v>11211</v>
      </c>
      <c r="B2857" s="97" t="s">
        <v>11212</v>
      </c>
      <c r="C2857" s="98" t="s">
        <v>6555</v>
      </c>
      <c r="D2857" s="104">
        <v>26586.97</v>
      </c>
    </row>
    <row r="2858" spans="1:4">
      <c r="A2858" s="98" t="s">
        <v>11213</v>
      </c>
      <c r="B2858" s="97" t="s">
        <v>11214</v>
      </c>
      <c r="C2858" s="98" t="s">
        <v>6555</v>
      </c>
      <c r="D2858" s="104">
        <v>30959.97</v>
      </c>
    </row>
    <row r="2859" spans="1:4">
      <c r="A2859" s="98" t="s">
        <v>11215</v>
      </c>
      <c r="B2859" s="97" t="s">
        <v>11216</v>
      </c>
      <c r="C2859" s="98" t="s">
        <v>6555</v>
      </c>
      <c r="D2859" s="104">
        <v>38320.04</v>
      </c>
    </row>
    <row r="2860" spans="1:4">
      <c r="A2860" s="98" t="s">
        <v>11217</v>
      </c>
      <c r="B2860" s="97" t="s">
        <v>3670</v>
      </c>
      <c r="C2860" s="98" t="s">
        <v>6555</v>
      </c>
      <c r="D2860" s="104">
        <v>42200.82</v>
      </c>
    </row>
    <row r="2861" spans="1:4">
      <c r="A2861" s="98" t="s">
        <v>3671</v>
      </c>
      <c r="B2861" s="97" t="s">
        <v>3672</v>
      </c>
      <c r="C2861" s="98" t="s">
        <v>6555</v>
      </c>
      <c r="D2861" s="104">
        <v>48881.07</v>
      </c>
    </row>
    <row r="2862" spans="1:4">
      <c r="A2862" s="98" t="s">
        <v>3673</v>
      </c>
      <c r="B2862" s="97" t="s">
        <v>3674</v>
      </c>
      <c r="C2862" s="98" t="s">
        <v>6555</v>
      </c>
      <c r="D2862" s="104">
        <v>12.78</v>
      </c>
    </row>
    <row r="2863" spans="1:4">
      <c r="A2863" s="98" t="s">
        <v>3675</v>
      </c>
      <c r="B2863" s="97" t="s">
        <v>3676</v>
      </c>
      <c r="C2863" s="98" t="s">
        <v>6555</v>
      </c>
      <c r="D2863" s="104">
        <v>240</v>
      </c>
    </row>
    <row r="2864" spans="1:4">
      <c r="A2864" s="98" t="s">
        <v>3677</v>
      </c>
      <c r="B2864" s="97" t="s">
        <v>3678</v>
      </c>
      <c r="C2864" s="98" t="s">
        <v>6555</v>
      </c>
      <c r="D2864" s="104">
        <v>430</v>
      </c>
    </row>
    <row r="2865" spans="1:4">
      <c r="A2865" s="98" t="s">
        <v>3679</v>
      </c>
      <c r="B2865" s="97" t="s">
        <v>3680</v>
      </c>
      <c r="C2865" s="98" t="s">
        <v>6555</v>
      </c>
      <c r="D2865" s="104">
        <v>540</v>
      </c>
    </row>
    <row r="2866" spans="1:4">
      <c r="A2866" s="98" t="s">
        <v>3681</v>
      </c>
      <c r="B2866" s="97" t="s">
        <v>3682</v>
      </c>
      <c r="C2866" s="98" t="s">
        <v>6555</v>
      </c>
      <c r="D2866" s="104">
        <v>700</v>
      </c>
    </row>
    <row r="2867" spans="1:4">
      <c r="A2867" s="98" t="s">
        <v>3683</v>
      </c>
      <c r="B2867" s="97" t="s">
        <v>3684</v>
      </c>
      <c r="C2867" s="98" t="s">
        <v>6555</v>
      </c>
      <c r="D2867" s="104">
        <v>900</v>
      </c>
    </row>
    <row r="2868" spans="1:4">
      <c r="A2868" s="98" t="s">
        <v>3685</v>
      </c>
      <c r="B2868" s="97" t="s">
        <v>3686</v>
      </c>
      <c r="C2868" s="98" t="s">
        <v>6555</v>
      </c>
      <c r="D2868" s="104">
        <v>1140</v>
      </c>
    </row>
    <row r="2869" spans="1:4">
      <c r="A2869" s="98" t="s">
        <v>3687</v>
      </c>
      <c r="B2869" s="97" t="s">
        <v>3688</v>
      </c>
      <c r="C2869" s="98" t="s">
        <v>6555</v>
      </c>
      <c r="D2869" s="104">
        <v>1350</v>
      </c>
    </row>
    <row r="2870" spans="1:4">
      <c r="A2870" s="98" t="s">
        <v>3689</v>
      </c>
      <c r="B2870" s="97" t="s">
        <v>3690</v>
      </c>
      <c r="C2870" s="98" t="s">
        <v>6555</v>
      </c>
      <c r="D2870" s="104">
        <v>797.69</v>
      </c>
    </row>
    <row r="2871" spans="1:4">
      <c r="A2871" s="98" t="s">
        <v>3691</v>
      </c>
      <c r="B2871" s="97" t="s">
        <v>3692</v>
      </c>
      <c r="C2871" s="98" t="s">
        <v>6555</v>
      </c>
      <c r="D2871" s="104">
        <v>2040</v>
      </c>
    </row>
    <row r="2872" spans="1:4">
      <c r="A2872" s="98" t="s">
        <v>3693</v>
      </c>
      <c r="B2872" s="97" t="s">
        <v>3694</v>
      </c>
      <c r="C2872" s="98" t="s">
        <v>6555</v>
      </c>
      <c r="D2872" s="104">
        <v>2550</v>
      </c>
    </row>
    <row r="2873" spans="1:4">
      <c r="A2873" s="98" t="s">
        <v>3695</v>
      </c>
      <c r="B2873" s="97" t="s">
        <v>3696</v>
      </c>
      <c r="C2873" s="98" t="s">
        <v>6555</v>
      </c>
      <c r="D2873" s="104">
        <v>210</v>
      </c>
    </row>
    <row r="2874" spans="1:4">
      <c r="A2874" s="98" t="s">
        <v>3697</v>
      </c>
      <c r="B2874" s="97" t="s">
        <v>3698</v>
      </c>
      <c r="C2874" s="98" t="s">
        <v>6555</v>
      </c>
      <c r="D2874" s="104">
        <v>32.340000000000003</v>
      </c>
    </row>
    <row r="2875" spans="1:4">
      <c r="A2875" s="98" t="s">
        <v>3699</v>
      </c>
      <c r="B2875" s="97" t="s">
        <v>3700</v>
      </c>
      <c r="C2875" s="98" t="s">
        <v>6555</v>
      </c>
      <c r="D2875" s="104">
        <v>24.9</v>
      </c>
    </row>
    <row r="2876" spans="1:4">
      <c r="A2876" s="98" t="s">
        <v>3701</v>
      </c>
      <c r="B2876" s="97" t="s">
        <v>3702</v>
      </c>
      <c r="C2876" s="98" t="s">
        <v>6555</v>
      </c>
      <c r="D2876" s="104">
        <v>29.59</v>
      </c>
    </row>
    <row r="2877" spans="1:4">
      <c r="A2877" s="98" t="s">
        <v>3703</v>
      </c>
      <c r="B2877" s="97" t="s">
        <v>3704</v>
      </c>
      <c r="C2877" s="98" t="s">
        <v>6555</v>
      </c>
      <c r="D2877" s="104">
        <v>23.8</v>
      </c>
    </row>
    <row r="2878" spans="1:4">
      <c r="A2878" s="98" t="s">
        <v>3705</v>
      </c>
      <c r="B2878" s="97" t="s">
        <v>3706</v>
      </c>
      <c r="C2878" s="98" t="s">
        <v>6555</v>
      </c>
      <c r="D2878" s="104">
        <v>5844.57</v>
      </c>
    </row>
    <row r="2879" spans="1:4">
      <c r="A2879" s="98" t="s">
        <v>3707</v>
      </c>
      <c r="B2879" s="97" t="s">
        <v>3708</v>
      </c>
      <c r="C2879" s="98" t="s">
        <v>6555</v>
      </c>
      <c r="D2879" s="104">
        <v>5972.26</v>
      </c>
    </row>
    <row r="2880" spans="1:4">
      <c r="A2880" s="98" t="s">
        <v>3709</v>
      </c>
      <c r="B2880" s="97" t="s">
        <v>3710</v>
      </c>
      <c r="C2880" s="98" t="s">
        <v>6555</v>
      </c>
      <c r="D2880" s="104">
        <v>7797.37</v>
      </c>
    </row>
    <row r="2881" spans="1:4">
      <c r="A2881" s="98" t="s">
        <v>3711</v>
      </c>
      <c r="B2881" s="97" t="s">
        <v>3712</v>
      </c>
      <c r="C2881" s="98" t="s">
        <v>6555</v>
      </c>
      <c r="D2881" s="104">
        <v>6961.4</v>
      </c>
    </row>
    <row r="2882" spans="1:4">
      <c r="A2882" s="98" t="s">
        <v>3713</v>
      </c>
      <c r="B2882" s="97" t="s">
        <v>3714</v>
      </c>
      <c r="C2882" s="98" t="s">
        <v>6555</v>
      </c>
      <c r="D2882" s="104">
        <v>8038.19</v>
      </c>
    </row>
    <row r="2883" spans="1:4">
      <c r="A2883" s="98" t="s">
        <v>3715</v>
      </c>
      <c r="B2883" s="97" t="s">
        <v>3716</v>
      </c>
      <c r="C2883" s="98" t="s">
        <v>6555</v>
      </c>
      <c r="D2883" s="104">
        <v>9714.7199999999993</v>
      </c>
    </row>
    <row r="2884" spans="1:4">
      <c r="A2884" s="98" t="s">
        <v>3717</v>
      </c>
      <c r="B2884" s="97" t="s">
        <v>5362</v>
      </c>
      <c r="C2884" s="98" t="s">
        <v>6555</v>
      </c>
      <c r="D2884" s="104">
        <v>365.14</v>
      </c>
    </row>
    <row r="2885" spans="1:4">
      <c r="A2885" s="98" t="s">
        <v>5363</v>
      </c>
      <c r="B2885" s="97" t="s">
        <v>5364</v>
      </c>
      <c r="C2885" s="98" t="s">
        <v>6555</v>
      </c>
      <c r="D2885" s="104">
        <v>357.98</v>
      </c>
    </row>
    <row r="2886" spans="1:4">
      <c r="A2886" s="98" t="s">
        <v>5365</v>
      </c>
      <c r="B2886" s="97" t="s">
        <v>5366</v>
      </c>
      <c r="C2886" s="98" t="s">
        <v>6555</v>
      </c>
      <c r="D2886" s="104">
        <v>357.98</v>
      </c>
    </row>
    <row r="2887" spans="1:4">
      <c r="A2887" s="98" t="s">
        <v>5367</v>
      </c>
      <c r="B2887" s="97" t="s">
        <v>5368</v>
      </c>
      <c r="C2887" s="98" t="s">
        <v>6555</v>
      </c>
      <c r="D2887" s="104">
        <v>377.94</v>
      </c>
    </row>
    <row r="2888" spans="1:4">
      <c r="A2888" s="98" t="s">
        <v>5369</v>
      </c>
      <c r="B2888" s="97" t="s">
        <v>5370</v>
      </c>
      <c r="C2888" s="98" t="s">
        <v>6555</v>
      </c>
      <c r="D2888" s="104">
        <v>428.5</v>
      </c>
    </row>
    <row r="2889" spans="1:4">
      <c r="A2889" s="98" t="s">
        <v>5371</v>
      </c>
      <c r="B2889" s="97" t="s">
        <v>5372</v>
      </c>
      <c r="C2889" s="98" t="s">
        <v>6555</v>
      </c>
      <c r="D2889" s="104">
        <v>346.42</v>
      </c>
    </row>
    <row r="2890" spans="1:4">
      <c r="A2890" s="98" t="s">
        <v>5373</v>
      </c>
      <c r="B2890" s="97" t="s">
        <v>5374</v>
      </c>
      <c r="C2890" s="98" t="s">
        <v>6555</v>
      </c>
      <c r="D2890" s="104">
        <v>346.42</v>
      </c>
    </row>
    <row r="2891" spans="1:4">
      <c r="A2891" s="98" t="s">
        <v>5375</v>
      </c>
      <c r="B2891" s="97" t="s">
        <v>805</v>
      </c>
      <c r="C2891" s="98" t="s">
        <v>6555</v>
      </c>
      <c r="D2891" s="104">
        <v>660.96</v>
      </c>
    </row>
    <row r="2892" spans="1:4">
      <c r="A2892" s="98" t="s">
        <v>806</v>
      </c>
      <c r="B2892" s="97" t="s">
        <v>807</v>
      </c>
      <c r="C2892" s="98" t="s">
        <v>6555</v>
      </c>
      <c r="D2892" s="104">
        <v>674.18</v>
      </c>
    </row>
    <row r="2893" spans="1:4">
      <c r="A2893" s="98" t="s">
        <v>808</v>
      </c>
      <c r="B2893" s="97" t="s">
        <v>809</v>
      </c>
      <c r="C2893" s="98" t="s">
        <v>6555</v>
      </c>
      <c r="D2893" s="104">
        <v>687.66</v>
      </c>
    </row>
    <row r="2894" spans="1:4">
      <c r="A2894" s="98" t="s">
        <v>810</v>
      </c>
      <c r="B2894" s="97" t="s">
        <v>811</v>
      </c>
      <c r="C2894" s="98" t="s">
        <v>6555</v>
      </c>
      <c r="D2894" s="104">
        <v>467.55</v>
      </c>
    </row>
    <row r="2895" spans="1:4">
      <c r="A2895" s="98" t="s">
        <v>812</v>
      </c>
      <c r="B2895" s="97" t="s">
        <v>813</v>
      </c>
      <c r="C2895" s="98" t="s">
        <v>6555</v>
      </c>
      <c r="D2895" s="104">
        <v>467.55</v>
      </c>
    </row>
    <row r="2896" spans="1:4">
      <c r="A2896" s="98" t="s">
        <v>814</v>
      </c>
      <c r="B2896" s="97" t="s">
        <v>815</v>
      </c>
      <c r="C2896" s="98" t="s">
        <v>6555</v>
      </c>
      <c r="D2896" s="104">
        <v>752.84</v>
      </c>
    </row>
    <row r="2897" spans="1:4">
      <c r="A2897" s="98" t="s">
        <v>816</v>
      </c>
      <c r="B2897" s="97" t="s">
        <v>817</v>
      </c>
      <c r="C2897" s="98" t="s">
        <v>6555</v>
      </c>
      <c r="D2897" s="104">
        <v>767.91</v>
      </c>
    </row>
    <row r="2898" spans="1:4">
      <c r="A2898" s="98" t="s">
        <v>818</v>
      </c>
      <c r="B2898" s="97" t="s">
        <v>2966</v>
      </c>
      <c r="C2898" s="98" t="s">
        <v>6555</v>
      </c>
      <c r="D2898" s="104">
        <v>425.32</v>
      </c>
    </row>
    <row r="2899" spans="1:4">
      <c r="A2899" s="98" t="s">
        <v>2967</v>
      </c>
      <c r="B2899" s="97" t="s">
        <v>2968</v>
      </c>
      <c r="C2899" s="98" t="s">
        <v>6555</v>
      </c>
      <c r="D2899" s="104">
        <v>425.32</v>
      </c>
    </row>
    <row r="2900" spans="1:4">
      <c r="A2900" s="98" t="s">
        <v>2969</v>
      </c>
      <c r="B2900" s="97" t="s">
        <v>2970</v>
      </c>
      <c r="C2900" s="98" t="s">
        <v>6555</v>
      </c>
      <c r="D2900" s="104">
        <v>575.52</v>
      </c>
    </row>
    <row r="2901" spans="1:4">
      <c r="A2901" s="98" t="s">
        <v>2971</v>
      </c>
      <c r="B2901" s="97" t="s">
        <v>2972</v>
      </c>
      <c r="C2901" s="98" t="s">
        <v>6555</v>
      </c>
      <c r="D2901" s="104">
        <v>848.43</v>
      </c>
    </row>
    <row r="2902" spans="1:4">
      <c r="A2902" s="98" t="s">
        <v>2973</v>
      </c>
      <c r="B2902" s="97" t="s">
        <v>2974</v>
      </c>
      <c r="C2902" s="98" t="s">
        <v>6555</v>
      </c>
      <c r="D2902" s="104">
        <v>1034.8900000000001</v>
      </c>
    </row>
    <row r="2903" spans="1:4">
      <c r="A2903" s="98" t="s">
        <v>2975</v>
      </c>
      <c r="B2903" s="97" t="s">
        <v>2976</v>
      </c>
      <c r="C2903" s="98" t="s">
        <v>6555</v>
      </c>
      <c r="D2903" s="104">
        <v>502.61</v>
      </c>
    </row>
    <row r="2904" spans="1:4">
      <c r="A2904" s="98" t="s">
        <v>2977</v>
      </c>
      <c r="B2904" s="97" t="s">
        <v>2978</v>
      </c>
      <c r="C2904" s="98" t="s">
        <v>6555</v>
      </c>
      <c r="D2904" s="104">
        <v>502.61</v>
      </c>
    </row>
    <row r="2905" spans="1:4">
      <c r="A2905" s="98" t="s">
        <v>2979</v>
      </c>
      <c r="B2905" s="97" t="s">
        <v>2980</v>
      </c>
      <c r="C2905" s="98" t="s">
        <v>6555</v>
      </c>
      <c r="D2905" s="104">
        <v>845.97</v>
      </c>
    </row>
    <row r="2906" spans="1:4">
      <c r="A2906" s="98" t="s">
        <v>2981</v>
      </c>
      <c r="B2906" s="97" t="s">
        <v>2982</v>
      </c>
      <c r="C2906" s="98" t="s">
        <v>6555</v>
      </c>
      <c r="D2906" s="104">
        <v>1030.8499999999999</v>
      </c>
    </row>
    <row r="2907" spans="1:4">
      <c r="A2907" s="98" t="s">
        <v>2983</v>
      </c>
      <c r="B2907" s="97" t="s">
        <v>2984</v>
      </c>
      <c r="C2907" s="98" t="s">
        <v>6555</v>
      </c>
      <c r="D2907" s="104">
        <v>1116.55</v>
      </c>
    </row>
    <row r="2908" spans="1:4">
      <c r="A2908" s="98" t="s">
        <v>2985</v>
      </c>
      <c r="B2908" s="97" t="s">
        <v>2986</v>
      </c>
      <c r="C2908" s="98" t="s">
        <v>6555</v>
      </c>
      <c r="D2908" s="104">
        <v>994.71</v>
      </c>
    </row>
    <row r="2909" spans="1:4">
      <c r="A2909" s="98" t="s">
        <v>2987</v>
      </c>
      <c r="B2909" s="97" t="s">
        <v>2988</v>
      </c>
      <c r="C2909" s="98" t="s">
        <v>6555</v>
      </c>
      <c r="D2909" s="104">
        <v>2688.05</v>
      </c>
    </row>
    <row r="2910" spans="1:4">
      <c r="A2910" s="98" t="s">
        <v>2989</v>
      </c>
      <c r="B2910" s="97" t="s">
        <v>2990</v>
      </c>
      <c r="C2910" s="98" t="s">
        <v>6555</v>
      </c>
      <c r="D2910" s="104">
        <v>2749.63</v>
      </c>
    </row>
    <row r="2911" spans="1:4">
      <c r="A2911" s="98" t="s">
        <v>2991</v>
      </c>
      <c r="B2911" s="97" t="s">
        <v>2992</v>
      </c>
      <c r="C2911" s="98" t="s">
        <v>6555</v>
      </c>
      <c r="D2911" s="104">
        <v>2805.48</v>
      </c>
    </row>
    <row r="2912" spans="1:4">
      <c r="A2912" s="98" t="s">
        <v>2993</v>
      </c>
      <c r="B2912" s="97" t="s">
        <v>2994</v>
      </c>
      <c r="C2912" s="98" t="s">
        <v>6555</v>
      </c>
      <c r="D2912" s="104">
        <v>966.92</v>
      </c>
    </row>
    <row r="2913" spans="1:4">
      <c r="A2913" s="98" t="s">
        <v>2995</v>
      </c>
      <c r="B2913" s="97" t="s">
        <v>2996</v>
      </c>
      <c r="C2913" s="98" t="s">
        <v>6555</v>
      </c>
      <c r="D2913" s="104">
        <v>966.92</v>
      </c>
    </row>
    <row r="2914" spans="1:4">
      <c r="A2914" s="98" t="s">
        <v>2997</v>
      </c>
      <c r="B2914" s="97" t="s">
        <v>2998</v>
      </c>
      <c r="C2914" s="98" t="s">
        <v>6555</v>
      </c>
      <c r="D2914" s="104">
        <v>1351.29</v>
      </c>
    </row>
    <row r="2915" spans="1:4">
      <c r="A2915" s="98" t="s">
        <v>2999</v>
      </c>
      <c r="B2915" s="97" t="s">
        <v>3000</v>
      </c>
      <c r="C2915" s="98" t="s">
        <v>6555</v>
      </c>
      <c r="D2915" s="104">
        <v>2725.89</v>
      </c>
    </row>
    <row r="2916" spans="1:4">
      <c r="A2916" s="98" t="s">
        <v>3001</v>
      </c>
      <c r="B2916" s="97" t="s">
        <v>3002</v>
      </c>
      <c r="C2916" s="98" t="s">
        <v>6555</v>
      </c>
      <c r="D2916" s="104">
        <v>2780.25</v>
      </c>
    </row>
    <row r="2917" spans="1:4">
      <c r="A2917" s="98" t="s">
        <v>3003</v>
      </c>
      <c r="B2917" s="97" t="s">
        <v>3004</v>
      </c>
      <c r="C2917" s="98" t="s">
        <v>6555</v>
      </c>
      <c r="D2917" s="104">
        <v>3424.95</v>
      </c>
    </row>
    <row r="2918" spans="1:4">
      <c r="A2918" s="98" t="s">
        <v>3005</v>
      </c>
      <c r="B2918" s="97" t="s">
        <v>3006</v>
      </c>
      <c r="C2918" s="98" t="s">
        <v>6555</v>
      </c>
      <c r="D2918" s="104">
        <v>1349.53</v>
      </c>
    </row>
    <row r="2919" spans="1:4">
      <c r="A2919" s="98" t="s">
        <v>3805</v>
      </c>
      <c r="B2919" s="97" t="s">
        <v>3806</v>
      </c>
      <c r="C2919" s="98" t="s">
        <v>6555</v>
      </c>
      <c r="D2919" s="104">
        <v>2686.77</v>
      </c>
    </row>
    <row r="2920" spans="1:4">
      <c r="A2920" s="98" t="s">
        <v>3807</v>
      </c>
      <c r="B2920" s="97" t="s">
        <v>3808</v>
      </c>
      <c r="C2920" s="98" t="s">
        <v>6555</v>
      </c>
      <c r="D2920" s="104">
        <v>2862.57</v>
      </c>
    </row>
    <row r="2921" spans="1:4">
      <c r="A2921" s="98" t="s">
        <v>3809</v>
      </c>
      <c r="B2921" s="97" t="s">
        <v>3810</v>
      </c>
      <c r="C2921" s="98" t="s">
        <v>6555</v>
      </c>
      <c r="D2921" s="104">
        <v>3328.64</v>
      </c>
    </row>
    <row r="2922" spans="1:4">
      <c r="A2922" s="98" t="s">
        <v>3811</v>
      </c>
      <c r="B2922" s="97" t="s">
        <v>3812</v>
      </c>
      <c r="C2922" s="98" t="s">
        <v>6555</v>
      </c>
      <c r="D2922" s="104">
        <v>3975.48</v>
      </c>
    </row>
    <row r="2923" spans="1:4">
      <c r="A2923" s="98" t="s">
        <v>3813</v>
      </c>
      <c r="B2923" s="97" t="s">
        <v>3814</v>
      </c>
      <c r="C2923" s="98" t="s">
        <v>6555</v>
      </c>
      <c r="D2923" s="104">
        <v>6850.71</v>
      </c>
    </row>
    <row r="2924" spans="1:4">
      <c r="A2924" s="98" t="s">
        <v>3815</v>
      </c>
      <c r="B2924" s="97" t="s">
        <v>4727</v>
      </c>
      <c r="C2924" s="98" t="s">
        <v>6555</v>
      </c>
      <c r="D2924" s="104">
        <v>291.54000000000002</v>
      </c>
    </row>
    <row r="2925" spans="1:4">
      <c r="A2925" s="98" t="s">
        <v>4728</v>
      </c>
      <c r="B2925" s="97" t="s">
        <v>4729</v>
      </c>
      <c r="C2925" s="98" t="s">
        <v>6555</v>
      </c>
      <c r="D2925" s="104">
        <v>291.54000000000002</v>
      </c>
    </row>
    <row r="2926" spans="1:4">
      <c r="A2926" s="98" t="s">
        <v>4730</v>
      </c>
      <c r="B2926" s="97" t="s">
        <v>4731</v>
      </c>
      <c r="C2926" s="98" t="s">
        <v>6555</v>
      </c>
      <c r="D2926" s="104">
        <v>434.94</v>
      </c>
    </row>
    <row r="2927" spans="1:4">
      <c r="A2927" s="98" t="s">
        <v>4732</v>
      </c>
      <c r="B2927" s="97" t="s">
        <v>4733</v>
      </c>
      <c r="C2927" s="98" t="s">
        <v>6555</v>
      </c>
      <c r="D2927" s="104">
        <v>440.16</v>
      </c>
    </row>
    <row r="2928" spans="1:4">
      <c r="A2928" s="98" t="s">
        <v>4734</v>
      </c>
      <c r="B2928" s="97" t="s">
        <v>4735</v>
      </c>
      <c r="C2928" s="98" t="s">
        <v>6555</v>
      </c>
      <c r="D2928" s="104">
        <v>515.66999999999996</v>
      </c>
    </row>
    <row r="2929" spans="1:4">
      <c r="A2929" s="98" t="s">
        <v>4736</v>
      </c>
      <c r="B2929" s="97" t="s">
        <v>4737</v>
      </c>
      <c r="C2929" s="98" t="s">
        <v>6555</v>
      </c>
      <c r="D2929" s="104">
        <v>423.38</v>
      </c>
    </row>
    <row r="2930" spans="1:4">
      <c r="A2930" s="98" t="s">
        <v>4738</v>
      </c>
      <c r="B2930" s="97" t="s">
        <v>4739</v>
      </c>
      <c r="C2930" s="98" t="s">
        <v>6555</v>
      </c>
      <c r="D2930" s="104">
        <v>437.58</v>
      </c>
    </row>
    <row r="2931" spans="1:4">
      <c r="A2931" s="98" t="s">
        <v>4740</v>
      </c>
      <c r="B2931" s="97" t="s">
        <v>4741</v>
      </c>
      <c r="C2931" s="98" t="s">
        <v>6555</v>
      </c>
      <c r="D2931" s="104">
        <v>772.94</v>
      </c>
    </row>
    <row r="2932" spans="1:4">
      <c r="A2932" s="98" t="s">
        <v>4742</v>
      </c>
      <c r="B2932" s="97" t="s">
        <v>4743</v>
      </c>
      <c r="C2932" s="98" t="s">
        <v>6555</v>
      </c>
      <c r="D2932" s="104">
        <v>544.5</v>
      </c>
    </row>
    <row r="2933" spans="1:4">
      <c r="A2933" s="98" t="s">
        <v>4744</v>
      </c>
      <c r="B2933" s="97" t="s">
        <v>4745</v>
      </c>
      <c r="C2933" s="98" t="s">
        <v>6555</v>
      </c>
      <c r="D2933" s="104">
        <v>549.73</v>
      </c>
    </row>
    <row r="2934" spans="1:4">
      <c r="A2934" s="98" t="s">
        <v>4746</v>
      </c>
      <c r="B2934" s="97" t="s">
        <v>2660</v>
      </c>
      <c r="C2934" s="98" t="s">
        <v>6555</v>
      </c>
      <c r="D2934" s="104">
        <v>864.84</v>
      </c>
    </row>
    <row r="2935" spans="1:4">
      <c r="A2935" s="98" t="s">
        <v>2661</v>
      </c>
      <c r="B2935" s="97" t="s">
        <v>2662</v>
      </c>
      <c r="C2935" s="98" t="s">
        <v>6555</v>
      </c>
      <c r="D2935" s="104">
        <v>496.13</v>
      </c>
    </row>
    <row r="2936" spans="1:4">
      <c r="A2936" s="98" t="s">
        <v>2663</v>
      </c>
      <c r="B2936" s="97" t="s">
        <v>2664</v>
      </c>
      <c r="C2936" s="98" t="s">
        <v>6555</v>
      </c>
      <c r="D2936" s="104">
        <v>519.46</v>
      </c>
    </row>
    <row r="2937" spans="1:4">
      <c r="A2937" s="98" t="s">
        <v>2665</v>
      </c>
      <c r="B2937" s="97" t="s">
        <v>2666</v>
      </c>
      <c r="C2937" s="98" t="s">
        <v>6555</v>
      </c>
      <c r="D2937" s="104">
        <v>31.46</v>
      </c>
    </row>
    <row r="2938" spans="1:4">
      <c r="A2938" s="98" t="s">
        <v>2667</v>
      </c>
      <c r="B2938" s="97" t="s">
        <v>2668</v>
      </c>
      <c r="C2938" s="98" t="s">
        <v>6555</v>
      </c>
      <c r="D2938" s="104">
        <v>6.85</v>
      </c>
    </row>
    <row r="2939" spans="1:4">
      <c r="A2939" s="98" t="s">
        <v>2669</v>
      </c>
      <c r="B2939" s="97" t="s">
        <v>2670</v>
      </c>
      <c r="C2939" s="98" t="s">
        <v>6555</v>
      </c>
      <c r="D2939" s="104">
        <v>16.95</v>
      </c>
    </row>
    <row r="2940" spans="1:4">
      <c r="A2940" s="98" t="s">
        <v>2671</v>
      </c>
      <c r="B2940" s="97" t="s">
        <v>2672</v>
      </c>
      <c r="C2940" s="98" t="s">
        <v>6555</v>
      </c>
      <c r="D2940" s="104">
        <v>9001.2800000000007</v>
      </c>
    </row>
    <row r="2941" spans="1:4">
      <c r="A2941" s="98" t="s">
        <v>1048</v>
      </c>
      <c r="B2941" s="97" t="s">
        <v>1049</v>
      </c>
      <c r="C2941" s="98" t="s">
        <v>6555</v>
      </c>
      <c r="D2941" s="104">
        <v>235.88</v>
      </c>
    </row>
    <row r="2942" spans="1:4">
      <c r="A2942" s="98" t="s">
        <v>1050</v>
      </c>
      <c r="B2942" s="97" t="s">
        <v>1051</v>
      </c>
      <c r="C2942" s="98" t="s">
        <v>6555</v>
      </c>
      <c r="D2942" s="104">
        <v>306.7</v>
      </c>
    </row>
    <row r="2943" spans="1:4">
      <c r="A2943" s="98" t="s">
        <v>1052</v>
      </c>
      <c r="B2943" s="97" t="s">
        <v>1053</v>
      </c>
      <c r="C2943" s="98" t="s">
        <v>6555</v>
      </c>
      <c r="D2943" s="104">
        <v>358.94</v>
      </c>
    </row>
    <row r="2944" spans="1:4">
      <c r="A2944" s="98" t="s">
        <v>1054</v>
      </c>
      <c r="B2944" s="97" t="s">
        <v>916</v>
      </c>
      <c r="C2944" s="98" t="s">
        <v>6555</v>
      </c>
      <c r="D2944" s="104">
        <v>816.84</v>
      </c>
    </row>
    <row r="2945" spans="1:4">
      <c r="A2945" s="98" t="s">
        <v>917</v>
      </c>
      <c r="B2945" s="97" t="s">
        <v>918</v>
      </c>
      <c r="C2945" s="98" t="s">
        <v>6555</v>
      </c>
      <c r="D2945" s="104">
        <v>1113.07</v>
      </c>
    </row>
    <row r="2946" spans="1:4">
      <c r="A2946" s="98" t="s">
        <v>919</v>
      </c>
      <c r="B2946" s="97" t="s">
        <v>920</v>
      </c>
      <c r="C2946" s="98" t="s">
        <v>6555</v>
      </c>
      <c r="D2946" s="104">
        <v>1311.32</v>
      </c>
    </row>
    <row r="2947" spans="1:4">
      <c r="A2947" s="98" t="s">
        <v>921</v>
      </c>
      <c r="B2947" s="97" t="s">
        <v>922</v>
      </c>
      <c r="C2947" s="98" t="s">
        <v>6555</v>
      </c>
      <c r="D2947" s="104">
        <v>2964.92</v>
      </c>
    </row>
    <row r="2948" spans="1:4">
      <c r="A2948" s="98" t="s">
        <v>923</v>
      </c>
      <c r="B2948" s="97" t="s">
        <v>924</v>
      </c>
      <c r="C2948" s="98" t="s">
        <v>6555</v>
      </c>
      <c r="D2948" s="104">
        <v>3962.54</v>
      </c>
    </row>
    <row r="2949" spans="1:4">
      <c r="A2949" s="98" t="s">
        <v>925</v>
      </c>
      <c r="B2949" s="97" t="s">
        <v>926</v>
      </c>
      <c r="C2949" s="98" t="s">
        <v>6555</v>
      </c>
      <c r="D2949" s="104">
        <v>4960.41</v>
      </c>
    </row>
    <row r="2950" spans="1:4">
      <c r="A2950" s="98" t="s">
        <v>927</v>
      </c>
      <c r="B2950" s="97" t="s">
        <v>928</v>
      </c>
      <c r="C2950" s="98" t="s">
        <v>6555</v>
      </c>
      <c r="D2950" s="104">
        <v>6571.17</v>
      </c>
    </row>
    <row r="2951" spans="1:4">
      <c r="A2951" s="98" t="s">
        <v>929</v>
      </c>
      <c r="B2951" s="97" t="s">
        <v>930</v>
      </c>
      <c r="C2951" s="98" t="s">
        <v>6555</v>
      </c>
      <c r="D2951" s="104">
        <v>152.54</v>
      </c>
    </row>
    <row r="2952" spans="1:4">
      <c r="A2952" s="98" t="s">
        <v>931</v>
      </c>
      <c r="B2952" s="97" t="s">
        <v>932</v>
      </c>
      <c r="C2952" s="98" t="s">
        <v>6555</v>
      </c>
      <c r="D2952" s="104">
        <v>152.54</v>
      </c>
    </row>
    <row r="2953" spans="1:4">
      <c r="A2953" s="98" t="s">
        <v>933</v>
      </c>
      <c r="B2953" s="97" t="s">
        <v>934</v>
      </c>
      <c r="C2953" s="98" t="s">
        <v>6555</v>
      </c>
      <c r="D2953" s="104">
        <v>380.09</v>
      </c>
    </row>
    <row r="2954" spans="1:4">
      <c r="A2954" s="98" t="s">
        <v>935</v>
      </c>
      <c r="B2954" s="97" t="s">
        <v>936</v>
      </c>
      <c r="C2954" s="98" t="s">
        <v>6555</v>
      </c>
      <c r="D2954" s="104">
        <v>371.71</v>
      </c>
    </row>
    <row r="2955" spans="1:4">
      <c r="A2955" s="98" t="s">
        <v>937</v>
      </c>
      <c r="B2955" s="97" t="s">
        <v>938</v>
      </c>
      <c r="C2955" s="98" t="s">
        <v>6555</v>
      </c>
      <c r="D2955" s="104">
        <v>372.63</v>
      </c>
    </row>
    <row r="2956" spans="1:4">
      <c r="A2956" s="98" t="s">
        <v>939</v>
      </c>
      <c r="B2956" s="97" t="s">
        <v>940</v>
      </c>
      <c r="C2956" s="98" t="s">
        <v>6555</v>
      </c>
      <c r="D2956" s="104">
        <v>22.5</v>
      </c>
    </row>
    <row r="2957" spans="1:4">
      <c r="A2957" s="98" t="s">
        <v>941</v>
      </c>
      <c r="B2957" s="97" t="s">
        <v>942</v>
      </c>
      <c r="C2957" s="98" t="s">
        <v>6555</v>
      </c>
      <c r="D2957" s="104">
        <v>17195.29</v>
      </c>
    </row>
    <row r="2958" spans="1:4">
      <c r="A2958" s="98" t="s">
        <v>943</v>
      </c>
      <c r="B2958" s="97" t="s">
        <v>944</v>
      </c>
      <c r="C2958" s="98" t="s">
        <v>6555</v>
      </c>
      <c r="D2958" s="104">
        <v>18963.29</v>
      </c>
    </row>
    <row r="2959" spans="1:4">
      <c r="A2959" s="98" t="s">
        <v>945</v>
      </c>
      <c r="B2959" s="97" t="s">
        <v>946</v>
      </c>
      <c r="C2959" s="98" t="s">
        <v>6555</v>
      </c>
      <c r="D2959" s="104">
        <v>1670.04</v>
      </c>
    </row>
    <row r="2960" spans="1:4">
      <c r="A2960" s="98" t="s">
        <v>947</v>
      </c>
      <c r="B2960" s="97" t="s">
        <v>948</v>
      </c>
      <c r="C2960" s="98" t="s">
        <v>6555</v>
      </c>
      <c r="D2960" s="104">
        <v>2017.13</v>
      </c>
    </row>
    <row r="2961" spans="1:4">
      <c r="A2961" s="98" t="s">
        <v>949</v>
      </c>
      <c r="B2961" s="97" t="s">
        <v>950</v>
      </c>
      <c r="C2961" s="98" t="s">
        <v>6555</v>
      </c>
      <c r="D2961" s="104">
        <v>2442.6</v>
      </c>
    </row>
    <row r="2962" spans="1:4">
      <c r="A2962" s="98" t="s">
        <v>951</v>
      </c>
      <c r="B2962" s="97" t="s">
        <v>910</v>
      </c>
      <c r="C2962" s="98" t="s">
        <v>6555</v>
      </c>
      <c r="D2962" s="104">
        <v>3507.05</v>
      </c>
    </row>
    <row r="2963" spans="1:4">
      <c r="A2963" s="98" t="s">
        <v>911</v>
      </c>
      <c r="B2963" s="97" t="s">
        <v>912</v>
      </c>
      <c r="C2963" s="98" t="s">
        <v>6555</v>
      </c>
      <c r="D2963" s="104">
        <v>4893.78</v>
      </c>
    </row>
    <row r="2964" spans="1:4">
      <c r="A2964" s="98" t="s">
        <v>913</v>
      </c>
      <c r="B2964" s="97" t="s">
        <v>914</v>
      </c>
      <c r="C2964" s="98" t="s">
        <v>6555</v>
      </c>
      <c r="D2964" s="104">
        <v>9441.9</v>
      </c>
    </row>
    <row r="2965" spans="1:4">
      <c r="A2965" s="98" t="s">
        <v>915</v>
      </c>
      <c r="B2965" s="97" t="s">
        <v>1775</v>
      </c>
      <c r="C2965" s="98" t="s">
        <v>6555</v>
      </c>
      <c r="D2965" s="104">
        <v>11056.98</v>
      </c>
    </row>
    <row r="2966" spans="1:4">
      <c r="A2966" s="98" t="s">
        <v>1776</v>
      </c>
      <c r="B2966" s="97" t="s">
        <v>1777</v>
      </c>
      <c r="C2966" s="98" t="s">
        <v>6555</v>
      </c>
      <c r="D2966" s="104">
        <v>11938.89</v>
      </c>
    </row>
    <row r="2967" spans="1:4">
      <c r="A2967" s="98" t="s">
        <v>1778</v>
      </c>
      <c r="B2967" s="97" t="s">
        <v>1779</v>
      </c>
      <c r="C2967" s="98" t="s">
        <v>6555</v>
      </c>
      <c r="D2967" s="104">
        <v>18009.689999999999</v>
      </c>
    </row>
    <row r="2968" spans="1:4">
      <c r="A2968" s="98" t="s">
        <v>1780</v>
      </c>
      <c r="B2968" s="97" t="s">
        <v>1781</v>
      </c>
      <c r="C2968" s="98" t="s">
        <v>6555</v>
      </c>
      <c r="D2968" s="104">
        <v>19202.97</v>
      </c>
    </row>
    <row r="2969" spans="1:4">
      <c r="A2969" s="98" t="s">
        <v>1782</v>
      </c>
      <c r="B2969" s="97" t="s">
        <v>1783</v>
      </c>
      <c r="C2969" s="98" t="s">
        <v>6555</v>
      </c>
      <c r="D2969" s="104">
        <v>1623.7</v>
      </c>
    </row>
    <row r="2970" spans="1:4">
      <c r="A2970" s="98" t="s">
        <v>1784</v>
      </c>
      <c r="B2970" s="97" t="s">
        <v>1785</v>
      </c>
      <c r="C2970" s="98" t="s">
        <v>6555</v>
      </c>
      <c r="D2970" s="104">
        <v>2069.0500000000002</v>
      </c>
    </row>
    <row r="2971" spans="1:4">
      <c r="A2971" s="98" t="s">
        <v>1786</v>
      </c>
      <c r="B2971" s="97" t="s">
        <v>1787</v>
      </c>
      <c r="C2971" s="98" t="s">
        <v>6555</v>
      </c>
      <c r="D2971" s="104">
        <v>2503.66</v>
      </c>
    </row>
    <row r="2972" spans="1:4">
      <c r="A2972" s="98" t="s">
        <v>1788</v>
      </c>
      <c r="B2972" s="97" t="s">
        <v>1789</v>
      </c>
      <c r="C2972" s="98" t="s">
        <v>6555</v>
      </c>
      <c r="D2972" s="104">
        <v>3543.52</v>
      </c>
    </row>
    <row r="2973" spans="1:4">
      <c r="A2973" s="98" t="s">
        <v>1790</v>
      </c>
      <c r="B2973" s="97" t="s">
        <v>1791</v>
      </c>
      <c r="C2973" s="98" t="s">
        <v>6555</v>
      </c>
      <c r="D2973" s="104">
        <v>5315.26</v>
      </c>
    </row>
    <row r="2974" spans="1:4">
      <c r="A2974" s="98" t="s">
        <v>1792</v>
      </c>
      <c r="B2974" s="97" t="s">
        <v>969</v>
      </c>
      <c r="C2974" s="98" t="s">
        <v>6555</v>
      </c>
      <c r="D2974" s="104">
        <v>9885.02</v>
      </c>
    </row>
    <row r="2975" spans="1:4">
      <c r="A2975" s="98" t="s">
        <v>970</v>
      </c>
      <c r="B2975" s="97" t="s">
        <v>971</v>
      </c>
      <c r="C2975" s="98" t="s">
        <v>6555</v>
      </c>
      <c r="D2975" s="104">
        <v>11253.67</v>
      </c>
    </row>
    <row r="2976" spans="1:4">
      <c r="A2976" s="98" t="s">
        <v>972</v>
      </c>
      <c r="B2976" s="97" t="s">
        <v>973</v>
      </c>
      <c r="C2976" s="98" t="s">
        <v>6555</v>
      </c>
      <c r="D2976" s="104">
        <v>12507.33</v>
      </c>
    </row>
    <row r="2977" spans="1:4">
      <c r="A2977" s="98" t="s">
        <v>974</v>
      </c>
      <c r="B2977" s="97" t="s">
        <v>975</v>
      </c>
      <c r="C2977" s="98" t="s">
        <v>6555</v>
      </c>
      <c r="D2977" s="104">
        <v>20930.04</v>
      </c>
    </row>
    <row r="2978" spans="1:4">
      <c r="A2978" s="98" t="s">
        <v>976</v>
      </c>
      <c r="B2978" s="97" t="s">
        <v>977</v>
      </c>
      <c r="C2978" s="98" t="s">
        <v>6555</v>
      </c>
      <c r="D2978" s="104">
        <v>23272.81</v>
      </c>
    </row>
    <row r="2979" spans="1:4">
      <c r="A2979" s="98" t="s">
        <v>978</v>
      </c>
      <c r="B2979" s="97" t="s">
        <v>979</v>
      </c>
      <c r="C2979" s="98" t="s">
        <v>6555</v>
      </c>
      <c r="D2979" s="104">
        <v>1632.91</v>
      </c>
    </row>
    <row r="2980" spans="1:4">
      <c r="A2980" s="98" t="s">
        <v>980</v>
      </c>
      <c r="B2980" s="97" t="s">
        <v>981</v>
      </c>
      <c r="C2980" s="98" t="s">
        <v>6555</v>
      </c>
      <c r="D2980" s="104">
        <v>2141.4499999999998</v>
      </c>
    </row>
    <row r="2981" spans="1:4">
      <c r="A2981" s="98" t="s">
        <v>982</v>
      </c>
      <c r="B2981" s="97" t="s">
        <v>983</v>
      </c>
      <c r="C2981" s="98" t="s">
        <v>6555</v>
      </c>
      <c r="D2981" s="104">
        <v>2641.17</v>
      </c>
    </row>
    <row r="2982" spans="1:4">
      <c r="A2982" s="98" t="s">
        <v>984</v>
      </c>
      <c r="B2982" s="97" t="s">
        <v>985</v>
      </c>
      <c r="C2982" s="98" t="s">
        <v>6555</v>
      </c>
      <c r="D2982" s="104">
        <v>4856.6099999999997</v>
      </c>
    </row>
    <row r="2983" spans="1:4">
      <c r="A2983" s="98" t="s">
        <v>986</v>
      </c>
      <c r="B2983" s="97" t="s">
        <v>987</v>
      </c>
      <c r="C2983" s="98" t="s">
        <v>6555</v>
      </c>
      <c r="D2983" s="104">
        <v>5450.67</v>
      </c>
    </row>
    <row r="2984" spans="1:4">
      <c r="A2984" s="98" t="s">
        <v>988</v>
      </c>
      <c r="B2984" s="97" t="s">
        <v>989</v>
      </c>
      <c r="C2984" s="98" t="s">
        <v>6555</v>
      </c>
      <c r="D2984" s="104">
        <v>10372.799999999999</v>
      </c>
    </row>
    <row r="2985" spans="1:4">
      <c r="A2985" s="98" t="s">
        <v>990</v>
      </c>
      <c r="B2985" s="97" t="s">
        <v>991</v>
      </c>
      <c r="C2985" s="98" t="s">
        <v>6555</v>
      </c>
      <c r="D2985" s="104">
        <v>12834.87</v>
      </c>
    </row>
    <row r="2986" spans="1:4">
      <c r="A2986" s="98" t="s">
        <v>992</v>
      </c>
      <c r="B2986" s="97" t="s">
        <v>993</v>
      </c>
      <c r="C2986" s="98" t="s">
        <v>6555</v>
      </c>
      <c r="D2986" s="104">
        <v>13799.03</v>
      </c>
    </row>
    <row r="2987" spans="1:4">
      <c r="A2987" s="98" t="s">
        <v>994</v>
      </c>
      <c r="B2987" s="97" t="s">
        <v>995</v>
      </c>
      <c r="C2987" s="98" t="s">
        <v>6555</v>
      </c>
      <c r="D2987" s="104">
        <v>1915.47</v>
      </c>
    </row>
    <row r="2988" spans="1:4">
      <c r="A2988" s="98" t="s">
        <v>996</v>
      </c>
      <c r="B2988" s="97" t="s">
        <v>997</v>
      </c>
      <c r="C2988" s="98" t="s">
        <v>6555</v>
      </c>
      <c r="D2988" s="104">
        <v>3541.1</v>
      </c>
    </row>
    <row r="2989" spans="1:4">
      <c r="A2989" s="98" t="s">
        <v>998</v>
      </c>
      <c r="B2989" s="97" t="s">
        <v>999</v>
      </c>
      <c r="C2989" s="98" t="s">
        <v>6555</v>
      </c>
      <c r="D2989" s="104">
        <v>4006.22</v>
      </c>
    </row>
    <row r="2990" spans="1:4">
      <c r="A2990" s="98" t="s">
        <v>1000</v>
      </c>
      <c r="B2990" s="97" t="s">
        <v>1809</v>
      </c>
      <c r="C2990" s="98" t="s">
        <v>6555</v>
      </c>
      <c r="D2990" s="104">
        <v>5033.0600000000004</v>
      </c>
    </row>
    <row r="2991" spans="1:4">
      <c r="A2991" s="98" t="s">
        <v>1810</v>
      </c>
      <c r="B2991" s="97" t="s">
        <v>1811</v>
      </c>
      <c r="C2991" s="98" t="s">
        <v>6555</v>
      </c>
      <c r="D2991" s="104">
        <v>6262.95</v>
      </c>
    </row>
    <row r="2992" spans="1:4">
      <c r="A2992" s="98" t="s">
        <v>1812</v>
      </c>
      <c r="B2992" s="97" t="s">
        <v>1813</v>
      </c>
      <c r="C2992" s="98" t="s">
        <v>6555</v>
      </c>
      <c r="D2992" s="104">
        <v>7371.1</v>
      </c>
    </row>
    <row r="2993" spans="1:4">
      <c r="A2993" s="98" t="s">
        <v>1814</v>
      </c>
      <c r="B2993" s="97" t="s">
        <v>1815</v>
      </c>
      <c r="C2993" s="98" t="s">
        <v>6555</v>
      </c>
      <c r="D2993" s="104">
        <v>267.39999999999998</v>
      </c>
    </row>
    <row r="2994" spans="1:4">
      <c r="A2994" s="98" t="s">
        <v>1816</v>
      </c>
      <c r="B2994" s="97" t="s">
        <v>1817</v>
      </c>
      <c r="C2994" s="98" t="s">
        <v>6555</v>
      </c>
      <c r="D2994" s="104">
        <v>488.48</v>
      </c>
    </row>
    <row r="2995" spans="1:4">
      <c r="A2995" s="98" t="s">
        <v>2825</v>
      </c>
      <c r="B2995" s="97" t="s">
        <v>2826</v>
      </c>
      <c r="C2995" s="98" t="s">
        <v>6555</v>
      </c>
      <c r="D2995" s="104">
        <v>527.21</v>
      </c>
    </row>
    <row r="2996" spans="1:4">
      <c r="A2996" s="98" t="s">
        <v>2827</v>
      </c>
      <c r="B2996" s="97" t="s">
        <v>2828</v>
      </c>
      <c r="C2996" s="98" t="s">
        <v>6555</v>
      </c>
      <c r="D2996" s="104">
        <v>635.89</v>
      </c>
    </row>
    <row r="2997" spans="1:4">
      <c r="A2997" s="98" t="s">
        <v>2829</v>
      </c>
      <c r="B2997" s="97" t="s">
        <v>2830</v>
      </c>
      <c r="C2997" s="98" t="s">
        <v>6555</v>
      </c>
      <c r="D2997" s="104">
        <v>1459</v>
      </c>
    </row>
    <row r="2998" spans="1:4">
      <c r="A2998" s="98" t="s">
        <v>2831</v>
      </c>
      <c r="B2998" s="97" t="s">
        <v>2832</v>
      </c>
      <c r="C2998" s="98" t="s">
        <v>6555</v>
      </c>
      <c r="D2998" s="104">
        <v>1482.29</v>
      </c>
    </row>
    <row r="2999" spans="1:4">
      <c r="A2999" s="98" t="s">
        <v>2833</v>
      </c>
      <c r="B2999" s="97" t="s">
        <v>2834</v>
      </c>
      <c r="C2999" s="98" t="s">
        <v>6555</v>
      </c>
      <c r="D2999" s="104">
        <v>2535.69</v>
      </c>
    </row>
    <row r="3000" spans="1:4">
      <c r="A3000" s="98" t="s">
        <v>2835</v>
      </c>
      <c r="B3000" s="97" t="s">
        <v>2836</v>
      </c>
      <c r="C3000" s="98" t="s">
        <v>6555</v>
      </c>
      <c r="D3000" s="104">
        <v>2780.29</v>
      </c>
    </row>
    <row r="3001" spans="1:4">
      <c r="A3001" s="98" t="s">
        <v>2837</v>
      </c>
      <c r="B3001" s="97" t="s">
        <v>2838</v>
      </c>
      <c r="C3001" s="98" t="s">
        <v>6555</v>
      </c>
      <c r="D3001" s="104">
        <v>3024.89</v>
      </c>
    </row>
    <row r="3002" spans="1:4">
      <c r="A3002" s="98" t="s">
        <v>2839</v>
      </c>
      <c r="B3002" s="97" t="s">
        <v>2840</v>
      </c>
      <c r="C3002" s="98" t="s">
        <v>6555</v>
      </c>
      <c r="D3002" s="104">
        <v>3633.91</v>
      </c>
    </row>
    <row r="3003" spans="1:4">
      <c r="A3003" s="98" t="s">
        <v>2841</v>
      </c>
      <c r="B3003" s="97" t="s">
        <v>2842</v>
      </c>
      <c r="C3003" s="98" t="s">
        <v>6555</v>
      </c>
      <c r="D3003" s="104">
        <v>92.03</v>
      </c>
    </row>
    <row r="3004" spans="1:4">
      <c r="A3004" s="98" t="s">
        <v>2843</v>
      </c>
      <c r="B3004" s="97" t="s">
        <v>1427</v>
      </c>
      <c r="C3004" s="98" t="s">
        <v>6555</v>
      </c>
      <c r="D3004" s="104">
        <v>3929.55</v>
      </c>
    </row>
    <row r="3005" spans="1:4">
      <c r="A3005" s="98" t="s">
        <v>1428</v>
      </c>
      <c r="B3005" s="97" t="s">
        <v>1429</v>
      </c>
      <c r="C3005" s="98" t="s">
        <v>6555</v>
      </c>
      <c r="D3005" s="104">
        <v>5623.73</v>
      </c>
    </row>
    <row r="3006" spans="1:4">
      <c r="A3006" s="98" t="s">
        <v>1430</v>
      </c>
      <c r="B3006" s="97" t="s">
        <v>1431</v>
      </c>
      <c r="C3006" s="98" t="s">
        <v>6555</v>
      </c>
      <c r="D3006" s="104">
        <v>92.03</v>
      </c>
    </row>
    <row r="3007" spans="1:4">
      <c r="A3007" s="98" t="s">
        <v>1432</v>
      </c>
      <c r="B3007" s="97" t="s">
        <v>1433</v>
      </c>
      <c r="C3007" s="98" t="s">
        <v>6555</v>
      </c>
      <c r="D3007" s="104">
        <v>100.93</v>
      </c>
    </row>
    <row r="3008" spans="1:4">
      <c r="A3008" s="98" t="s">
        <v>1434</v>
      </c>
      <c r="B3008" s="97" t="s">
        <v>1435</v>
      </c>
      <c r="C3008" s="98" t="s">
        <v>6555</v>
      </c>
      <c r="D3008" s="104">
        <v>877.87</v>
      </c>
    </row>
    <row r="3009" spans="1:4">
      <c r="A3009" s="98" t="s">
        <v>1436</v>
      </c>
      <c r="B3009" s="97" t="s">
        <v>1437</v>
      </c>
      <c r="C3009" s="98" t="s">
        <v>6555</v>
      </c>
      <c r="D3009" s="104">
        <v>352.12</v>
      </c>
    </row>
    <row r="3010" spans="1:4">
      <c r="A3010" s="98" t="s">
        <v>1438</v>
      </c>
      <c r="B3010" s="97" t="s">
        <v>1439</v>
      </c>
      <c r="C3010" s="98" t="s">
        <v>6555</v>
      </c>
      <c r="D3010" s="104">
        <v>9344.32</v>
      </c>
    </row>
    <row r="3011" spans="1:4">
      <c r="A3011" s="98" t="s">
        <v>1440</v>
      </c>
      <c r="B3011" s="97" t="s">
        <v>7331</v>
      </c>
      <c r="C3011" s="98" t="s">
        <v>6555</v>
      </c>
      <c r="D3011" s="104">
        <v>11050.44</v>
      </c>
    </row>
    <row r="3012" spans="1:4">
      <c r="A3012" s="98" t="s">
        <v>7332</v>
      </c>
      <c r="B3012" s="97" t="s">
        <v>9405</v>
      </c>
      <c r="C3012" s="98" t="s">
        <v>6555</v>
      </c>
      <c r="D3012" s="104">
        <v>548.01</v>
      </c>
    </row>
    <row r="3013" spans="1:4">
      <c r="A3013" s="98" t="s">
        <v>9406</v>
      </c>
      <c r="B3013" s="97" t="s">
        <v>9407</v>
      </c>
      <c r="C3013" s="98" t="s">
        <v>6555</v>
      </c>
      <c r="D3013" s="104">
        <v>511.73</v>
      </c>
    </row>
    <row r="3014" spans="1:4">
      <c r="A3014" s="98" t="s">
        <v>9408</v>
      </c>
      <c r="B3014" s="97" t="s">
        <v>9409</v>
      </c>
      <c r="C3014" s="98" t="s">
        <v>6555</v>
      </c>
      <c r="D3014" s="104">
        <v>537.17999999999995</v>
      </c>
    </row>
    <row r="3015" spans="1:4">
      <c r="A3015" s="98" t="s">
        <v>9410</v>
      </c>
      <c r="B3015" s="97" t="s">
        <v>13449</v>
      </c>
      <c r="C3015" s="98" t="s">
        <v>6555</v>
      </c>
      <c r="D3015" s="104">
        <v>955.79</v>
      </c>
    </row>
    <row r="3016" spans="1:4">
      <c r="A3016" s="98" t="s">
        <v>13450</v>
      </c>
      <c r="B3016" s="97" t="s">
        <v>13451</v>
      </c>
      <c r="C3016" s="98" t="s">
        <v>6555</v>
      </c>
      <c r="D3016" s="104">
        <v>2563.6999999999998</v>
      </c>
    </row>
    <row r="3017" spans="1:4">
      <c r="A3017" s="98" t="s">
        <v>13452</v>
      </c>
      <c r="B3017" s="97" t="s">
        <v>13453</v>
      </c>
      <c r="C3017" s="98" t="s">
        <v>6555</v>
      </c>
      <c r="D3017" s="104">
        <v>2685.52</v>
      </c>
    </row>
    <row r="3018" spans="1:4">
      <c r="A3018" s="98" t="s">
        <v>13454</v>
      </c>
      <c r="B3018" s="97" t="s">
        <v>13455</v>
      </c>
      <c r="C3018" s="98" t="s">
        <v>6555</v>
      </c>
      <c r="D3018" s="104">
        <v>3140.93</v>
      </c>
    </row>
    <row r="3019" spans="1:4">
      <c r="A3019" s="98" t="s">
        <v>13456</v>
      </c>
      <c r="B3019" s="97" t="s">
        <v>13457</v>
      </c>
      <c r="C3019" s="98" t="s">
        <v>6555</v>
      </c>
      <c r="D3019" s="104">
        <v>4869.72</v>
      </c>
    </row>
    <row r="3020" spans="1:4">
      <c r="A3020" s="98" t="s">
        <v>13458</v>
      </c>
      <c r="B3020" s="97" t="s">
        <v>13459</v>
      </c>
      <c r="C3020" s="98" t="s">
        <v>6555</v>
      </c>
      <c r="D3020" s="104">
        <v>4967.1099999999997</v>
      </c>
    </row>
    <row r="3021" spans="1:4">
      <c r="A3021" s="98" t="s">
        <v>14902</v>
      </c>
      <c r="B3021" s="97" t="s">
        <v>14903</v>
      </c>
      <c r="C3021" s="98" t="s">
        <v>6555</v>
      </c>
      <c r="D3021" s="104">
        <v>132.82</v>
      </c>
    </row>
    <row r="3022" spans="1:4">
      <c r="A3022" s="98" t="s">
        <v>14904</v>
      </c>
      <c r="B3022" s="97" t="s">
        <v>14905</v>
      </c>
      <c r="C3022" s="98" t="s">
        <v>6555</v>
      </c>
      <c r="D3022" s="104">
        <v>132.82</v>
      </c>
    </row>
    <row r="3023" spans="1:4">
      <c r="A3023" s="98" t="s">
        <v>14906</v>
      </c>
      <c r="B3023" s="97" t="s">
        <v>14907</v>
      </c>
      <c r="C3023" s="98" t="s">
        <v>6555</v>
      </c>
      <c r="D3023" s="104">
        <v>5327.6</v>
      </c>
    </row>
    <row r="3024" spans="1:4">
      <c r="A3024" s="98" t="s">
        <v>14908</v>
      </c>
      <c r="B3024" s="97" t="s">
        <v>14909</v>
      </c>
      <c r="C3024" s="98" t="s">
        <v>6555</v>
      </c>
      <c r="D3024" s="104">
        <v>6512.78</v>
      </c>
    </row>
    <row r="3025" spans="1:4">
      <c r="A3025" s="98" t="s">
        <v>14910</v>
      </c>
      <c r="B3025" s="97" t="s">
        <v>14911</v>
      </c>
      <c r="C3025" s="98" t="s">
        <v>6555</v>
      </c>
      <c r="D3025" s="104">
        <v>130.31</v>
      </c>
    </row>
    <row r="3026" spans="1:4">
      <c r="A3026" s="98" t="s">
        <v>14912</v>
      </c>
      <c r="B3026" s="97" t="s">
        <v>14913</v>
      </c>
      <c r="C3026" s="98" t="s">
        <v>6555</v>
      </c>
      <c r="D3026" s="104">
        <v>10450.89</v>
      </c>
    </row>
    <row r="3027" spans="1:4">
      <c r="A3027" s="98" t="s">
        <v>14914</v>
      </c>
      <c r="B3027" s="97" t="s">
        <v>14915</v>
      </c>
      <c r="C3027" s="98" t="s">
        <v>6555</v>
      </c>
      <c r="D3027" s="104">
        <v>13079.61</v>
      </c>
    </row>
    <row r="3028" spans="1:4">
      <c r="A3028" s="98" t="s">
        <v>14916</v>
      </c>
      <c r="B3028" s="97" t="s">
        <v>14917</v>
      </c>
      <c r="C3028" s="98" t="s">
        <v>6555</v>
      </c>
      <c r="D3028" s="104">
        <v>210.89</v>
      </c>
    </row>
    <row r="3029" spans="1:4">
      <c r="A3029" s="98" t="s">
        <v>14918</v>
      </c>
      <c r="B3029" s="97" t="s">
        <v>14919</v>
      </c>
      <c r="C3029" s="98" t="s">
        <v>6555</v>
      </c>
      <c r="D3029" s="104">
        <v>283.8</v>
      </c>
    </row>
    <row r="3030" spans="1:4">
      <c r="A3030" s="98" t="s">
        <v>14920</v>
      </c>
      <c r="B3030" s="97" t="s">
        <v>14984</v>
      </c>
      <c r="C3030" s="98" t="s">
        <v>6555</v>
      </c>
      <c r="D3030" s="104">
        <v>708.3</v>
      </c>
    </row>
    <row r="3031" spans="1:4">
      <c r="A3031" s="98" t="s">
        <v>14985</v>
      </c>
      <c r="B3031" s="97" t="s">
        <v>14986</v>
      </c>
      <c r="C3031" s="98" t="s">
        <v>6555</v>
      </c>
      <c r="D3031" s="104">
        <v>1071.71</v>
      </c>
    </row>
    <row r="3032" spans="1:4">
      <c r="A3032" s="98" t="s">
        <v>14987</v>
      </c>
      <c r="B3032" s="97" t="s">
        <v>14988</v>
      </c>
      <c r="C3032" s="98" t="s">
        <v>6555</v>
      </c>
      <c r="D3032" s="104">
        <v>1190.47</v>
      </c>
    </row>
    <row r="3033" spans="1:4">
      <c r="A3033" s="98" t="s">
        <v>14989</v>
      </c>
      <c r="B3033" s="97" t="s">
        <v>14990</v>
      </c>
      <c r="C3033" s="98" t="s">
        <v>6555</v>
      </c>
      <c r="D3033" s="104">
        <v>1258.08</v>
      </c>
    </row>
    <row r="3034" spans="1:4">
      <c r="A3034" s="98" t="s">
        <v>14991</v>
      </c>
      <c r="B3034" s="97" t="s">
        <v>14992</v>
      </c>
      <c r="C3034" s="98" t="s">
        <v>6555</v>
      </c>
      <c r="D3034" s="104">
        <v>1471.72</v>
      </c>
    </row>
    <row r="3035" spans="1:4">
      <c r="A3035" s="98" t="s">
        <v>14993</v>
      </c>
      <c r="B3035" s="97" t="s">
        <v>14994</v>
      </c>
      <c r="C3035" s="98" t="s">
        <v>6555</v>
      </c>
      <c r="D3035" s="104">
        <v>3474.03</v>
      </c>
    </row>
    <row r="3036" spans="1:4">
      <c r="A3036" s="98" t="s">
        <v>14995</v>
      </c>
      <c r="B3036" s="97" t="s">
        <v>14996</v>
      </c>
      <c r="C3036" s="98" t="s">
        <v>6555</v>
      </c>
      <c r="D3036" s="104">
        <v>3787.27</v>
      </c>
    </row>
    <row r="3037" spans="1:4">
      <c r="A3037" s="98" t="s">
        <v>14997</v>
      </c>
      <c r="B3037" s="97" t="s">
        <v>14998</v>
      </c>
      <c r="C3037" s="98" t="s">
        <v>6555</v>
      </c>
      <c r="D3037" s="104">
        <v>4902.49</v>
      </c>
    </row>
    <row r="3038" spans="1:4">
      <c r="A3038" s="98" t="s">
        <v>14999</v>
      </c>
      <c r="B3038" s="97" t="s">
        <v>15000</v>
      </c>
      <c r="C3038" s="98" t="s">
        <v>6555</v>
      </c>
      <c r="D3038" s="104">
        <v>127.75</v>
      </c>
    </row>
    <row r="3039" spans="1:4">
      <c r="A3039" s="98" t="s">
        <v>15001</v>
      </c>
      <c r="B3039" s="97" t="s">
        <v>15002</v>
      </c>
      <c r="C3039" s="98" t="s">
        <v>6555</v>
      </c>
      <c r="D3039" s="104">
        <v>127.75</v>
      </c>
    </row>
    <row r="3040" spans="1:4">
      <c r="A3040" s="98" t="s">
        <v>15003</v>
      </c>
      <c r="B3040" s="97" t="s">
        <v>15004</v>
      </c>
      <c r="C3040" s="98" t="s">
        <v>6555</v>
      </c>
      <c r="D3040" s="104">
        <v>5028.5200000000004</v>
      </c>
    </row>
    <row r="3041" spans="1:4">
      <c r="A3041" s="98" t="s">
        <v>15005</v>
      </c>
      <c r="B3041" s="97" t="s">
        <v>15006</v>
      </c>
      <c r="C3041" s="98" t="s">
        <v>6555</v>
      </c>
      <c r="D3041" s="104">
        <v>6370.33</v>
      </c>
    </row>
    <row r="3042" spans="1:4">
      <c r="A3042" s="98" t="s">
        <v>15007</v>
      </c>
      <c r="B3042" s="97" t="s">
        <v>15008</v>
      </c>
      <c r="C3042" s="98" t="s">
        <v>6555</v>
      </c>
      <c r="D3042" s="104">
        <v>125.31</v>
      </c>
    </row>
    <row r="3043" spans="1:4">
      <c r="A3043" s="98" t="s">
        <v>15009</v>
      </c>
      <c r="B3043" s="97" t="s">
        <v>14872</v>
      </c>
      <c r="C3043" s="98" t="s">
        <v>6555</v>
      </c>
      <c r="D3043" s="104">
        <v>11849.95</v>
      </c>
    </row>
    <row r="3044" spans="1:4">
      <c r="A3044" s="98" t="s">
        <v>14873</v>
      </c>
      <c r="B3044" s="97" t="s">
        <v>14874</v>
      </c>
      <c r="C3044" s="98" t="s">
        <v>6555</v>
      </c>
      <c r="D3044" s="104">
        <v>14721.49</v>
      </c>
    </row>
    <row r="3045" spans="1:4">
      <c r="A3045" s="98" t="s">
        <v>14875</v>
      </c>
      <c r="B3045" s="97" t="s">
        <v>14876</v>
      </c>
      <c r="C3045" s="98" t="s">
        <v>6555</v>
      </c>
      <c r="D3045" s="104">
        <v>232.47</v>
      </c>
    </row>
    <row r="3046" spans="1:4">
      <c r="A3046" s="98" t="s">
        <v>14877</v>
      </c>
      <c r="B3046" s="97" t="s">
        <v>14878</v>
      </c>
      <c r="C3046" s="98" t="s">
        <v>6555</v>
      </c>
      <c r="D3046" s="104">
        <v>330.65</v>
      </c>
    </row>
    <row r="3047" spans="1:4">
      <c r="A3047" s="98" t="s">
        <v>14879</v>
      </c>
      <c r="B3047" s="97" t="s">
        <v>14880</v>
      </c>
      <c r="C3047" s="98" t="s">
        <v>6555</v>
      </c>
      <c r="D3047" s="104">
        <v>621.73</v>
      </c>
    </row>
    <row r="3048" spans="1:4">
      <c r="A3048" s="98" t="s">
        <v>14881</v>
      </c>
      <c r="B3048" s="97" t="s">
        <v>14882</v>
      </c>
      <c r="C3048" s="98" t="s">
        <v>6555</v>
      </c>
      <c r="D3048" s="104">
        <v>770.68</v>
      </c>
    </row>
    <row r="3049" spans="1:4">
      <c r="A3049" s="98" t="s">
        <v>14883</v>
      </c>
      <c r="B3049" s="97" t="s">
        <v>14884</v>
      </c>
      <c r="C3049" s="98" t="s">
        <v>6555</v>
      </c>
      <c r="D3049" s="104">
        <v>1027.31</v>
      </c>
    </row>
    <row r="3050" spans="1:4">
      <c r="A3050" s="98" t="s">
        <v>14885</v>
      </c>
      <c r="B3050" s="97" t="s">
        <v>14886</v>
      </c>
      <c r="C3050" s="98" t="s">
        <v>6555</v>
      </c>
      <c r="D3050" s="104">
        <v>2525.61</v>
      </c>
    </row>
    <row r="3051" spans="1:4">
      <c r="A3051" s="98" t="s">
        <v>14887</v>
      </c>
      <c r="B3051" s="97" t="s">
        <v>14888</v>
      </c>
      <c r="C3051" s="98" t="s">
        <v>6555</v>
      </c>
      <c r="D3051" s="104">
        <v>2956.44</v>
      </c>
    </row>
    <row r="3052" spans="1:4">
      <c r="A3052" s="98" t="s">
        <v>14889</v>
      </c>
      <c r="B3052" s="97" t="s">
        <v>14890</v>
      </c>
      <c r="C3052" s="98" t="s">
        <v>6555</v>
      </c>
      <c r="D3052" s="104">
        <v>55.05</v>
      </c>
    </row>
    <row r="3053" spans="1:4">
      <c r="A3053" s="98" t="s">
        <v>14891</v>
      </c>
      <c r="B3053" s="97" t="s">
        <v>14892</v>
      </c>
      <c r="C3053" s="98" t="s">
        <v>6555</v>
      </c>
      <c r="D3053" s="104">
        <v>3323.35</v>
      </c>
    </row>
    <row r="3054" spans="1:4">
      <c r="A3054" s="98" t="s">
        <v>14893</v>
      </c>
      <c r="B3054" s="97" t="s">
        <v>14894</v>
      </c>
      <c r="C3054" s="98" t="s">
        <v>6555</v>
      </c>
      <c r="D3054" s="104">
        <v>4667.1499999999996</v>
      </c>
    </row>
    <row r="3055" spans="1:4">
      <c r="A3055" s="98" t="s">
        <v>14895</v>
      </c>
      <c r="B3055" s="97" t="s">
        <v>14896</v>
      </c>
      <c r="C3055" s="98" t="s">
        <v>6555</v>
      </c>
      <c r="D3055" s="104">
        <v>6312.26</v>
      </c>
    </row>
    <row r="3056" spans="1:4">
      <c r="A3056" s="98" t="s">
        <v>14897</v>
      </c>
      <c r="B3056" s="97" t="s">
        <v>14898</v>
      </c>
      <c r="C3056" s="98" t="s">
        <v>6555</v>
      </c>
      <c r="D3056" s="104">
        <v>102.95</v>
      </c>
    </row>
    <row r="3057" spans="1:4">
      <c r="A3057" s="98" t="s">
        <v>14899</v>
      </c>
      <c r="B3057" s="97" t="s">
        <v>14900</v>
      </c>
      <c r="C3057" s="98" t="s">
        <v>6555</v>
      </c>
      <c r="D3057" s="104">
        <v>102.95</v>
      </c>
    </row>
    <row r="3058" spans="1:4">
      <c r="A3058" s="98" t="s">
        <v>14901</v>
      </c>
      <c r="B3058" s="97" t="s">
        <v>14243</v>
      </c>
      <c r="C3058" s="98" t="s">
        <v>6555</v>
      </c>
      <c r="D3058" s="104">
        <v>6749.12</v>
      </c>
    </row>
    <row r="3059" spans="1:4">
      <c r="A3059" s="98" t="s">
        <v>14244</v>
      </c>
      <c r="B3059" s="97" t="s">
        <v>14245</v>
      </c>
      <c r="C3059" s="98" t="s">
        <v>6555</v>
      </c>
      <c r="D3059" s="104">
        <v>9057.81</v>
      </c>
    </row>
    <row r="3060" spans="1:4">
      <c r="A3060" s="98" t="s">
        <v>14246</v>
      </c>
      <c r="B3060" s="97" t="s">
        <v>14247</v>
      </c>
      <c r="C3060" s="98" t="s">
        <v>6555</v>
      </c>
      <c r="D3060" s="104">
        <v>109.1</v>
      </c>
    </row>
    <row r="3061" spans="1:4">
      <c r="A3061" s="98" t="s">
        <v>14248</v>
      </c>
      <c r="B3061" s="97" t="s">
        <v>14249</v>
      </c>
      <c r="C3061" s="98" t="s">
        <v>6555</v>
      </c>
      <c r="D3061" s="104">
        <v>5531.34</v>
      </c>
    </row>
    <row r="3062" spans="1:4">
      <c r="A3062" s="98" t="s">
        <v>14250</v>
      </c>
      <c r="B3062" s="97" t="s">
        <v>14251</v>
      </c>
      <c r="C3062" s="98" t="s">
        <v>6555</v>
      </c>
      <c r="D3062" s="104">
        <v>7542.44</v>
      </c>
    </row>
    <row r="3063" spans="1:4">
      <c r="A3063" s="98" t="s">
        <v>14252</v>
      </c>
      <c r="B3063" s="97" t="s">
        <v>14253</v>
      </c>
      <c r="C3063" s="98" t="s">
        <v>6555</v>
      </c>
      <c r="D3063" s="104">
        <v>202</v>
      </c>
    </row>
    <row r="3064" spans="1:4">
      <c r="A3064" s="98" t="s">
        <v>14254</v>
      </c>
      <c r="B3064" s="97" t="s">
        <v>12109</v>
      </c>
      <c r="C3064" s="98" t="s">
        <v>6555</v>
      </c>
      <c r="D3064" s="104">
        <v>396.81</v>
      </c>
    </row>
    <row r="3065" spans="1:4">
      <c r="A3065" s="98" t="s">
        <v>12110</v>
      </c>
      <c r="B3065" s="97" t="s">
        <v>15033</v>
      </c>
      <c r="C3065" s="98" t="s">
        <v>6555</v>
      </c>
      <c r="D3065" s="104">
        <v>450.09</v>
      </c>
    </row>
    <row r="3066" spans="1:4">
      <c r="A3066" s="98" t="s">
        <v>15034</v>
      </c>
      <c r="B3066" s="97" t="s">
        <v>15035</v>
      </c>
      <c r="C3066" s="98" t="s">
        <v>6555</v>
      </c>
      <c r="D3066" s="104">
        <v>517.46</v>
      </c>
    </row>
    <row r="3067" spans="1:4">
      <c r="A3067" s="98" t="s">
        <v>15036</v>
      </c>
      <c r="B3067" s="97" t="s">
        <v>15037</v>
      </c>
      <c r="C3067" s="98" t="s">
        <v>6555</v>
      </c>
      <c r="D3067" s="104">
        <v>645.08000000000004</v>
      </c>
    </row>
    <row r="3068" spans="1:4">
      <c r="A3068" s="98" t="s">
        <v>15038</v>
      </c>
      <c r="B3068" s="97" t="s">
        <v>15039</v>
      </c>
      <c r="C3068" s="98" t="s">
        <v>6555</v>
      </c>
      <c r="D3068" s="104">
        <v>789.37</v>
      </c>
    </row>
    <row r="3069" spans="1:4">
      <c r="A3069" s="98" t="s">
        <v>15040</v>
      </c>
      <c r="B3069" s="97" t="s">
        <v>15041</v>
      </c>
      <c r="C3069" s="98" t="s">
        <v>6555</v>
      </c>
      <c r="D3069" s="104">
        <v>967.85</v>
      </c>
    </row>
    <row r="3070" spans="1:4">
      <c r="A3070" s="98" t="s">
        <v>15042</v>
      </c>
      <c r="B3070" s="97" t="s">
        <v>15043</v>
      </c>
      <c r="C3070" s="98" t="s">
        <v>6555</v>
      </c>
      <c r="D3070" s="104">
        <v>1069.77</v>
      </c>
    </row>
    <row r="3071" spans="1:4">
      <c r="A3071" s="98" t="s">
        <v>15044</v>
      </c>
      <c r="B3071" s="97" t="s">
        <v>14954</v>
      </c>
      <c r="C3071" s="98" t="s">
        <v>6555</v>
      </c>
      <c r="D3071" s="104">
        <v>2350.63</v>
      </c>
    </row>
    <row r="3072" spans="1:4">
      <c r="A3072" s="98" t="s">
        <v>14955</v>
      </c>
      <c r="B3072" s="97" t="s">
        <v>14956</v>
      </c>
      <c r="C3072" s="98" t="s">
        <v>6555</v>
      </c>
      <c r="D3072" s="104">
        <v>3119.68</v>
      </c>
    </row>
    <row r="3073" spans="1:4">
      <c r="A3073" s="98" t="s">
        <v>14957</v>
      </c>
      <c r="B3073" s="97" t="s">
        <v>14958</v>
      </c>
      <c r="C3073" s="98" t="s">
        <v>6555</v>
      </c>
      <c r="D3073" s="104">
        <v>94.19</v>
      </c>
    </row>
    <row r="3074" spans="1:4">
      <c r="A3074" s="98" t="s">
        <v>14959</v>
      </c>
      <c r="B3074" s="97" t="s">
        <v>14960</v>
      </c>
      <c r="C3074" s="98" t="s">
        <v>6555</v>
      </c>
      <c r="D3074" s="104">
        <v>94.19</v>
      </c>
    </row>
    <row r="3075" spans="1:4">
      <c r="A3075" s="98" t="s">
        <v>14961</v>
      </c>
      <c r="B3075" s="97" t="s">
        <v>14962</v>
      </c>
      <c r="C3075" s="98" t="s">
        <v>6555</v>
      </c>
      <c r="D3075" s="104">
        <v>4358.42</v>
      </c>
    </row>
    <row r="3076" spans="1:4">
      <c r="A3076" s="98" t="s">
        <v>14963</v>
      </c>
      <c r="B3076" s="97" t="s">
        <v>14964</v>
      </c>
      <c r="C3076" s="98" t="s">
        <v>6555</v>
      </c>
      <c r="D3076" s="104">
        <v>4428.1400000000003</v>
      </c>
    </row>
    <row r="3077" spans="1:4">
      <c r="A3077" s="98" t="s">
        <v>14965</v>
      </c>
      <c r="B3077" s="97" t="s">
        <v>11557</v>
      </c>
      <c r="C3077" s="98" t="s">
        <v>6555</v>
      </c>
      <c r="D3077" s="104">
        <v>99.47</v>
      </c>
    </row>
    <row r="3078" spans="1:4">
      <c r="A3078" s="98" t="s">
        <v>11558</v>
      </c>
      <c r="B3078" s="97" t="s">
        <v>11559</v>
      </c>
      <c r="C3078" s="98" t="s">
        <v>6555</v>
      </c>
      <c r="D3078" s="104">
        <v>6541.78</v>
      </c>
    </row>
    <row r="3079" spans="1:4">
      <c r="A3079" s="98" t="s">
        <v>11560</v>
      </c>
      <c r="B3079" s="97" t="s">
        <v>11561</v>
      </c>
      <c r="C3079" s="98" t="s">
        <v>6555</v>
      </c>
      <c r="D3079" s="104">
        <v>7782.12</v>
      </c>
    </row>
    <row r="3080" spans="1:4">
      <c r="A3080" s="98" t="s">
        <v>11562</v>
      </c>
      <c r="B3080" s="97" t="s">
        <v>11563</v>
      </c>
      <c r="C3080" s="98" t="s">
        <v>6555</v>
      </c>
      <c r="D3080" s="104">
        <v>212.58</v>
      </c>
    </row>
    <row r="3081" spans="1:4">
      <c r="A3081" s="98" t="s">
        <v>11564</v>
      </c>
      <c r="B3081" s="97" t="s">
        <v>11565</v>
      </c>
      <c r="C3081" s="98" t="s">
        <v>6555</v>
      </c>
      <c r="D3081" s="104">
        <v>240.9</v>
      </c>
    </row>
    <row r="3082" spans="1:4">
      <c r="A3082" s="98" t="s">
        <v>11566</v>
      </c>
      <c r="B3082" s="97" t="s">
        <v>11567</v>
      </c>
      <c r="C3082" s="98" t="s">
        <v>6555</v>
      </c>
      <c r="D3082" s="104">
        <v>353.34</v>
      </c>
    </row>
    <row r="3083" spans="1:4">
      <c r="A3083" s="98" t="s">
        <v>11568</v>
      </c>
      <c r="B3083" s="97" t="s">
        <v>11569</v>
      </c>
      <c r="C3083" s="98" t="s">
        <v>6555</v>
      </c>
      <c r="D3083" s="104">
        <v>471.12</v>
      </c>
    </row>
    <row r="3084" spans="1:4">
      <c r="A3084" s="98" t="s">
        <v>11570</v>
      </c>
      <c r="B3084" s="97" t="s">
        <v>11571</v>
      </c>
      <c r="C3084" s="98" t="s">
        <v>6555</v>
      </c>
      <c r="D3084" s="104">
        <v>697</v>
      </c>
    </row>
    <row r="3085" spans="1:4">
      <c r="A3085" s="98" t="s">
        <v>11572</v>
      </c>
      <c r="B3085" s="97" t="s">
        <v>11573</v>
      </c>
      <c r="C3085" s="98" t="s">
        <v>6555</v>
      </c>
      <c r="D3085" s="104">
        <v>849.8</v>
      </c>
    </row>
    <row r="3086" spans="1:4">
      <c r="A3086" s="98" t="s">
        <v>11574</v>
      </c>
      <c r="B3086" s="97" t="s">
        <v>11575</v>
      </c>
      <c r="C3086" s="98" t="s">
        <v>6555</v>
      </c>
      <c r="D3086" s="104">
        <v>1068.8800000000001</v>
      </c>
    </row>
    <row r="3087" spans="1:4">
      <c r="A3087" s="98" t="s">
        <v>11576</v>
      </c>
      <c r="B3087" s="97" t="s">
        <v>11577</v>
      </c>
      <c r="C3087" s="98" t="s">
        <v>6555</v>
      </c>
      <c r="D3087" s="104">
        <v>1131.8900000000001</v>
      </c>
    </row>
    <row r="3088" spans="1:4">
      <c r="A3088" s="98" t="s">
        <v>11578</v>
      </c>
      <c r="B3088" s="97" t="s">
        <v>11579</v>
      </c>
      <c r="C3088" s="98" t="s">
        <v>6555</v>
      </c>
      <c r="D3088" s="104">
        <v>2772.1</v>
      </c>
    </row>
    <row r="3089" spans="1:4">
      <c r="A3089" s="98" t="s">
        <v>11580</v>
      </c>
      <c r="B3089" s="97" t="s">
        <v>11581</v>
      </c>
      <c r="C3089" s="98" t="s">
        <v>6555</v>
      </c>
      <c r="D3089" s="104">
        <v>3562.79</v>
      </c>
    </row>
    <row r="3090" spans="1:4">
      <c r="A3090" s="98" t="s">
        <v>11582</v>
      </c>
      <c r="B3090" s="97" t="s">
        <v>11583</v>
      </c>
      <c r="C3090" s="98" t="s">
        <v>6555</v>
      </c>
      <c r="D3090" s="104">
        <v>89.56</v>
      </c>
    </row>
    <row r="3091" spans="1:4">
      <c r="A3091" s="98" t="s">
        <v>11584</v>
      </c>
      <c r="B3091" s="97" t="s">
        <v>11585</v>
      </c>
      <c r="C3091" s="98" t="s">
        <v>6555</v>
      </c>
      <c r="D3091" s="104">
        <v>89.56</v>
      </c>
    </row>
    <row r="3092" spans="1:4">
      <c r="A3092" s="98" t="s">
        <v>11586</v>
      </c>
      <c r="B3092" s="97" t="s">
        <v>11587</v>
      </c>
      <c r="C3092" s="98" t="s">
        <v>6555</v>
      </c>
      <c r="D3092" s="104">
        <v>4243.72</v>
      </c>
    </row>
    <row r="3093" spans="1:4">
      <c r="A3093" s="98" t="s">
        <v>11588</v>
      </c>
      <c r="B3093" s="97" t="s">
        <v>11589</v>
      </c>
      <c r="C3093" s="98" t="s">
        <v>6555</v>
      </c>
      <c r="D3093" s="104">
        <v>4976.9799999999996</v>
      </c>
    </row>
    <row r="3094" spans="1:4">
      <c r="A3094" s="98" t="s">
        <v>11590</v>
      </c>
      <c r="B3094" s="97" t="s">
        <v>11591</v>
      </c>
      <c r="C3094" s="98" t="s">
        <v>6555</v>
      </c>
      <c r="D3094" s="104">
        <v>35.69</v>
      </c>
    </row>
    <row r="3095" spans="1:4">
      <c r="A3095" s="98" t="s">
        <v>11592</v>
      </c>
      <c r="B3095" s="97" t="s">
        <v>10207</v>
      </c>
      <c r="C3095" s="98" t="s">
        <v>6555</v>
      </c>
      <c r="D3095" s="104">
        <v>8.75</v>
      </c>
    </row>
    <row r="3096" spans="1:4">
      <c r="A3096" s="98" t="s">
        <v>10208</v>
      </c>
      <c r="B3096" s="97" t="s">
        <v>10209</v>
      </c>
      <c r="C3096" s="98" t="s">
        <v>6555</v>
      </c>
      <c r="D3096" s="104">
        <v>20.420000000000002</v>
      </c>
    </row>
    <row r="3097" spans="1:4">
      <c r="A3097" s="98" t="s">
        <v>10210</v>
      </c>
      <c r="B3097" s="97" t="s">
        <v>10211</v>
      </c>
      <c r="C3097" s="98" t="s">
        <v>6555</v>
      </c>
      <c r="D3097" s="104">
        <v>117.67</v>
      </c>
    </row>
    <row r="3098" spans="1:4">
      <c r="A3098" s="98" t="s">
        <v>10212</v>
      </c>
      <c r="B3098" s="97" t="s">
        <v>10213</v>
      </c>
      <c r="C3098" s="98" t="s">
        <v>6555</v>
      </c>
      <c r="D3098" s="104">
        <v>9188.7999999999993</v>
      </c>
    </row>
    <row r="3099" spans="1:4">
      <c r="A3099" s="98" t="s">
        <v>10214</v>
      </c>
      <c r="B3099" s="97" t="s">
        <v>10215</v>
      </c>
      <c r="C3099" s="98" t="s">
        <v>6555</v>
      </c>
      <c r="D3099" s="104">
        <v>11851.95</v>
      </c>
    </row>
    <row r="3100" spans="1:4">
      <c r="A3100" s="98" t="s">
        <v>10216</v>
      </c>
      <c r="B3100" s="97" t="s">
        <v>10217</v>
      </c>
      <c r="C3100" s="98" t="s">
        <v>6555</v>
      </c>
      <c r="D3100" s="104">
        <v>194.35</v>
      </c>
    </row>
    <row r="3101" spans="1:4">
      <c r="A3101" s="98" t="s">
        <v>10218</v>
      </c>
      <c r="B3101" s="97" t="s">
        <v>10219</v>
      </c>
      <c r="C3101" s="98" t="s">
        <v>6555</v>
      </c>
      <c r="D3101" s="104">
        <v>267.2</v>
      </c>
    </row>
    <row r="3102" spans="1:4">
      <c r="A3102" s="98" t="s">
        <v>10220</v>
      </c>
      <c r="B3102" s="97" t="s">
        <v>10221</v>
      </c>
      <c r="C3102" s="98" t="s">
        <v>6555</v>
      </c>
      <c r="D3102" s="104">
        <v>378</v>
      </c>
    </row>
    <row r="3103" spans="1:4">
      <c r="A3103" s="98" t="s">
        <v>10222</v>
      </c>
      <c r="B3103" s="97" t="s">
        <v>10223</v>
      </c>
      <c r="C3103" s="98" t="s">
        <v>6555</v>
      </c>
      <c r="D3103" s="104">
        <v>486.33</v>
      </c>
    </row>
    <row r="3104" spans="1:4">
      <c r="A3104" s="98" t="s">
        <v>10224</v>
      </c>
      <c r="B3104" s="97" t="s">
        <v>10225</v>
      </c>
      <c r="C3104" s="98" t="s">
        <v>6555</v>
      </c>
      <c r="D3104" s="104">
        <v>769.39</v>
      </c>
    </row>
    <row r="3105" spans="1:4">
      <c r="A3105" s="98" t="s">
        <v>10226</v>
      </c>
      <c r="B3105" s="97" t="s">
        <v>10227</v>
      </c>
      <c r="C3105" s="98" t="s">
        <v>6555</v>
      </c>
      <c r="D3105" s="104">
        <v>1016.52</v>
      </c>
    </row>
    <row r="3106" spans="1:4">
      <c r="A3106" s="98" t="s">
        <v>10228</v>
      </c>
      <c r="B3106" s="97" t="s">
        <v>10229</v>
      </c>
      <c r="C3106" s="98" t="s">
        <v>6555</v>
      </c>
      <c r="D3106" s="104">
        <v>2545.1999999999998</v>
      </c>
    </row>
    <row r="3107" spans="1:4">
      <c r="A3107" s="98" t="s">
        <v>10230</v>
      </c>
      <c r="B3107" s="97" t="s">
        <v>11597</v>
      </c>
      <c r="C3107" s="98" t="s">
        <v>6555</v>
      </c>
      <c r="D3107" s="104">
        <v>2729.33</v>
      </c>
    </row>
    <row r="3108" spans="1:4">
      <c r="A3108" s="98" t="s">
        <v>11598</v>
      </c>
      <c r="B3108" s="97" t="s">
        <v>11599</v>
      </c>
      <c r="C3108" s="98" t="s">
        <v>6555</v>
      </c>
      <c r="D3108" s="104">
        <v>2922.96</v>
      </c>
    </row>
    <row r="3109" spans="1:4">
      <c r="A3109" s="98" t="s">
        <v>11600</v>
      </c>
      <c r="B3109" s="97" t="s">
        <v>11601</v>
      </c>
      <c r="C3109" s="98" t="s">
        <v>6555</v>
      </c>
      <c r="D3109" s="104">
        <v>4050.57</v>
      </c>
    </row>
    <row r="3110" spans="1:4">
      <c r="A3110" s="98" t="s">
        <v>11602</v>
      </c>
      <c r="B3110" s="97" t="s">
        <v>11603</v>
      </c>
      <c r="C3110" s="98" t="s">
        <v>6555</v>
      </c>
      <c r="D3110" s="104">
        <v>93.96</v>
      </c>
    </row>
    <row r="3111" spans="1:4">
      <c r="A3111" s="98" t="s">
        <v>11604</v>
      </c>
      <c r="B3111" s="97" t="s">
        <v>11605</v>
      </c>
      <c r="C3111" s="98" t="s">
        <v>6555</v>
      </c>
      <c r="D3111" s="104">
        <v>93.96</v>
      </c>
    </row>
    <row r="3112" spans="1:4">
      <c r="A3112" s="98" t="s">
        <v>11606</v>
      </c>
      <c r="B3112" s="97" t="s">
        <v>11607</v>
      </c>
      <c r="C3112" s="98" t="s">
        <v>6555</v>
      </c>
      <c r="D3112" s="104">
        <v>5810.93</v>
      </c>
    </row>
    <row r="3113" spans="1:4">
      <c r="A3113" s="98" t="s">
        <v>11608</v>
      </c>
      <c r="B3113" s="97" t="s">
        <v>11609</v>
      </c>
      <c r="C3113" s="98" t="s">
        <v>6555</v>
      </c>
      <c r="D3113" s="104">
        <v>6268.69</v>
      </c>
    </row>
    <row r="3114" spans="1:4">
      <c r="A3114" s="98" t="s">
        <v>13595</v>
      </c>
      <c r="B3114" s="97" t="s">
        <v>13596</v>
      </c>
      <c r="C3114" s="98" t="s">
        <v>6555</v>
      </c>
      <c r="D3114" s="104">
        <v>9.44</v>
      </c>
    </row>
    <row r="3115" spans="1:4">
      <c r="A3115" s="98" t="s">
        <v>13597</v>
      </c>
      <c r="B3115" s="97" t="s">
        <v>13598</v>
      </c>
      <c r="C3115" s="98" t="s">
        <v>6555</v>
      </c>
      <c r="D3115" s="104">
        <v>9.44</v>
      </c>
    </row>
    <row r="3116" spans="1:4">
      <c r="A3116" s="98" t="s">
        <v>13599</v>
      </c>
      <c r="B3116" s="97" t="s">
        <v>13600</v>
      </c>
      <c r="C3116" s="98" t="s">
        <v>6555</v>
      </c>
      <c r="D3116" s="104">
        <v>35.53</v>
      </c>
    </row>
    <row r="3117" spans="1:4">
      <c r="A3117" s="98" t="s">
        <v>13601</v>
      </c>
      <c r="B3117" s="97" t="s">
        <v>13602</v>
      </c>
      <c r="C3117" s="98" t="s">
        <v>6555</v>
      </c>
      <c r="D3117" s="104">
        <v>62.3</v>
      </c>
    </row>
    <row r="3118" spans="1:4">
      <c r="A3118" s="98" t="s">
        <v>13603</v>
      </c>
      <c r="B3118" s="97" t="s">
        <v>13560</v>
      </c>
      <c r="C3118" s="98" t="s">
        <v>6555</v>
      </c>
      <c r="D3118" s="104">
        <v>137.21</v>
      </c>
    </row>
    <row r="3119" spans="1:4">
      <c r="A3119" s="98" t="s">
        <v>13561</v>
      </c>
      <c r="B3119" s="97" t="s">
        <v>13562</v>
      </c>
      <c r="C3119" s="98" t="s">
        <v>6555</v>
      </c>
      <c r="D3119" s="104">
        <v>225.7</v>
      </c>
    </row>
    <row r="3120" spans="1:4">
      <c r="A3120" s="98" t="s">
        <v>13563</v>
      </c>
      <c r="B3120" s="97" t="s">
        <v>13564</v>
      </c>
      <c r="C3120" s="98" t="s">
        <v>6555</v>
      </c>
      <c r="D3120" s="104">
        <v>444.48</v>
      </c>
    </row>
    <row r="3121" spans="1:4">
      <c r="A3121" s="98" t="s">
        <v>13565</v>
      </c>
      <c r="B3121" s="97" t="s">
        <v>13566</v>
      </c>
      <c r="C3121" s="98" t="s">
        <v>6555</v>
      </c>
      <c r="D3121" s="104">
        <v>588.30999999999995</v>
      </c>
    </row>
    <row r="3122" spans="1:4">
      <c r="A3122" s="98" t="s">
        <v>13567</v>
      </c>
      <c r="B3122" s="97" t="s">
        <v>13568</v>
      </c>
      <c r="C3122" s="98" t="s">
        <v>6555</v>
      </c>
      <c r="D3122" s="104">
        <v>714.13</v>
      </c>
    </row>
    <row r="3123" spans="1:4">
      <c r="A3123" s="98" t="s">
        <v>13569</v>
      </c>
      <c r="B3123" s="97" t="s">
        <v>13570</v>
      </c>
      <c r="C3123" s="98" t="s">
        <v>6555</v>
      </c>
      <c r="D3123" s="104">
        <v>9.44</v>
      </c>
    </row>
    <row r="3124" spans="1:4">
      <c r="A3124" s="98" t="s">
        <v>13571</v>
      </c>
      <c r="B3124" s="97" t="s">
        <v>13572</v>
      </c>
      <c r="C3124" s="98" t="s">
        <v>6555</v>
      </c>
      <c r="D3124" s="104">
        <v>16.45</v>
      </c>
    </row>
    <row r="3125" spans="1:4">
      <c r="A3125" s="98" t="s">
        <v>13573</v>
      </c>
      <c r="B3125" s="97" t="s">
        <v>13574</v>
      </c>
      <c r="C3125" s="98" t="s">
        <v>6555</v>
      </c>
      <c r="D3125" s="104">
        <v>60.46</v>
      </c>
    </row>
    <row r="3126" spans="1:4">
      <c r="A3126" s="98" t="s">
        <v>13575</v>
      </c>
      <c r="B3126" s="97" t="s">
        <v>13576</v>
      </c>
      <c r="C3126" s="98" t="s">
        <v>6555</v>
      </c>
      <c r="D3126" s="104">
        <v>129.62</v>
      </c>
    </row>
    <row r="3127" spans="1:4">
      <c r="A3127" s="98" t="s">
        <v>13577</v>
      </c>
      <c r="B3127" s="97" t="s">
        <v>13578</v>
      </c>
      <c r="C3127" s="98" t="s">
        <v>6555</v>
      </c>
      <c r="D3127" s="104">
        <v>223.37</v>
      </c>
    </row>
    <row r="3128" spans="1:4">
      <c r="A3128" s="98" t="s">
        <v>13579</v>
      </c>
      <c r="B3128" s="97" t="s">
        <v>13580</v>
      </c>
      <c r="C3128" s="98" t="s">
        <v>6555</v>
      </c>
      <c r="D3128" s="104">
        <v>424.7</v>
      </c>
    </row>
    <row r="3129" spans="1:4">
      <c r="A3129" s="98" t="s">
        <v>13581</v>
      </c>
      <c r="B3129" s="97" t="s">
        <v>13582</v>
      </c>
      <c r="C3129" s="98" t="s">
        <v>6555</v>
      </c>
      <c r="D3129" s="104">
        <v>571.32000000000005</v>
      </c>
    </row>
    <row r="3130" spans="1:4">
      <c r="A3130" s="98" t="s">
        <v>13583</v>
      </c>
      <c r="B3130" s="97" t="s">
        <v>13584</v>
      </c>
      <c r="C3130" s="98" t="s">
        <v>6555</v>
      </c>
      <c r="D3130" s="104">
        <v>693.28</v>
      </c>
    </row>
    <row r="3131" spans="1:4">
      <c r="A3131" s="98" t="s">
        <v>13585</v>
      </c>
      <c r="B3131" s="97" t="s">
        <v>13586</v>
      </c>
      <c r="C3131" s="98" t="s">
        <v>6555</v>
      </c>
      <c r="D3131" s="104">
        <v>36.729999999999997</v>
      </c>
    </row>
    <row r="3132" spans="1:4">
      <c r="A3132" s="98" t="s">
        <v>13587</v>
      </c>
      <c r="B3132" s="97" t="s">
        <v>13588</v>
      </c>
      <c r="C3132" s="98" t="s">
        <v>6555</v>
      </c>
      <c r="D3132" s="104">
        <v>9.1</v>
      </c>
    </row>
    <row r="3133" spans="1:4">
      <c r="A3133" s="98" t="s">
        <v>13589</v>
      </c>
      <c r="B3133" s="97" t="s">
        <v>13590</v>
      </c>
      <c r="C3133" s="98" t="s">
        <v>6555</v>
      </c>
      <c r="D3133" s="104">
        <v>21.17</v>
      </c>
    </row>
    <row r="3134" spans="1:4">
      <c r="A3134" s="98" t="s">
        <v>14338</v>
      </c>
      <c r="B3134" s="97" t="s">
        <v>14339</v>
      </c>
      <c r="C3134" s="98" t="s">
        <v>6555</v>
      </c>
      <c r="D3134" s="104">
        <v>444.22</v>
      </c>
    </row>
    <row r="3135" spans="1:4">
      <c r="A3135" s="98" t="s">
        <v>14340</v>
      </c>
      <c r="B3135" s="97" t="s">
        <v>14341</v>
      </c>
      <c r="C3135" s="98" t="s">
        <v>6555</v>
      </c>
      <c r="D3135" s="104">
        <v>651.55999999999995</v>
      </c>
    </row>
    <row r="3136" spans="1:4">
      <c r="A3136" s="98" t="s">
        <v>14342</v>
      </c>
      <c r="B3136" s="97" t="s">
        <v>14343</v>
      </c>
      <c r="C3136" s="98" t="s">
        <v>6555</v>
      </c>
      <c r="D3136" s="104">
        <v>853.42</v>
      </c>
    </row>
    <row r="3137" spans="1:4">
      <c r="A3137" s="98" t="s">
        <v>14344</v>
      </c>
      <c r="B3137" s="97" t="s">
        <v>14297</v>
      </c>
      <c r="C3137" s="98" t="s">
        <v>6555</v>
      </c>
      <c r="D3137" s="104">
        <v>935.18</v>
      </c>
    </row>
    <row r="3138" spans="1:4">
      <c r="A3138" s="98" t="s">
        <v>14298</v>
      </c>
      <c r="B3138" s="97" t="s">
        <v>14299</v>
      </c>
      <c r="C3138" s="98" t="s">
        <v>6555</v>
      </c>
      <c r="D3138" s="104">
        <v>92.98</v>
      </c>
    </row>
    <row r="3139" spans="1:4">
      <c r="A3139" s="98" t="s">
        <v>14300</v>
      </c>
      <c r="B3139" s="97" t="s">
        <v>14301</v>
      </c>
      <c r="C3139" s="98" t="s">
        <v>6555</v>
      </c>
      <c r="D3139" s="104">
        <v>0.72</v>
      </c>
    </row>
    <row r="3140" spans="1:4">
      <c r="A3140" s="98" t="s">
        <v>14302</v>
      </c>
      <c r="B3140" s="97" t="s">
        <v>14303</v>
      </c>
      <c r="C3140" s="98" t="s">
        <v>6555</v>
      </c>
      <c r="D3140" s="104">
        <v>141.22999999999999</v>
      </c>
    </row>
    <row r="3141" spans="1:4">
      <c r="A3141" s="98" t="s">
        <v>14304</v>
      </c>
      <c r="B3141" s="97" t="s">
        <v>14305</v>
      </c>
      <c r="C3141" s="98" t="s">
        <v>6555</v>
      </c>
      <c r="D3141" s="104">
        <v>220.39</v>
      </c>
    </row>
    <row r="3142" spans="1:4">
      <c r="A3142" s="98" t="s">
        <v>14306</v>
      </c>
      <c r="B3142" s="97" t="s">
        <v>14307</v>
      </c>
      <c r="C3142" s="98" t="s">
        <v>6555</v>
      </c>
      <c r="D3142" s="104">
        <v>335.7</v>
      </c>
    </row>
    <row r="3143" spans="1:4">
      <c r="A3143" s="98" t="s">
        <v>14308</v>
      </c>
      <c r="B3143" s="97" t="s">
        <v>14309</v>
      </c>
      <c r="C3143" s="98" t="s">
        <v>6555</v>
      </c>
      <c r="D3143" s="104">
        <v>493.97</v>
      </c>
    </row>
    <row r="3144" spans="1:4">
      <c r="A3144" s="98" t="s">
        <v>14310</v>
      </c>
      <c r="B3144" s="97" t="s">
        <v>5439</v>
      </c>
      <c r="C3144" s="98" t="s">
        <v>6555</v>
      </c>
      <c r="D3144" s="104">
        <v>762.87</v>
      </c>
    </row>
    <row r="3145" spans="1:4">
      <c r="A3145" s="98" t="s">
        <v>5440</v>
      </c>
      <c r="B3145" s="97" t="s">
        <v>5441</v>
      </c>
      <c r="C3145" s="98" t="s">
        <v>6555</v>
      </c>
      <c r="D3145" s="104">
        <v>2296.48</v>
      </c>
    </row>
    <row r="3146" spans="1:4">
      <c r="A3146" s="98" t="s">
        <v>5442</v>
      </c>
      <c r="B3146" s="97" t="s">
        <v>5443</v>
      </c>
      <c r="C3146" s="98" t="s">
        <v>6555</v>
      </c>
      <c r="D3146" s="104">
        <v>2486.6799999999998</v>
      </c>
    </row>
    <row r="3147" spans="1:4">
      <c r="A3147" s="98" t="s">
        <v>5444</v>
      </c>
      <c r="B3147" s="97" t="s">
        <v>5445</v>
      </c>
      <c r="C3147" s="98" t="s">
        <v>6555</v>
      </c>
      <c r="D3147" s="104">
        <v>2822.77</v>
      </c>
    </row>
    <row r="3148" spans="1:4">
      <c r="A3148" s="98" t="s">
        <v>5446</v>
      </c>
      <c r="B3148" s="97" t="s">
        <v>5447</v>
      </c>
      <c r="C3148" s="98" t="s">
        <v>6555</v>
      </c>
      <c r="D3148" s="104">
        <v>2846.84</v>
      </c>
    </row>
    <row r="3149" spans="1:4">
      <c r="A3149" s="98" t="s">
        <v>5448</v>
      </c>
      <c r="B3149" s="97" t="s">
        <v>14355</v>
      </c>
      <c r="C3149" s="98" t="s">
        <v>6555</v>
      </c>
      <c r="D3149" s="104">
        <v>3918.06</v>
      </c>
    </row>
    <row r="3150" spans="1:4">
      <c r="A3150" s="98" t="s">
        <v>14356</v>
      </c>
      <c r="B3150" s="97" t="s">
        <v>14357</v>
      </c>
      <c r="C3150" s="98" t="s">
        <v>6555</v>
      </c>
      <c r="D3150" s="104">
        <v>129.69999999999999</v>
      </c>
    </row>
    <row r="3151" spans="1:4">
      <c r="A3151" s="98" t="s">
        <v>14358</v>
      </c>
      <c r="B3151" s="97" t="s">
        <v>14359</v>
      </c>
      <c r="C3151" s="98" t="s">
        <v>6555</v>
      </c>
      <c r="D3151" s="104">
        <v>129.69999999999999</v>
      </c>
    </row>
    <row r="3152" spans="1:4">
      <c r="A3152" s="98" t="s">
        <v>14360</v>
      </c>
      <c r="B3152" s="97" t="s">
        <v>14361</v>
      </c>
      <c r="C3152" s="98" t="s">
        <v>6555</v>
      </c>
      <c r="D3152" s="104">
        <v>26</v>
      </c>
    </row>
    <row r="3153" spans="1:4">
      <c r="A3153" s="98" t="s">
        <v>14362</v>
      </c>
      <c r="B3153" s="97" t="s">
        <v>14363</v>
      </c>
      <c r="C3153" s="98" t="s">
        <v>6555</v>
      </c>
      <c r="D3153" s="104">
        <v>12.86</v>
      </c>
    </row>
    <row r="3154" spans="1:4">
      <c r="A3154" s="98" t="s">
        <v>14364</v>
      </c>
      <c r="B3154" s="97" t="s">
        <v>14365</v>
      </c>
      <c r="C3154" s="98" t="s">
        <v>6555</v>
      </c>
      <c r="D3154" s="104">
        <v>18.760000000000002</v>
      </c>
    </row>
    <row r="3155" spans="1:4">
      <c r="A3155" s="98" t="s">
        <v>14366</v>
      </c>
      <c r="B3155" s="97" t="s">
        <v>14367</v>
      </c>
      <c r="C3155" s="98" t="s">
        <v>6555</v>
      </c>
      <c r="D3155" s="104">
        <v>36.58</v>
      </c>
    </row>
    <row r="3156" spans="1:4">
      <c r="A3156" s="98" t="s">
        <v>14368</v>
      </c>
      <c r="B3156" s="97" t="s">
        <v>14369</v>
      </c>
      <c r="C3156" s="98" t="s">
        <v>6555</v>
      </c>
      <c r="D3156" s="104">
        <v>62.74</v>
      </c>
    </row>
    <row r="3157" spans="1:4">
      <c r="A3157" s="98" t="s">
        <v>14370</v>
      </c>
      <c r="B3157" s="97" t="s">
        <v>14371</v>
      </c>
      <c r="C3157" s="98" t="s">
        <v>6555</v>
      </c>
      <c r="D3157" s="104">
        <v>171.6</v>
      </c>
    </row>
    <row r="3158" spans="1:4">
      <c r="A3158" s="98" t="s">
        <v>14372</v>
      </c>
      <c r="B3158" s="97" t="s">
        <v>14373</v>
      </c>
      <c r="C3158" s="98" t="s">
        <v>6555</v>
      </c>
      <c r="D3158" s="104">
        <v>253.7</v>
      </c>
    </row>
    <row r="3159" spans="1:4">
      <c r="A3159" s="98" t="s">
        <v>14374</v>
      </c>
      <c r="B3159" s="97" t="s">
        <v>14375</v>
      </c>
      <c r="C3159" s="98" t="s">
        <v>6555</v>
      </c>
      <c r="D3159" s="104">
        <v>561.59</v>
      </c>
    </row>
    <row r="3160" spans="1:4">
      <c r="A3160" s="98" t="s">
        <v>14376</v>
      </c>
      <c r="B3160" s="97" t="s">
        <v>14377</v>
      </c>
      <c r="C3160" s="98" t="s">
        <v>6555</v>
      </c>
      <c r="D3160" s="104">
        <v>810.41</v>
      </c>
    </row>
    <row r="3161" spans="1:4">
      <c r="A3161" s="98" t="s">
        <v>14378</v>
      </c>
      <c r="B3161" s="97" t="s">
        <v>14379</v>
      </c>
      <c r="C3161" s="98" t="s">
        <v>6555</v>
      </c>
      <c r="D3161" s="104">
        <v>1060.6400000000001</v>
      </c>
    </row>
    <row r="3162" spans="1:4">
      <c r="A3162" s="98" t="s">
        <v>14380</v>
      </c>
      <c r="B3162" s="97" t="s">
        <v>14381</v>
      </c>
      <c r="C3162" s="98" t="s">
        <v>6555</v>
      </c>
      <c r="D3162" s="104">
        <v>12.86</v>
      </c>
    </row>
    <row r="3163" spans="1:4">
      <c r="A3163" s="98" t="s">
        <v>14382</v>
      </c>
      <c r="B3163" s="97" t="s">
        <v>14383</v>
      </c>
      <c r="C3163" s="98" t="s">
        <v>6555</v>
      </c>
      <c r="D3163" s="104">
        <v>20.25</v>
      </c>
    </row>
    <row r="3164" spans="1:4">
      <c r="A3164" s="98" t="s">
        <v>14384</v>
      </c>
      <c r="B3164" s="97" t="s">
        <v>14385</v>
      </c>
      <c r="C3164" s="98" t="s">
        <v>6555</v>
      </c>
      <c r="D3164" s="104">
        <v>62.74</v>
      </c>
    </row>
    <row r="3165" spans="1:4">
      <c r="A3165" s="98" t="s">
        <v>14386</v>
      </c>
      <c r="B3165" s="97" t="s">
        <v>14387</v>
      </c>
      <c r="C3165" s="98" t="s">
        <v>6555</v>
      </c>
      <c r="D3165" s="104">
        <v>171.6</v>
      </c>
    </row>
    <row r="3166" spans="1:4">
      <c r="A3166" s="98" t="s">
        <v>14388</v>
      </c>
      <c r="B3166" s="97" t="s">
        <v>14389</v>
      </c>
      <c r="C3166" s="98" t="s">
        <v>6555</v>
      </c>
      <c r="D3166" s="104">
        <v>253.7</v>
      </c>
    </row>
    <row r="3167" spans="1:4">
      <c r="A3167" s="98" t="s">
        <v>14390</v>
      </c>
      <c r="B3167" s="97" t="s">
        <v>14391</v>
      </c>
      <c r="C3167" s="98" t="s">
        <v>6555</v>
      </c>
      <c r="D3167" s="104">
        <v>561.59</v>
      </c>
    </row>
    <row r="3168" spans="1:4">
      <c r="A3168" s="98" t="s">
        <v>14392</v>
      </c>
      <c r="B3168" s="97" t="s">
        <v>14393</v>
      </c>
      <c r="C3168" s="98" t="s">
        <v>6555</v>
      </c>
      <c r="D3168" s="104">
        <v>810.41</v>
      </c>
    </row>
    <row r="3169" spans="1:5">
      <c r="A3169" s="98" t="s">
        <v>14311</v>
      </c>
      <c r="B3169" s="97" t="s">
        <v>14312</v>
      </c>
      <c r="C3169" s="98" t="s">
        <v>6555</v>
      </c>
      <c r="D3169" s="104">
        <v>1060.6400000000001</v>
      </c>
    </row>
    <row r="3170" spans="1:5">
      <c r="A3170" s="98" t="s">
        <v>11674</v>
      </c>
      <c r="B3170" s="97" t="s">
        <v>12851</v>
      </c>
      <c r="C3170" s="98" t="s">
        <v>6555</v>
      </c>
      <c r="D3170" s="151">
        <v>82.56</v>
      </c>
      <c r="E3170" s="13" t="s">
        <v>4354</v>
      </c>
    </row>
    <row r="3171" spans="1:5">
      <c r="A3171" s="98" t="s">
        <v>11675</v>
      </c>
      <c r="B3171" s="97" t="s">
        <v>2613</v>
      </c>
      <c r="C3171" s="98" t="s">
        <v>6555</v>
      </c>
      <c r="D3171" s="151">
        <v>12.88</v>
      </c>
      <c r="E3171" s="13" t="s">
        <v>4354</v>
      </c>
    </row>
    <row r="3172" spans="1:5">
      <c r="A3172" s="98"/>
      <c r="B3172" s="97" t="s">
        <v>2624</v>
      </c>
      <c r="C3172" s="98" t="s">
        <v>6555</v>
      </c>
      <c r="D3172" s="151">
        <v>33.42</v>
      </c>
      <c r="E3172" s="13" t="s">
        <v>4354</v>
      </c>
    </row>
    <row r="3173" spans="1:5">
      <c r="A3173" s="98" t="s">
        <v>9615</v>
      </c>
      <c r="B3173" s="97" t="s">
        <v>12850</v>
      </c>
      <c r="C3173" s="98" t="s">
        <v>6555</v>
      </c>
      <c r="D3173" s="151">
        <v>53.95</v>
      </c>
      <c r="E3173" s="13" t="s">
        <v>4354</v>
      </c>
    </row>
    <row r="3174" spans="1:5">
      <c r="A3174" s="98" t="s">
        <v>9616</v>
      </c>
      <c r="B3174" s="97" t="s">
        <v>9617</v>
      </c>
      <c r="C3174" s="98" t="s">
        <v>6555</v>
      </c>
      <c r="D3174" s="104">
        <v>496.28</v>
      </c>
    </row>
    <row r="3175" spans="1:5">
      <c r="A3175" s="98" t="s">
        <v>9618</v>
      </c>
      <c r="B3175" s="97" t="s">
        <v>5525</v>
      </c>
      <c r="C3175" s="98" t="s">
        <v>6555</v>
      </c>
      <c r="D3175" s="104">
        <v>743.98</v>
      </c>
    </row>
    <row r="3176" spans="1:5">
      <c r="A3176" s="98" t="s">
        <v>5526</v>
      </c>
      <c r="B3176" s="97" t="s">
        <v>5527</v>
      </c>
      <c r="C3176" s="98" t="s">
        <v>6555</v>
      </c>
      <c r="D3176" s="104">
        <v>998.11</v>
      </c>
    </row>
    <row r="3177" spans="1:5">
      <c r="A3177" s="98" t="s">
        <v>5528</v>
      </c>
      <c r="B3177" s="97" t="s">
        <v>5529</v>
      </c>
      <c r="C3177" s="98" t="s">
        <v>6555</v>
      </c>
      <c r="D3177" s="104">
        <v>1118.46</v>
      </c>
    </row>
    <row r="3178" spans="1:5">
      <c r="A3178" s="98" t="s">
        <v>5530</v>
      </c>
      <c r="B3178" s="97" t="s">
        <v>5531</v>
      </c>
      <c r="C3178" s="98" t="s">
        <v>6555</v>
      </c>
      <c r="D3178" s="104">
        <v>143.71</v>
      </c>
    </row>
    <row r="3179" spans="1:5">
      <c r="A3179" s="98" t="s">
        <v>5532</v>
      </c>
      <c r="B3179" s="97" t="s">
        <v>5533</v>
      </c>
      <c r="C3179" s="98" t="s">
        <v>6555</v>
      </c>
      <c r="D3179" s="104">
        <v>24.66</v>
      </c>
    </row>
    <row r="3180" spans="1:5">
      <c r="A3180" s="98" t="s">
        <v>5534</v>
      </c>
      <c r="B3180" s="97" t="s">
        <v>5535</v>
      </c>
      <c r="C3180" s="98" t="s">
        <v>6555</v>
      </c>
      <c r="D3180" s="104">
        <v>24.66</v>
      </c>
    </row>
    <row r="3181" spans="1:5">
      <c r="A3181" s="98" t="s">
        <v>5536</v>
      </c>
      <c r="B3181" s="97" t="s">
        <v>5537</v>
      </c>
      <c r="C3181" s="98" t="s">
        <v>6555</v>
      </c>
      <c r="D3181" s="104">
        <v>20</v>
      </c>
    </row>
    <row r="3182" spans="1:5">
      <c r="A3182" s="98" t="s">
        <v>5538</v>
      </c>
      <c r="B3182" s="97" t="s">
        <v>5539</v>
      </c>
      <c r="C3182" s="98" t="s">
        <v>4675</v>
      </c>
      <c r="D3182" s="104">
        <v>7.65</v>
      </c>
    </row>
    <row r="3183" spans="1:5">
      <c r="A3183" s="98" t="s">
        <v>5540</v>
      </c>
      <c r="B3183" s="97" t="s">
        <v>5541</v>
      </c>
      <c r="C3183" s="98" t="s">
        <v>4675</v>
      </c>
      <c r="D3183" s="104">
        <v>5.65</v>
      </c>
    </row>
    <row r="3184" spans="1:5" ht="21">
      <c r="A3184" s="98" t="s">
        <v>5542</v>
      </c>
      <c r="B3184" s="97" t="s">
        <v>6321</v>
      </c>
      <c r="C3184" s="98" t="s">
        <v>6555</v>
      </c>
      <c r="D3184" s="104">
        <v>690.92</v>
      </c>
    </row>
    <row r="3185" spans="1:4">
      <c r="A3185" s="98" t="s">
        <v>6322</v>
      </c>
      <c r="B3185" s="97" t="s">
        <v>6323</v>
      </c>
      <c r="C3185" s="98" t="s">
        <v>8247</v>
      </c>
      <c r="D3185" s="104">
        <v>18</v>
      </c>
    </row>
    <row r="3186" spans="1:4">
      <c r="A3186" s="98" t="s">
        <v>6324</v>
      </c>
      <c r="B3186" s="97" t="s">
        <v>4259</v>
      </c>
      <c r="C3186" s="98" t="s">
        <v>6555</v>
      </c>
      <c r="D3186" s="104">
        <v>90.43</v>
      </c>
    </row>
    <row r="3187" spans="1:4">
      <c r="A3187" s="98" t="s">
        <v>4260</v>
      </c>
      <c r="B3187" s="97" t="s">
        <v>4261</v>
      </c>
      <c r="C3187" s="98" t="s">
        <v>6555</v>
      </c>
      <c r="D3187" s="104">
        <v>82.76</v>
      </c>
    </row>
    <row r="3188" spans="1:4">
      <c r="A3188" s="98" t="s">
        <v>4262</v>
      </c>
      <c r="B3188" s="97" t="s">
        <v>4263</v>
      </c>
      <c r="C3188" s="98" t="s">
        <v>6555</v>
      </c>
      <c r="D3188" s="104">
        <v>109.29</v>
      </c>
    </row>
    <row r="3189" spans="1:4">
      <c r="A3189" s="98" t="s">
        <v>4264</v>
      </c>
      <c r="B3189" s="97" t="s">
        <v>4265</v>
      </c>
      <c r="C3189" s="98" t="s">
        <v>6555</v>
      </c>
      <c r="D3189" s="104">
        <v>5053.42</v>
      </c>
    </row>
    <row r="3190" spans="1:4">
      <c r="A3190" s="98" t="s">
        <v>4266</v>
      </c>
      <c r="B3190" s="97" t="s">
        <v>4267</v>
      </c>
      <c r="C3190" s="98" t="s">
        <v>6555</v>
      </c>
      <c r="D3190" s="104">
        <v>6397.31</v>
      </c>
    </row>
    <row r="3191" spans="1:4">
      <c r="A3191" s="98" t="s">
        <v>4268</v>
      </c>
      <c r="B3191" s="97" t="s">
        <v>4269</v>
      </c>
      <c r="C3191" s="98" t="s">
        <v>6555</v>
      </c>
      <c r="D3191" s="104">
        <v>155.26</v>
      </c>
    </row>
    <row r="3192" spans="1:4">
      <c r="A3192" s="98" t="s">
        <v>4270</v>
      </c>
      <c r="B3192" s="97" t="s">
        <v>4271</v>
      </c>
      <c r="C3192" s="98" t="s">
        <v>6555</v>
      </c>
      <c r="D3192" s="104">
        <v>238.06</v>
      </c>
    </row>
    <row r="3193" spans="1:4">
      <c r="A3193" s="98" t="s">
        <v>4272</v>
      </c>
      <c r="B3193" s="97" t="s">
        <v>4273</v>
      </c>
      <c r="C3193" s="98" t="s">
        <v>6555</v>
      </c>
      <c r="D3193" s="104">
        <v>287.39</v>
      </c>
    </row>
    <row r="3194" spans="1:4">
      <c r="A3194" s="98" t="s">
        <v>4274</v>
      </c>
      <c r="B3194" s="97" t="s">
        <v>4275</v>
      </c>
      <c r="C3194" s="98" t="s">
        <v>6555</v>
      </c>
      <c r="D3194" s="104">
        <v>427.73</v>
      </c>
    </row>
    <row r="3195" spans="1:4">
      <c r="A3195" s="98" t="s">
        <v>4276</v>
      </c>
      <c r="B3195" s="97" t="s">
        <v>6239</v>
      </c>
      <c r="C3195" s="98" t="s">
        <v>6555</v>
      </c>
      <c r="D3195" s="104">
        <v>646.46</v>
      </c>
    </row>
    <row r="3196" spans="1:4">
      <c r="A3196" s="98" t="s">
        <v>6240</v>
      </c>
      <c r="B3196" s="97" t="s">
        <v>6241</v>
      </c>
      <c r="C3196" s="98" t="s">
        <v>6555</v>
      </c>
      <c r="D3196" s="104">
        <v>833.03</v>
      </c>
    </row>
    <row r="3197" spans="1:4">
      <c r="A3197" s="98" t="s">
        <v>6242</v>
      </c>
      <c r="B3197" s="97" t="s">
        <v>6243</v>
      </c>
      <c r="C3197" s="98" t="s">
        <v>6555</v>
      </c>
      <c r="D3197" s="104">
        <v>845.8</v>
      </c>
    </row>
    <row r="3198" spans="1:4">
      <c r="A3198" s="98" t="s">
        <v>6244</v>
      </c>
      <c r="B3198" s="97" t="s">
        <v>6245</v>
      </c>
      <c r="C3198" s="98" t="s">
        <v>6555</v>
      </c>
      <c r="D3198" s="104">
        <v>1052.81</v>
      </c>
    </row>
    <row r="3199" spans="1:4">
      <c r="A3199" s="98" t="s">
        <v>6246</v>
      </c>
      <c r="B3199" s="97" t="s">
        <v>6247</v>
      </c>
      <c r="C3199" s="98" t="s">
        <v>6555</v>
      </c>
      <c r="D3199" s="104">
        <v>2625.68</v>
      </c>
    </row>
    <row r="3200" spans="1:4">
      <c r="A3200" s="98" t="s">
        <v>6248</v>
      </c>
      <c r="B3200" s="97" t="s">
        <v>6249</v>
      </c>
      <c r="C3200" s="98" t="s">
        <v>6555</v>
      </c>
      <c r="D3200" s="104">
        <v>3107.91</v>
      </c>
    </row>
    <row r="3201" spans="1:4">
      <c r="A3201" s="98" t="s">
        <v>6250</v>
      </c>
      <c r="B3201" s="97" t="s">
        <v>6251</v>
      </c>
      <c r="C3201" s="98" t="s">
        <v>6555</v>
      </c>
      <c r="D3201" s="104">
        <v>107.15</v>
      </c>
    </row>
    <row r="3202" spans="1:4">
      <c r="A3202" s="98" t="s">
        <v>6252</v>
      </c>
      <c r="B3202" s="97" t="s">
        <v>6253</v>
      </c>
      <c r="C3202" s="98" t="s">
        <v>6555</v>
      </c>
      <c r="D3202" s="104">
        <v>107.15</v>
      </c>
    </row>
    <row r="3203" spans="1:4">
      <c r="A3203" s="98" t="s">
        <v>6254</v>
      </c>
      <c r="B3203" s="97" t="s">
        <v>6255</v>
      </c>
      <c r="C3203" s="98" t="s">
        <v>6555</v>
      </c>
      <c r="D3203" s="104">
        <v>3793.72</v>
      </c>
    </row>
    <row r="3204" spans="1:4">
      <c r="A3204" s="98" t="s">
        <v>6256</v>
      </c>
      <c r="B3204" s="97" t="s">
        <v>6257</v>
      </c>
      <c r="C3204" s="98" t="s">
        <v>6555</v>
      </c>
      <c r="D3204" s="104">
        <v>4588.67</v>
      </c>
    </row>
    <row r="3205" spans="1:4">
      <c r="A3205" s="98" t="s">
        <v>6258</v>
      </c>
      <c r="B3205" s="97" t="s">
        <v>6259</v>
      </c>
      <c r="C3205" s="98" t="s">
        <v>6555</v>
      </c>
      <c r="D3205" s="104">
        <v>10623.35</v>
      </c>
    </row>
    <row r="3206" spans="1:4">
      <c r="A3206" s="98" t="s">
        <v>6260</v>
      </c>
      <c r="B3206" s="97" t="s">
        <v>6261</v>
      </c>
      <c r="C3206" s="98" t="s">
        <v>6555</v>
      </c>
      <c r="D3206" s="104">
        <v>10857.79</v>
      </c>
    </row>
    <row r="3207" spans="1:4">
      <c r="A3207" s="98" t="s">
        <v>6262</v>
      </c>
      <c r="B3207" s="97" t="s">
        <v>6263</v>
      </c>
      <c r="C3207" s="98" t="s">
        <v>6555</v>
      </c>
      <c r="D3207" s="104">
        <v>11496.66</v>
      </c>
    </row>
    <row r="3208" spans="1:4">
      <c r="A3208" s="98" t="s">
        <v>6264</v>
      </c>
      <c r="B3208" s="97" t="s">
        <v>6265</v>
      </c>
      <c r="C3208" s="98" t="s">
        <v>6555</v>
      </c>
      <c r="D3208" s="104">
        <v>11810.41</v>
      </c>
    </row>
    <row r="3209" spans="1:4">
      <c r="A3209" s="98" t="s">
        <v>6266</v>
      </c>
      <c r="B3209" s="97" t="s">
        <v>6267</v>
      </c>
      <c r="C3209" s="98" t="s">
        <v>6555</v>
      </c>
      <c r="D3209" s="104">
        <v>12046.62</v>
      </c>
    </row>
    <row r="3210" spans="1:4">
      <c r="A3210" s="98" t="s">
        <v>6268</v>
      </c>
      <c r="B3210" s="97" t="s">
        <v>6269</v>
      </c>
      <c r="C3210" s="98" t="s">
        <v>6555</v>
      </c>
      <c r="D3210" s="104">
        <v>12662.82</v>
      </c>
    </row>
    <row r="3211" spans="1:4">
      <c r="A3211" s="98" t="s">
        <v>6270</v>
      </c>
      <c r="B3211" s="97" t="s">
        <v>6271</v>
      </c>
      <c r="C3211" s="98" t="s">
        <v>6555</v>
      </c>
      <c r="D3211" s="104">
        <v>1004.03</v>
      </c>
    </row>
    <row r="3212" spans="1:4">
      <c r="A3212" s="98" t="s">
        <v>6272</v>
      </c>
      <c r="B3212" s="97" t="s">
        <v>6273</v>
      </c>
      <c r="C3212" s="98" t="s">
        <v>6555</v>
      </c>
      <c r="D3212" s="104">
        <v>1024.0999999999999</v>
      </c>
    </row>
    <row r="3213" spans="1:4">
      <c r="A3213" s="98" t="s">
        <v>6274</v>
      </c>
      <c r="B3213" s="97" t="s">
        <v>6275</v>
      </c>
      <c r="C3213" s="98" t="s">
        <v>6555</v>
      </c>
      <c r="D3213" s="104">
        <v>1054.83</v>
      </c>
    </row>
    <row r="3214" spans="1:4">
      <c r="A3214" s="98" t="s">
        <v>6276</v>
      </c>
      <c r="B3214" s="97" t="s">
        <v>6277</v>
      </c>
      <c r="C3214" s="98" t="s">
        <v>6555</v>
      </c>
      <c r="D3214" s="104">
        <v>1326.86</v>
      </c>
    </row>
    <row r="3215" spans="1:4">
      <c r="A3215" s="98" t="s">
        <v>6278</v>
      </c>
      <c r="B3215" s="97" t="s">
        <v>6279</v>
      </c>
      <c r="C3215" s="98" t="s">
        <v>6555</v>
      </c>
      <c r="D3215" s="104">
        <v>1336.3</v>
      </c>
    </row>
    <row r="3216" spans="1:4">
      <c r="A3216" s="98" t="s">
        <v>6280</v>
      </c>
      <c r="B3216" s="97" t="s">
        <v>6281</v>
      </c>
      <c r="C3216" s="98" t="s">
        <v>6555</v>
      </c>
      <c r="D3216" s="104">
        <v>1412.43</v>
      </c>
    </row>
    <row r="3217" spans="1:4">
      <c r="A3217" s="98" t="s">
        <v>6282</v>
      </c>
      <c r="B3217" s="97" t="s">
        <v>4280</v>
      </c>
      <c r="C3217" s="98" t="s">
        <v>6555</v>
      </c>
      <c r="D3217" s="104">
        <v>1639</v>
      </c>
    </row>
    <row r="3218" spans="1:4">
      <c r="A3218" s="98" t="s">
        <v>4281</v>
      </c>
      <c r="B3218" s="97" t="s">
        <v>4282</v>
      </c>
      <c r="C3218" s="98" t="s">
        <v>6555</v>
      </c>
      <c r="D3218" s="104">
        <v>1658.06</v>
      </c>
    </row>
    <row r="3219" spans="1:4">
      <c r="A3219" s="98" t="s">
        <v>4283</v>
      </c>
      <c r="B3219" s="97" t="s">
        <v>4284</v>
      </c>
      <c r="C3219" s="98" t="s">
        <v>6555</v>
      </c>
      <c r="D3219" s="104">
        <v>1707.8</v>
      </c>
    </row>
    <row r="3220" spans="1:4">
      <c r="A3220" s="98" t="s">
        <v>4285</v>
      </c>
      <c r="B3220" s="97" t="s">
        <v>4286</v>
      </c>
      <c r="C3220" s="98" t="s">
        <v>6555</v>
      </c>
      <c r="D3220" s="104">
        <v>1763.51</v>
      </c>
    </row>
    <row r="3221" spans="1:4">
      <c r="A3221" s="98" t="s">
        <v>4287</v>
      </c>
      <c r="B3221" s="97" t="s">
        <v>4288</v>
      </c>
      <c r="C3221" s="98" t="s">
        <v>6555</v>
      </c>
      <c r="D3221" s="104">
        <v>3684.84</v>
      </c>
    </row>
    <row r="3222" spans="1:4">
      <c r="A3222" s="98" t="s">
        <v>4289</v>
      </c>
      <c r="B3222" s="97" t="s">
        <v>4290</v>
      </c>
      <c r="C3222" s="98" t="s">
        <v>6555</v>
      </c>
      <c r="D3222" s="104">
        <v>3758.54</v>
      </c>
    </row>
    <row r="3223" spans="1:4">
      <c r="A3223" s="98" t="s">
        <v>4291</v>
      </c>
      <c r="B3223" s="97" t="s">
        <v>4292</v>
      </c>
      <c r="C3223" s="98" t="s">
        <v>6555</v>
      </c>
      <c r="D3223" s="104">
        <v>3871.29</v>
      </c>
    </row>
    <row r="3224" spans="1:4">
      <c r="A3224" s="98" t="s">
        <v>4293</v>
      </c>
      <c r="B3224" s="97" t="s">
        <v>4294</v>
      </c>
      <c r="C3224" s="98" t="s">
        <v>6555</v>
      </c>
      <c r="D3224" s="104">
        <v>4831.01</v>
      </c>
    </row>
    <row r="3225" spans="1:4">
      <c r="A3225" s="98" t="s">
        <v>4295</v>
      </c>
      <c r="B3225" s="97" t="s">
        <v>4296</v>
      </c>
      <c r="C3225" s="98" t="s">
        <v>6555</v>
      </c>
      <c r="D3225" s="104">
        <v>4927.63</v>
      </c>
    </row>
    <row r="3226" spans="1:4">
      <c r="A3226" s="98" t="s">
        <v>4297</v>
      </c>
      <c r="B3226" s="97" t="s">
        <v>4298</v>
      </c>
      <c r="C3226" s="98" t="s">
        <v>6555</v>
      </c>
      <c r="D3226" s="104">
        <v>5075.47</v>
      </c>
    </row>
    <row r="3227" spans="1:4">
      <c r="A3227" s="98" t="s">
        <v>4299</v>
      </c>
      <c r="B3227" s="97" t="s">
        <v>4300</v>
      </c>
      <c r="C3227" s="98" t="s">
        <v>6555</v>
      </c>
      <c r="D3227" s="104">
        <v>6096.41</v>
      </c>
    </row>
    <row r="3228" spans="1:4">
      <c r="A3228" s="98" t="s">
        <v>4301</v>
      </c>
      <c r="B3228" s="97" t="s">
        <v>4302</v>
      </c>
      <c r="C3228" s="98" t="s">
        <v>6555</v>
      </c>
      <c r="D3228" s="104">
        <v>6221.37</v>
      </c>
    </row>
    <row r="3229" spans="1:4">
      <c r="A3229" s="98" t="s">
        <v>4303</v>
      </c>
      <c r="B3229" s="97" t="s">
        <v>4304</v>
      </c>
      <c r="C3229" s="98" t="s">
        <v>6555</v>
      </c>
      <c r="D3229" s="104">
        <v>6436.46</v>
      </c>
    </row>
    <row r="3230" spans="1:4">
      <c r="A3230" s="98" t="s">
        <v>4305</v>
      </c>
      <c r="B3230" s="97" t="s">
        <v>4306</v>
      </c>
      <c r="C3230" s="98" t="s">
        <v>6555</v>
      </c>
      <c r="D3230" s="104">
        <v>7305.69</v>
      </c>
    </row>
    <row r="3231" spans="1:4">
      <c r="A3231" s="98" t="s">
        <v>4307</v>
      </c>
      <c r="B3231" s="97" t="s">
        <v>4308</v>
      </c>
      <c r="C3231" s="98" t="s">
        <v>6555</v>
      </c>
      <c r="D3231" s="104">
        <v>7467.59</v>
      </c>
    </row>
    <row r="3232" spans="1:4">
      <c r="A3232" s="98" t="s">
        <v>4309</v>
      </c>
      <c r="B3232" s="97" t="s">
        <v>4310</v>
      </c>
      <c r="C3232" s="98" t="s">
        <v>6555</v>
      </c>
      <c r="D3232" s="104">
        <v>7507.32</v>
      </c>
    </row>
    <row r="3233" spans="1:4">
      <c r="A3233" s="98" t="s">
        <v>4311</v>
      </c>
      <c r="B3233" s="97" t="s">
        <v>4312</v>
      </c>
      <c r="C3233" s="98" t="s">
        <v>6555</v>
      </c>
      <c r="D3233" s="104">
        <v>8116.74</v>
      </c>
    </row>
    <row r="3234" spans="1:4">
      <c r="A3234" s="98" t="s">
        <v>6052</v>
      </c>
      <c r="B3234" s="97" t="s">
        <v>6053</v>
      </c>
      <c r="C3234" s="98" t="s">
        <v>6555</v>
      </c>
      <c r="D3234" s="104">
        <v>8279.08</v>
      </c>
    </row>
    <row r="3235" spans="1:4">
      <c r="A3235" s="98" t="s">
        <v>6054</v>
      </c>
      <c r="B3235" s="97" t="s">
        <v>6055</v>
      </c>
      <c r="C3235" s="98" t="s">
        <v>6555</v>
      </c>
      <c r="D3235" s="104">
        <v>8527.4599999999991</v>
      </c>
    </row>
    <row r="3236" spans="1:4">
      <c r="A3236" s="98" t="s">
        <v>6056</v>
      </c>
      <c r="B3236" s="97" t="s">
        <v>6057</v>
      </c>
      <c r="C3236" s="98" t="s">
        <v>6555</v>
      </c>
      <c r="D3236" s="104">
        <v>7064.86</v>
      </c>
    </row>
    <row r="3237" spans="1:4">
      <c r="A3237" s="98" t="s">
        <v>6058</v>
      </c>
      <c r="B3237" s="97" t="s">
        <v>6059</v>
      </c>
      <c r="C3237" s="98" t="s">
        <v>6555</v>
      </c>
      <c r="D3237" s="104">
        <v>8614.33</v>
      </c>
    </row>
    <row r="3238" spans="1:4">
      <c r="A3238" s="98" t="s">
        <v>6060</v>
      </c>
      <c r="B3238" s="97" t="s">
        <v>6061</v>
      </c>
      <c r="C3238" s="98" t="s">
        <v>6555</v>
      </c>
      <c r="D3238" s="104">
        <v>589.24</v>
      </c>
    </row>
    <row r="3239" spans="1:4">
      <c r="A3239" s="98" t="s">
        <v>6062</v>
      </c>
      <c r="B3239" s="97" t="s">
        <v>1210</v>
      </c>
      <c r="C3239" s="98" t="s">
        <v>6555</v>
      </c>
      <c r="D3239" s="104">
        <v>1661.86</v>
      </c>
    </row>
    <row r="3240" spans="1:4">
      <c r="A3240" s="98" t="s">
        <v>1211</v>
      </c>
      <c r="B3240" s="97" t="s">
        <v>1212</v>
      </c>
      <c r="C3240" s="98" t="s">
        <v>6555</v>
      </c>
      <c r="D3240" s="104">
        <v>1832.26</v>
      </c>
    </row>
    <row r="3241" spans="1:4">
      <c r="A3241" s="98" t="s">
        <v>1213</v>
      </c>
      <c r="B3241" s="97" t="s">
        <v>1214</v>
      </c>
      <c r="C3241" s="98" t="s">
        <v>6555</v>
      </c>
      <c r="D3241" s="104">
        <v>1352.23</v>
      </c>
    </row>
    <row r="3242" spans="1:4">
      <c r="A3242" s="98" t="s">
        <v>1215</v>
      </c>
      <c r="B3242" s="97" t="s">
        <v>1216</v>
      </c>
      <c r="C3242" s="98" t="s">
        <v>6555</v>
      </c>
      <c r="D3242" s="104">
        <v>1141.8399999999999</v>
      </c>
    </row>
    <row r="3243" spans="1:4">
      <c r="A3243" s="98" t="s">
        <v>1217</v>
      </c>
      <c r="B3243" s="97" t="s">
        <v>1218</v>
      </c>
      <c r="C3243" s="98" t="s">
        <v>6555</v>
      </c>
      <c r="D3243" s="104">
        <v>1208.79</v>
      </c>
    </row>
    <row r="3244" spans="1:4">
      <c r="A3244" s="98" t="s">
        <v>1219</v>
      </c>
      <c r="B3244" s="97" t="s">
        <v>1220</v>
      </c>
      <c r="C3244" s="98" t="s">
        <v>6555</v>
      </c>
      <c r="D3244" s="104">
        <v>3608.29</v>
      </c>
    </row>
    <row r="3245" spans="1:4">
      <c r="A3245" s="98" t="s">
        <v>1221</v>
      </c>
      <c r="B3245" s="97" t="s">
        <v>1222</v>
      </c>
      <c r="C3245" s="98" t="s">
        <v>6555</v>
      </c>
      <c r="D3245" s="104">
        <v>5009.46</v>
      </c>
    </row>
    <row r="3246" spans="1:4">
      <c r="A3246" s="98" t="s">
        <v>1223</v>
      </c>
      <c r="B3246" s="97" t="s">
        <v>1224</v>
      </c>
      <c r="C3246" s="98" t="s">
        <v>6555</v>
      </c>
      <c r="D3246" s="104">
        <v>5538.3</v>
      </c>
    </row>
    <row r="3247" spans="1:4">
      <c r="A3247" s="98" t="s">
        <v>1225</v>
      </c>
      <c r="B3247" s="97" t="s">
        <v>1226</v>
      </c>
      <c r="C3247" s="98" t="s">
        <v>6555</v>
      </c>
      <c r="D3247" s="104">
        <v>130.91</v>
      </c>
    </row>
    <row r="3248" spans="1:4">
      <c r="A3248" s="98" t="s">
        <v>1227</v>
      </c>
      <c r="B3248" s="97" t="s">
        <v>1228</v>
      </c>
      <c r="C3248" s="98" t="s">
        <v>6555</v>
      </c>
      <c r="D3248" s="104">
        <v>4755.8500000000004</v>
      </c>
    </row>
    <row r="3249" spans="1:4">
      <c r="A3249" s="98" t="s">
        <v>1229</v>
      </c>
      <c r="B3249" s="97" t="s">
        <v>1230</v>
      </c>
      <c r="C3249" s="98" t="s">
        <v>6555</v>
      </c>
      <c r="D3249" s="104">
        <v>5456.29</v>
      </c>
    </row>
    <row r="3250" spans="1:4">
      <c r="A3250" s="98" t="s">
        <v>1231</v>
      </c>
      <c r="B3250" s="97" t="s">
        <v>1232</v>
      </c>
      <c r="C3250" s="98" t="s">
        <v>6555</v>
      </c>
      <c r="D3250" s="104">
        <v>191.08</v>
      </c>
    </row>
    <row r="3251" spans="1:4">
      <c r="A3251" s="98" t="s">
        <v>2133</v>
      </c>
      <c r="B3251" s="97" t="s">
        <v>2134</v>
      </c>
      <c r="C3251" s="98" t="s">
        <v>6555</v>
      </c>
      <c r="D3251" s="104">
        <v>362.56</v>
      </c>
    </row>
    <row r="3252" spans="1:4">
      <c r="A3252" s="98" t="s">
        <v>2135</v>
      </c>
      <c r="B3252" s="97" t="s">
        <v>2136</v>
      </c>
      <c r="C3252" s="98" t="s">
        <v>6555</v>
      </c>
      <c r="D3252" s="104">
        <v>468.51</v>
      </c>
    </row>
    <row r="3253" spans="1:4">
      <c r="A3253" s="98" t="s">
        <v>2137</v>
      </c>
      <c r="B3253" s="97" t="s">
        <v>2138</v>
      </c>
      <c r="C3253" s="98" t="s">
        <v>6555</v>
      </c>
      <c r="D3253" s="104">
        <v>657.48</v>
      </c>
    </row>
    <row r="3254" spans="1:4">
      <c r="A3254" s="98" t="s">
        <v>2139</v>
      </c>
      <c r="B3254" s="97" t="s">
        <v>611</v>
      </c>
      <c r="C3254" s="98" t="s">
        <v>6555</v>
      </c>
      <c r="D3254" s="104">
        <v>738.75</v>
      </c>
    </row>
    <row r="3255" spans="1:4">
      <c r="A3255" s="98" t="s">
        <v>612</v>
      </c>
      <c r="B3255" s="97" t="s">
        <v>613</v>
      </c>
      <c r="C3255" s="98" t="s">
        <v>6555</v>
      </c>
      <c r="D3255" s="104">
        <v>838.6</v>
      </c>
    </row>
    <row r="3256" spans="1:4">
      <c r="A3256" s="98" t="s">
        <v>614</v>
      </c>
      <c r="B3256" s="97" t="s">
        <v>615</v>
      </c>
      <c r="C3256" s="98" t="s">
        <v>6555</v>
      </c>
      <c r="D3256" s="104">
        <v>2241.96</v>
      </c>
    </row>
    <row r="3257" spans="1:4">
      <c r="A3257" s="98" t="s">
        <v>616</v>
      </c>
      <c r="B3257" s="97" t="s">
        <v>617</v>
      </c>
      <c r="C3257" s="98" t="s">
        <v>6555</v>
      </c>
      <c r="D3257" s="104">
        <v>100.86</v>
      </c>
    </row>
    <row r="3258" spans="1:4">
      <c r="A3258" s="98" t="s">
        <v>618</v>
      </c>
      <c r="B3258" s="97" t="s">
        <v>619</v>
      </c>
      <c r="C3258" s="98" t="s">
        <v>6555</v>
      </c>
      <c r="D3258" s="104">
        <v>2411.1999999999998</v>
      </c>
    </row>
    <row r="3259" spans="1:4">
      <c r="A3259" s="98" t="s">
        <v>620</v>
      </c>
      <c r="B3259" s="97" t="s">
        <v>621</v>
      </c>
      <c r="C3259" s="98" t="s">
        <v>6555</v>
      </c>
      <c r="D3259" s="104">
        <v>2724.81</v>
      </c>
    </row>
    <row r="3260" spans="1:4">
      <c r="A3260" s="98" t="s">
        <v>622</v>
      </c>
      <c r="B3260" s="97" t="s">
        <v>623</v>
      </c>
      <c r="C3260" s="98" t="s">
        <v>6555</v>
      </c>
      <c r="D3260" s="104">
        <v>3273</v>
      </c>
    </row>
    <row r="3261" spans="1:4">
      <c r="A3261" s="98" t="s">
        <v>624</v>
      </c>
      <c r="B3261" s="97" t="s">
        <v>625</v>
      </c>
      <c r="C3261" s="98" t="s">
        <v>6555</v>
      </c>
      <c r="D3261" s="104">
        <v>105.43</v>
      </c>
    </row>
    <row r="3262" spans="1:4">
      <c r="A3262" s="98" t="s">
        <v>626</v>
      </c>
      <c r="B3262" s="97" t="s">
        <v>627</v>
      </c>
      <c r="C3262" s="98" t="s">
        <v>6555</v>
      </c>
      <c r="D3262" s="104">
        <v>105.43</v>
      </c>
    </row>
    <row r="3263" spans="1:4">
      <c r="A3263" s="98" t="s">
        <v>628</v>
      </c>
      <c r="B3263" s="97" t="s">
        <v>629</v>
      </c>
      <c r="C3263" s="98" t="s">
        <v>6555</v>
      </c>
      <c r="D3263" s="104">
        <v>3532.98</v>
      </c>
    </row>
    <row r="3264" spans="1:4">
      <c r="A3264" s="98" t="s">
        <v>630</v>
      </c>
      <c r="B3264" s="97" t="s">
        <v>631</v>
      </c>
      <c r="C3264" s="98" t="s">
        <v>6555</v>
      </c>
      <c r="D3264" s="104">
        <v>4147.3599999999997</v>
      </c>
    </row>
    <row r="3265" spans="1:4">
      <c r="A3265" s="98" t="s">
        <v>632</v>
      </c>
      <c r="B3265" s="97" t="s">
        <v>633</v>
      </c>
      <c r="C3265" s="98" t="s">
        <v>6555</v>
      </c>
      <c r="D3265" s="104">
        <v>68.2</v>
      </c>
    </row>
    <row r="3266" spans="1:4">
      <c r="A3266" s="98" t="s">
        <v>634</v>
      </c>
      <c r="B3266" s="97" t="s">
        <v>635</v>
      </c>
      <c r="C3266" s="98" t="s">
        <v>6555</v>
      </c>
      <c r="D3266" s="104">
        <v>32.11</v>
      </c>
    </row>
    <row r="3267" spans="1:4">
      <c r="A3267" s="98" t="s">
        <v>636</v>
      </c>
      <c r="B3267" s="97" t="s">
        <v>637</v>
      </c>
      <c r="C3267" s="98" t="s">
        <v>6555</v>
      </c>
      <c r="D3267" s="104">
        <v>54.29</v>
      </c>
    </row>
    <row r="3268" spans="1:4">
      <c r="A3268" s="98" t="s">
        <v>638</v>
      </c>
      <c r="B3268" s="97" t="s">
        <v>639</v>
      </c>
      <c r="C3268" s="98" t="s">
        <v>6555</v>
      </c>
      <c r="D3268" s="104">
        <v>61.15</v>
      </c>
    </row>
    <row r="3269" spans="1:4">
      <c r="A3269" s="98" t="s">
        <v>640</v>
      </c>
      <c r="B3269" s="97" t="s">
        <v>641</v>
      </c>
      <c r="C3269" s="98" t="s">
        <v>6555</v>
      </c>
      <c r="D3269" s="104">
        <v>27.15</v>
      </c>
    </row>
    <row r="3270" spans="1:4">
      <c r="A3270" s="98" t="s">
        <v>642</v>
      </c>
      <c r="B3270" s="97" t="s">
        <v>643</v>
      </c>
      <c r="C3270" s="98" t="s">
        <v>6555</v>
      </c>
      <c r="D3270" s="104">
        <v>48.93</v>
      </c>
    </row>
    <row r="3271" spans="1:4">
      <c r="A3271" s="98" t="s">
        <v>644</v>
      </c>
      <c r="B3271" s="97" t="s">
        <v>645</v>
      </c>
      <c r="C3271" s="98" t="s">
        <v>6555</v>
      </c>
      <c r="D3271" s="104">
        <v>307.3</v>
      </c>
    </row>
    <row r="3272" spans="1:4">
      <c r="A3272" s="98" t="s">
        <v>646</v>
      </c>
      <c r="B3272" s="97" t="s">
        <v>647</v>
      </c>
      <c r="C3272" s="98" t="s">
        <v>6555</v>
      </c>
      <c r="D3272" s="104">
        <v>5450.5</v>
      </c>
    </row>
    <row r="3273" spans="1:4">
      <c r="A3273" s="98" t="s">
        <v>648</v>
      </c>
      <c r="B3273" s="97" t="s">
        <v>649</v>
      </c>
      <c r="C3273" s="98" t="s">
        <v>6555</v>
      </c>
      <c r="D3273" s="104">
        <v>6910.87</v>
      </c>
    </row>
    <row r="3274" spans="1:4">
      <c r="A3274" s="98" t="s">
        <v>650</v>
      </c>
      <c r="B3274" s="97" t="s">
        <v>651</v>
      </c>
      <c r="C3274" s="98" t="s">
        <v>6555</v>
      </c>
      <c r="D3274" s="104">
        <v>313.44</v>
      </c>
    </row>
    <row r="3275" spans="1:4">
      <c r="A3275" s="98" t="s">
        <v>4358</v>
      </c>
      <c r="B3275" s="97" t="s">
        <v>4359</v>
      </c>
      <c r="C3275" s="98" t="s">
        <v>6555</v>
      </c>
      <c r="D3275" s="104">
        <v>608.65</v>
      </c>
    </row>
    <row r="3276" spans="1:4">
      <c r="A3276" s="98" t="s">
        <v>4360</v>
      </c>
      <c r="B3276" s="97" t="s">
        <v>4361</v>
      </c>
      <c r="C3276" s="98" t="s">
        <v>6555</v>
      </c>
      <c r="D3276" s="104">
        <v>656.32</v>
      </c>
    </row>
    <row r="3277" spans="1:4">
      <c r="A3277" s="98" t="s">
        <v>4362</v>
      </c>
      <c r="B3277" s="97" t="s">
        <v>4363</v>
      </c>
      <c r="C3277" s="98" t="s">
        <v>6555</v>
      </c>
      <c r="D3277" s="104">
        <v>806.26</v>
      </c>
    </row>
    <row r="3278" spans="1:4">
      <c r="A3278" s="98" t="s">
        <v>4364</v>
      </c>
      <c r="B3278" s="97" t="s">
        <v>4365</v>
      </c>
      <c r="C3278" s="98" t="s">
        <v>6555</v>
      </c>
      <c r="D3278" s="104">
        <v>1003.73</v>
      </c>
    </row>
    <row r="3279" spans="1:4">
      <c r="A3279" s="98" t="s">
        <v>5738</v>
      </c>
      <c r="B3279" s="97" t="s">
        <v>5739</v>
      </c>
      <c r="C3279" s="98" t="s">
        <v>6555</v>
      </c>
      <c r="D3279" s="104">
        <v>1164.17</v>
      </c>
    </row>
    <row r="3280" spans="1:4">
      <c r="A3280" s="98" t="s">
        <v>5740</v>
      </c>
      <c r="B3280" s="97" t="s">
        <v>5741</v>
      </c>
      <c r="C3280" s="98" t="s">
        <v>6555</v>
      </c>
      <c r="D3280" s="104">
        <v>2580.4699999999998</v>
      </c>
    </row>
    <row r="3281" spans="1:4">
      <c r="A3281" s="98" t="s">
        <v>5742</v>
      </c>
      <c r="B3281" s="97" t="s">
        <v>5743</v>
      </c>
      <c r="C3281" s="98" t="s">
        <v>6555</v>
      </c>
      <c r="D3281" s="104">
        <v>2701.28</v>
      </c>
    </row>
    <row r="3282" spans="1:4">
      <c r="A3282" s="98" t="s">
        <v>5744</v>
      </c>
      <c r="B3282" s="97" t="s">
        <v>5745</v>
      </c>
      <c r="C3282" s="98" t="s">
        <v>6555</v>
      </c>
      <c r="D3282" s="104">
        <v>3404.5</v>
      </c>
    </row>
    <row r="3283" spans="1:4">
      <c r="A3283" s="98" t="s">
        <v>5746</v>
      </c>
      <c r="B3283" s="97" t="s">
        <v>5747</v>
      </c>
      <c r="C3283" s="98" t="s">
        <v>6555</v>
      </c>
      <c r="D3283" s="104">
        <v>3714.21</v>
      </c>
    </row>
    <row r="3284" spans="1:4">
      <c r="A3284" s="98" t="s">
        <v>5748</v>
      </c>
      <c r="B3284" s="97" t="s">
        <v>5749</v>
      </c>
      <c r="C3284" s="98" t="s">
        <v>6555</v>
      </c>
      <c r="D3284" s="104">
        <v>301.26</v>
      </c>
    </row>
    <row r="3285" spans="1:4">
      <c r="A3285" s="98" t="s">
        <v>5750</v>
      </c>
      <c r="B3285" s="97" t="s">
        <v>5751</v>
      </c>
      <c r="C3285" s="98" t="s">
        <v>6555</v>
      </c>
      <c r="D3285" s="104">
        <v>301.26</v>
      </c>
    </row>
    <row r="3286" spans="1:4">
      <c r="A3286" s="98" t="s">
        <v>5752</v>
      </c>
      <c r="B3286" s="97" t="s">
        <v>5753</v>
      </c>
      <c r="C3286" s="98" t="s">
        <v>6555</v>
      </c>
      <c r="D3286" s="104">
        <v>3981.95</v>
      </c>
    </row>
    <row r="3287" spans="1:4">
      <c r="A3287" s="98" t="s">
        <v>1465</v>
      </c>
      <c r="B3287" s="97" t="s">
        <v>1466</v>
      </c>
      <c r="C3287" s="98" t="s">
        <v>6555</v>
      </c>
      <c r="D3287" s="104">
        <v>5029.12</v>
      </c>
    </row>
    <row r="3288" spans="1:4" ht="42">
      <c r="A3288" s="98" t="s">
        <v>1467</v>
      </c>
      <c r="B3288" s="97" t="s">
        <v>3536</v>
      </c>
      <c r="C3288" s="98" t="s">
        <v>6555</v>
      </c>
      <c r="D3288" s="104">
        <v>41713.32</v>
      </c>
    </row>
    <row r="3289" spans="1:4" ht="42">
      <c r="A3289" s="98" t="s">
        <v>3537</v>
      </c>
      <c r="B3289" s="97" t="s">
        <v>3525</v>
      </c>
      <c r="C3289" s="98" t="s">
        <v>6555</v>
      </c>
      <c r="D3289" s="104">
        <v>20677.97</v>
      </c>
    </row>
    <row r="3290" spans="1:4" ht="21">
      <c r="A3290" s="98" t="s">
        <v>3526</v>
      </c>
      <c r="B3290" s="97" t="s">
        <v>3527</v>
      </c>
      <c r="C3290" s="98" t="s">
        <v>6555</v>
      </c>
      <c r="D3290" s="104">
        <v>20677.97</v>
      </c>
    </row>
    <row r="3291" spans="1:4" ht="21">
      <c r="A3291" s="98" t="s">
        <v>3528</v>
      </c>
      <c r="B3291" s="97" t="s">
        <v>3527</v>
      </c>
      <c r="C3291" s="98" t="s">
        <v>6555</v>
      </c>
      <c r="D3291" s="104">
        <v>20677.97</v>
      </c>
    </row>
    <row r="3292" spans="1:4">
      <c r="A3292" s="98" t="s">
        <v>3529</v>
      </c>
      <c r="B3292" s="97" t="s">
        <v>3530</v>
      </c>
      <c r="C3292" s="98" t="s">
        <v>6555</v>
      </c>
      <c r="D3292" s="104">
        <v>43</v>
      </c>
    </row>
    <row r="3293" spans="1:4">
      <c r="A3293" s="98" t="s">
        <v>3531</v>
      </c>
      <c r="B3293" s="97" t="s">
        <v>3532</v>
      </c>
      <c r="C3293" s="98" t="s">
        <v>6555</v>
      </c>
      <c r="D3293" s="104">
        <v>28</v>
      </c>
    </row>
    <row r="3294" spans="1:4" ht="21">
      <c r="A3294" s="98" t="s">
        <v>3533</v>
      </c>
      <c r="B3294" s="97" t="s">
        <v>3534</v>
      </c>
      <c r="C3294" s="98" t="s">
        <v>6555</v>
      </c>
      <c r="D3294" s="104">
        <v>7846</v>
      </c>
    </row>
    <row r="3295" spans="1:4" ht="21">
      <c r="A3295" s="98" t="s">
        <v>3535</v>
      </c>
      <c r="B3295" s="97" t="s">
        <v>5656</v>
      </c>
      <c r="C3295" s="98" t="s">
        <v>6555</v>
      </c>
      <c r="D3295" s="104">
        <v>10555</v>
      </c>
    </row>
    <row r="3296" spans="1:4" ht="21">
      <c r="A3296" s="98" t="s">
        <v>5657</v>
      </c>
      <c r="B3296" s="97" t="s">
        <v>5658</v>
      </c>
      <c r="C3296" s="98" t="s">
        <v>6555</v>
      </c>
      <c r="D3296" s="104">
        <v>28313</v>
      </c>
    </row>
    <row r="3297" spans="1:4" ht="21">
      <c r="A3297" s="98" t="s">
        <v>5659</v>
      </c>
      <c r="B3297" s="97" t="s">
        <v>5660</v>
      </c>
      <c r="C3297" s="98" t="s">
        <v>6555</v>
      </c>
      <c r="D3297" s="104">
        <v>65288</v>
      </c>
    </row>
    <row r="3298" spans="1:4" ht="21">
      <c r="A3298" s="98" t="s">
        <v>5661</v>
      </c>
      <c r="B3298" s="97" t="s">
        <v>3552</v>
      </c>
      <c r="C3298" s="98" t="s">
        <v>6555</v>
      </c>
      <c r="D3298" s="104">
        <v>47889</v>
      </c>
    </row>
    <row r="3299" spans="1:4" ht="21">
      <c r="A3299" s="98" t="s">
        <v>3553</v>
      </c>
      <c r="B3299" s="97" t="s">
        <v>1397</v>
      </c>
      <c r="C3299" s="98" t="s">
        <v>6555</v>
      </c>
      <c r="D3299" s="104">
        <v>36284</v>
      </c>
    </row>
    <row r="3300" spans="1:4" ht="21">
      <c r="A3300" s="98" t="s">
        <v>1398</v>
      </c>
      <c r="B3300" s="97" t="s">
        <v>1399</v>
      </c>
      <c r="C3300" s="98" t="s">
        <v>6555</v>
      </c>
      <c r="D3300" s="104">
        <v>19256</v>
      </c>
    </row>
    <row r="3301" spans="1:4" ht="21">
      <c r="A3301" s="98" t="s">
        <v>1400</v>
      </c>
      <c r="B3301" s="97" t="s">
        <v>1401</v>
      </c>
      <c r="C3301" s="98" t="s">
        <v>6555</v>
      </c>
      <c r="D3301" s="104">
        <v>81152</v>
      </c>
    </row>
    <row r="3302" spans="1:4" ht="21">
      <c r="A3302" s="98" t="s">
        <v>1402</v>
      </c>
      <c r="B3302" s="97" t="s">
        <v>5664</v>
      </c>
      <c r="C3302" s="98" t="s">
        <v>6555</v>
      </c>
      <c r="D3302" s="104">
        <v>160691</v>
      </c>
    </row>
    <row r="3303" spans="1:4" ht="21">
      <c r="A3303" s="98" t="s">
        <v>5665</v>
      </c>
      <c r="B3303" s="97" t="s">
        <v>5662</v>
      </c>
      <c r="C3303" s="98" t="s">
        <v>6555</v>
      </c>
      <c r="D3303" s="104">
        <v>103124</v>
      </c>
    </row>
    <row r="3304" spans="1:4">
      <c r="A3304" s="98" t="s">
        <v>5663</v>
      </c>
      <c r="B3304" s="97" t="s">
        <v>3554</v>
      </c>
      <c r="C3304" s="98" t="s">
        <v>6555</v>
      </c>
      <c r="D3304" s="104">
        <v>243.29</v>
      </c>
    </row>
    <row r="3305" spans="1:4">
      <c r="A3305" s="98" t="s">
        <v>3555</v>
      </c>
      <c r="B3305" s="97" t="s">
        <v>3556</v>
      </c>
      <c r="C3305" s="98" t="s">
        <v>6555</v>
      </c>
      <c r="D3305" s="104">
        <v>243.29</v>
      </c>
    </row>
    <row r="3306" spans="1:4">
      <c r="A3306" s="98" t="s">
        <v>3557</v>
      </c>
      <c r="B3306" s="97" t="s">
        <v>3558</v>
      </c>
      <c r="C3306" s="98" t="s">
        <v>6555</v>
      </c>
      <c r="D3306" s="104">
        <v>283.41000000000003</v>
      </c>
    </row>
    <row r="3307" spans="1:4">
      <c r="A3307" s="98" t="s">
        <v>3559</v>
      </c>
      <c r="B3307" s="97" t="s">
        <v>3560</v>
      </c>
      <c r="C3307" s="98" t="s">
        <v>6555</v>
      </c>
      <c r="D3307" s="104">
        <v>283.41000000000003</v>
      </c>
    </row>
    <row r="3308" spans="1:4">
      <c r="A3308" s="98" t="s">
        <v>3561</v>
      </c>
      <c r="B3308" s="97" t="s">
        <v>3562</v>
      </c>
      <c r="C3308" s="98" t="s">
        <v>6555</v>
      </c>
      <c r="D3308" s="104">
        <v>568.82000000000005</v>
      </c>
    </row>
    <row r="3309" spans="1:4">
      <c r="A3309" s="98" t="s">
        <v>3563</v>
      </c>
      <c r="B3309" s="97" t="s">
        <v>3564</v>
      </c>
      <c r="C3309" s="98" t="s">
        <v>6555</v>
      </c>
      <c r="D3309" s="104">
        <v>486.58</v>
      </c>
    </row>
    <row r="3310" spans="1:4">
      <c r="A3310" s="98" t="s">
        <v>3565</v>
      </c>
      <c r="B3310" s="97" t="s">
        <v>7804</v>
      </c>
      <c r="C3310" s="98" t="s">
        <v>6555</v>
      </c>
      <c r="D3310" s="104">
        <v>543.41999999999996</v>
      </c>
    </row>
    <row r="3311" spans="1:4">
      <c r="A3311" s="98" t="s">
        <v>7805</v>
      </c>
      <c r="B3311" s="97" t="s">
        <v>7806</v>
      </c>
      <c r="C3311" s="98" t="s">
        <v>6555</v>
      </c>
      <c r="D3311" s="104">
        <v>543.41999999999996</v>
      </c>
    </row>
    <row r="3312" spans="1:4">
      <c r="A3312" s="98" t="s">
        <v>7807</v>
      </c>
      <c r="B3312" s="97" t="s">
        <v>7808</v>
      </c>
      <c r="C3312" s="98" t="s">
        <v>6555</v>
      </c>
      <c r="D3312" s="104">
        <v>113.54</v>
      </c>
    </row>
    <row r="3313" spans="1:4">
      <c r="A3313" s="98" t="s">
        <v>7809</v>
      </c>
      <c r="B3313" s="97" t="s">
        <v>7810</v>
      </c>
      <c r="C3313" s="98" t="s">
        <v>6555</v>
      </c>
      <c r="D3313" s="104">
        <v>113.54</v>
      </c>
    </row>
    <row r="3314" spans="1:4">
      <c r="A3314" s="98" t="s">
        <v>7811</v>
      </c>
      <c r="B3314" s="97" t="s">
        <v>7812</v>
      </c>
      <c r="C3314" s="98" t="s">
        <v>6555</v>
      </c>
      <c r="D3314" s="104">
        <v>113.54</v>
      </c>
    </row>
    <row r="3315" spans="1:4">
      <c r="A3315" s="98" t="s">
        <v>7813</v>
      </c>
      <c r="B3315" s="97" t="s">
        <v>7814</v>
      </c>
      <c r="C3315" s="98" t="s">
        <v>6555</v>
      </c>
      <c r="D3315" s="104">
        <v>126.33</v>
      </c>
    </row>
    <row r="3316" spans="1:4">
      <c r="A3316" s="98" t="s">
        <v>7815</v>
      </c>
      <c r="B3316" s="97" t="s">
        <v>7816</v>
      </c>
      <c r="C3316" s="98" t="s">
        <v>6555</v>
      </c>
      <c r="D3316" s="104">
        <v>227.15</v>
      </c>
    </row>
    <row r="3317" spans="1:4">
      <c r="A3317" s="98" t="s">
        <v>7817</v>
      </c>
      <c r="B3317" s="97" t="s">
        <v>7818</v>
      </c>
      <c r="C3317" s="98" t="s">
        <v>6555</v>
      </c>
      <c r="D3317" s="104">
        <v>227.15</v>
      </c>
    </row>
    <row r="3318" spans="1:4">
      <c r="A3318" s="98" t="s">
        <v>7819</v>
      </c>
      <c r="B3318" s="97" t="s">
        <v>7820</v>
      </c>
      <c r="C3318" s="98" t="s">
        <v>6555</v>
      </c>
      <c r="D3318" s="104">
        <v>227.15</v>
      </c>
    </row>
    <row r="3319" spans="1:4">
      <c r="A3319" s="98" t="s">
        <v>7821</v>
      </c>
      <c r="B3319" s="97" t="s">
        <v>7822</v>
      </c>
      <c r="C3319" s="98" t="s">
        <v>6555</v>
      </c>
      <c r="D3319" s="104">
        <v>257.58999999999997</v>
      </c>
    </row>
    <row r="3320" spans="1:4">
      <c r="A3320" s="98" t="s">
        <v>7823</v>
      </c>
      <c r="B3320" s="97" t="s">
        <v>7824</v>
      </c>
      <c r="C3320" s="98" t="s">
        <v>6555</v>
      </c>
      <c r="D3320" s="104">
        <v>220.89</v>
      </c>
    </row>
    <row r="3321" spans="1:4">
      <c r="A3321" s="98" t="s">
        <v>7825</v>
      </c>
      <c r="B3321" s="97" t="s">
        <v>7826</v>
      </c>
      <c r="C3321" s="98" t="s">
        <v>6555</v>
      </c>
      <c r="D3321" s="104">
        <v>220.89</v>
      </c>
    </row>
    <row r="3322" spans="1:4">
      <c r="A3322" s="98" t="s">
        <v>7827</v>
      </c>
      <c r="B3322" s="97" t="s">
        <v>7828</v>
      </c>
      <c r="C3322" s="98" t="s">
        <v>6555</v>
      </c>
      <c r="D3322" s="104">
        <v>220.89</v>
      </c>
    </row>
    <row r="3323" spans="1:4">
      <c r="A3323" s="98" t="s">
        <v>7829</v>
      </c>
      <c r="B3323" s="97" t="s">
        <v>7830</v>
      </c>
      <c r="C3323" s="98" t="s">
        <v>6555</v>
      </c>
      <c r="D3323" s="104">
        <v>261.72000000000003</v>
      </c>
    </row>
    <row r="3324" spans="1:4">
      <c r="A3324" s="98" t="s">
        <v>7831</v>
      </c>
      <c r="B3324" s="97" t="s">
        <v>9954</v>
      </c>
      <c r="C3324" s="98" t="s">
        <v>6555</v>
      </c>
      <c r="D3324" s="104">
        <v>441.77</v>
      </c>
    </row>
    <row r="3325" spans="1:4">
      <c r="A3325" s="98" t="s">
        <v>9955</v>
      </c>
      <c r="B3325" s="97" t="s">
        <v>9956</v>
      </c>
      <c r="C3325" s="98" t="s">
        <v>6555</v>
      </c>
      <c r="D3325" s="104">
        <v>441.8</v>
      </c>
    </row>
    <row r="3326" spans="1:4">
      <c r="A3326" s="98" t="s">
        <v>9957</v>
      </c>
      <c r="B3326" s="97" t="s">
        <v>9958</v>
      </c>
      <c r="C3326" s="98" t="s">
        <v>8247</v>
      </c>
      <c r="D3326" s="104">
        <v>31.15</v>
      </c>
    </row>
    <row r="3327" spans="1:4">
      <c r="A3327" s="98" t="s">
        <v>9959</v>
      </c>
      <c r="B3327" s="97" t="s">
        <v>9960</v>
      </c>
      <c r="C3327" s="98" t="s">
        <v>6555</v>
      </c>
      <c r="D3327" s="104">
        <v>9.9</v>
      </c>
    </row>
    <row r="3328" spans="1:4">
      <c r="A3328" s="98" t="s">
        <v>9961</v>
      </c>
      <c r="B3328" s="97" t="s">
        <v>9962</v>
      </c>
      <c r="C3328" s="98" t="s">
        <v>4675</v>
      </c>
      <c r="D3328" s="104">
        <v>1.96</v>
      </c>
    </row>
    <row r="3329" spans="1:4">
      <c r="A3329" s="98" t="s">
        <v>9963</v>
      </c>
      <c r="B3329" s="97" t="s">
        <v>9964</v>
      </c>
      <c r="C3329" s="98" t="s">
        <v>6555</v>
      </c>
      <c r="D3329" s="104">
        <v>58.26</v>
      </c>
    </row>
    <row r="3330" spans="1:4">
      <c r="A3330" s="98" t="s">
        <v>9965</v>
      </c>
      <c r="B3330" s="97" t="s">
        <v>9966</v>
      </c>
      <c r="C3330" s="98" t="s">
        <v>6555</v>
      </c>
      <c r="D3330" s="104">
        <v>3351.14</v>
      </c>
    </row>
    <row r="3331" spans="1:4">
      <c r="A3331" s="98" t="s">
        <v>9967</v>
      </c>
      <c r="B3331" s="97" t="s">
        <v>9968</v>
      </c>
      <c r="C3331" s="98" t="s">
        <v>6555</v>
      </c>
      <c r="D3331" s="104">
        <v>4853.24</v>
      </c>
    </row>
    <row r="3332" spans="1:4">
      <c r="A3332" s="98" t="s">
        <v>7844</v>
      </c>
      <c r="B3332" s="97" t="s">
        <v>7845</v>
      </c>
      <c r="C3332" s="98" t="s">
        <v>6555</v>
      </c>
      <c r="D3332" s="104">
        <v>81.61</v>
      </c>
    </row>
    <row r="3333" spans="1:4">
      <c r="A3333" s="98" t="s">
        <v>7846</v>
      </c>
      <c r="B3333" s="97" t="s">
        <v>7847</v>
      </c>
      <c r="C3333" s="98" t="s">
        <v>6555</v>
      </c>
      <c r="D3333" s="104">
        <v>109.56</v>
      </c>
    </row>
    <row r="3334" spans="1:4">
      <c r="A3334" s="98" t="s">
        <v>7848</v>
      </c>
      <c r="B3334" s="97" t="s">
        <v>11876</v>
      </c>
      <c r="C3334" s="98" t="s">
        <v>6555</v>
      </c>
      <c r="D3334" s="104">
        <v>181.57</v>
      </c>
    </row>
    <row r="3335" spans="1:4">
      <c r="A3335" s="98" t="s">
        <v>11877</v>
      </c>
      <c r="B3335" s="97" t="s">
        <v>11878</v>
      </c>
      <c r="C3335" s="98" t="s">
        <v>6555</v>
      </c>
      <c r="D3335" s="104">
        <v>212.8</v>
      </c>
    </row>
    <row r="3336" spans="1:4">
      <c r="A3336" s="98" t="s">
        <v>11879</v>
      </c>
      <c r="B3336" s="97" t="s">
        <v>11880</v>
      </c>
      <c r="C3336" s="98" t="s">
        <v>6555</v>
      </c>
      <c r="D3336" s="104">
        <v>363.3</v>
      </c>
    </row>
    <row r="3337" spans="1:4">
      <c r="A3337" s="98" t="s">
        <v>11881</v>
      </c>
      <c r="B3337" s="97" t="s">
        <v>5762</v>
      </c>
      <c r="C3337" s="98" t="s">
        <v>6555</v>
      </c>
      <c r="D3337" s="104">
        <v>391.65</v>
      </c>
    </row>
    <row r="3338" spans="1:4">
      <c r="A3338" s="98" t="s">
        <v>5763</v>
      </c>
      <c r="B3338" s="97" t="s">
        <v>7849</v>
      </c>
      <c r="C3338" s="98" t="s">
        <v>6555</v>
      </c>
      <c r="D3338" s="104">
        <v>526.20000000000005</v>
      </c>
    </row>
    <row r="3339" spans="1:4">
      <c r="A3339" s="98" t="s">
        <v>7850</v>
      </c>
      <c r="B3339" s="97" t="s">
        <v>7851</v>
      </c>
      <c r="C3339" s="98" t="s">
        <v>6555</v>
      </c>
      <c r="D3339" s="104">
        <v>536.72</v>
      </c>
    </row>
    <row r="3340" spans="1:4">
      <c r="A3340" s="98" t="s">
        <v>7852</v>
      </c>
      <c r="B3340" s="97" t="s">
        <v>7853</v>
      </c>
      <c r="C3340" s="98" t="s">
        <v>6555</v>
      </c>
      <c r="D3340" s="104">
        <v>561.82000000000005</v>
      </c>
    </row>
    <row r="3341" spans="1:4">
      <c r="A3341" s="98" t="s">
        <v>7854</v>
      </c>
      <c r="B3341" s="97" t="s">
        <v>7855</v>
      </c>
      <c r="C3341" s="98" t="s">
        <v>6555</v>
      </c>
      <c r="D3341" s="104">
        <v>1144.8599999999999</v>
      </c>
    </row>
    <row r="3342" spans="1:4">
      <c r="A3342" s="98" t="s">
        <v>7856</v>
      </c>
      <c r="B3342" s="97" t="s">
        <v>11838</v>
      </c>
      <c r="C3342" s="98" t="s">
        <v>6555</v>
      </c>
      <c r="D3342" s="104">
        <v>47.29</v>
      </c>
    </row>
    <row r="3343" spans="1:4">
      <c r="A3343" s="98" t="s">
        <v>7765</v>
      </c>
      <c r="B3343" s="97" t="s">
        <v>14731</v>
      </c>
      <c r="C3343" s="98" t="s">
        <v>6555</v>
      </c>
      <c r="D3343" s="104">
        <v>47.11</v>
      </c>
    </row>
    <row r="3344" spans="1:4">
      <c r="A3344" s="98" t="s">
        <v>14732</v>
      </c>
      <c r="B3344" s="97" t="s">
        <v>14733</v>
      </c>
      <c r="C3344" s="98" t="s">
        <v>6555</v>
      </c>
      <c r="D3344" s="104">
        <v>1271.78</v>
      </c>
    </row>
    <row r="3345" spans="1:4">
      <c r="A3345" s="98" t="s">
        <v>14734</v>
      </c>
      <c r="B3345" s="97" t="s">
        <v>14735</v>
      </c>
      <c r="C3345" s="98" t="s">
        <v>6555</v>
      </c>
      <c r="D3345" s="104">
        <v>3180.48</v>
      </c>
    </row>
    <row r="3346" spans="1:4">
      <c r="A3346" s="98" t="s">
        <v>14736</v>
      </c>
      <c r="B3346" s="97" t="s">
        <v>14737</v>
      </c>
      <c r="C3346" s="98" t="s">
        <v>6555</v>
      </c>
      <c r="D3346" s="104">
        <v>49.21</v>
      </c>
    </row>
    <row r="3347" spans="1:4">
      <c r="A3347" s="98" t="s">
        <v>14738</v>
      </c>
      <c r="B3347" s="97" t="s">
        <v>14739</v>
      </c>
      <c r="C3347" s="98" t="s">
        <v>6555</v>
      </c>
      <c r="D3347" s="104">
        <v>55.41</v>
      </c>
    </row>
    <row r="3348" spans="1:4">
      <c r="A3348" s="98" t="s">
        <v>14740</v>
      </c>
      <c r="B3348" s="97" t="s">
        <v>14741</v>
      </c>
      <c r="C3348" s="98" t="s">
        <v>6555</v>
      </c>
      <c r="D3348" s="104">
        <v>4681.2299999999996</v>
      </c>
    </row>
    <row r="3349" spans="1:4">
      <c r="A3349" s="98" t="s">
        <v>14742</v>
      </c>
      <c r="B3349" s="97" t="s">
        <v>14743</v>
      </c>
      <c r="C3349" s="98" t="s">
        <v>6555</v>
      </c>
      <c r="D3349" s="104">
        <v>5270.96</v>
      </c>
    </row>
    <row r="3350" spans="1:4">
      <c r="A3350" s="98" t="s">
        <v>14744</v>
      </c>
      <c r="B3350" s="97" t="s">
        <v>14745</v>
      </c>
      <c r="C3350" s="98" t="s">
        <v>6555</v>
      </c>
      <c r="D3350" s="104">
        <v>80.83</v>
      </c>
    </row>
    <row r="3351" spans="1:4">
      <c r="A3351" s="98" t="s">
        <v>14746</v>
      </c>
      <c r="B3351" s="97" t="s">
        <v>14747</v>
      </c>
      <c r="C3351" s="98" t="s">
        <v>6555</v>
      </c>
      <c r="D3351" s="104">
        <v>101.41</v>
      </c>
    </row>
    <row r="3352" spans="1:4">
      <c r="A3352" s="98" t="s">
        <v>14748</v>
      </c>
      <c r="B3352" s="97" t="s">
        <v>14749</v>
      </c>
      <c r="C3352" s="98" t="s">
        <v>6555</v>
      </c>
      <c r="D3352" s="104">
        <v>162.55000000000001</v>
      </c>
    </row>
    <row r="3353" spans="1:4">
      <c r="A3353" s="98" t="s">
        <v>14750</v>
      </c>
      <c r="B3353" s="97" t="s">
        <v>14751</v>
      </c>
      <c r="C3353" s="98" t="s">
        <v>6555</v>
      </c>
      <c r="D3353" s="104">
        <v>333.19</v>
      </c>
    </row>
    <row r="3354" spans="1:4">
      <c r="A3354" s="98" t="s">
        <v>14752</v>
      </c>
      <c r="B3354" s="97" t="s">
        <v>14753</v>
      </c>
      <c r="C3354" s="98" t="s">
        <v>6555</v>
      </c>
      <c r="D3354" s="104">
        <v>373</v>
      </c>
    </row>
    <row r="3355" spans="1:4">
      <c r="A3355" s="98" t="s">
        <v>14754</v>
      </c>
      <c r="B3355" s="97" t="s">
        <v>14755</v>
      </c>
      <c r="C3355" s="98" t="s">
        <v>6555</v>
      </c>
      <c r="D3355" s="104">
        <v>417.97</v>
      </c>
    </row>
    <row r="3356" spans="1:4">
      <c r="A3356" s="98" t="s">
        <v>14756</v>
      </c>
      <c r="B3356" s="97" t="s">
        <v>14757</v>
      </c>
      <c r="C3356" s="98" t="s">
        <v>6555</v>
      </c>
      <c r="D3356" s="104">
        <v>600.17999999999995</v>
      </c>
    </row>
    <row r="3357" spans="1:4">
      <c r="A3357" s="98" t="s">
        <v>14758</v>
      </c>
      <c r="B3357" s="97" t="s">
        <v>14759</v>
      </c>
      <c r="C3357" s="98" t="s">
        <v>6555</v>
      </c>
      <c r="D3357" s="104">
        <v>22.99</v>
      </c>
    </row>
    <row r="3358" spans="1:4">
      <c r="A3358" s="98" t="s">
        <v>14760</v>
      </c>
      <c r="B3358" s="97" t="s">
        <v>14761</v>
      </c>
      <c r="C3358" s="98" t="s">
        <v>6555</v>
      </c>
      <c r="D3358" s="104">
        <v>631.74</v>
      </c>
    </row>
    <row r="3359" spans="1:4">
      <c r="A3359" s="98" t="s">
        <v>14762</v>
      </c>
      <c r="B3359" s="97" t="s">
        <v>14763</v>
      </c>
      <c r="C3359" s="98" t="s">
        <v>6555</v>
      </c>
      <c r="D3359" s="104">
        <v>941.35</v>
      </c>
    </row>
    <row r="3360" spans="1:4">
      <c r="A3360" s="98" t="s">
        <v>14764</v>
      </c>
      <c r="B3360" s="97" t="s">
        <v>14765</v>
      </c>
      <c r="C3360" s="98" t="s">
        <v>6555</v>
      </c>
      <c r="D3360" s="104">
        <v>2801.55</v>
      </c>
    </row>
    <row r="3361" spans="1:4">
      <c r="A3361" s="98" t="s">
        <v>14766</v>
      </c>
      <c r="B3361" s="97" t="s">
        <v>14767</v>
      </c>
      <c r="C3361" s="98" t="s">
        <v>6555</v>
      </c>
      <c r="D3361" s="104">
        <v>49.21</v>
      </c>
    </row>
    <row r="3362" spans="1:4">
      <c r="A3362" s="98" t="s">
        <v>10800</v>
      </c>
      <c r="B3362" s="97" t="s">
        <v>10801</v>
      </c>
      <c r="C3362" s="98" t="s">
        <v>6555</v>
      </c>
      <c r="D3362" s="104">
        <v>3440.99</v>
      </c>
    </row>
    <row r="3363" spans="1:4">
      <c r="A3363" s="98" t="s">
        <v>10802</v>
      </c>
      <c r="B3363" s="97" t="s">
        <v>10803</v>
      </c>
      <c r="C3363" s="98" t="s">
        <v>6555</v>
      </c>
      <c r="D3363" s="104">
        <v>3650.6</v>
      </c>
    </row>
    <row r="3364" spans="1:4">
      <c r="A3364" s="98" t="s">
        <v>10804</v>
      </c>
      <c r="B3364" s="97" t="s">
        <v>8566</v>
      </c>
      <c r="C3364" s="98" t="s">
        <v>6555</v>
      </c>
      <c r="D3364" s="104">
        <v>91.96</v>
      </c>
    </row>
    <row r="3365" spans="1:4">
      <c r="A3365" s="98" t="s">
        <v>8567</v>
      </c>
      <c r="B3365" s="97" t="s">
        <v>8568</v>
      </c>
      <c r="C3365" s="98" t="s">
        <v>6555</v>
      </c>
      <c r="D3365" s="104">
        <v>56.92</v>
      </c>
    </row>
    <row r="3366" spans="1:4">
      <c r="A3366" s="98" t="s">
        <v>8569</v>
      </c>
      <c r="B3366" s="97" t="s">
        <v>8570</v>
      </c>
      <c r="C3366" s="98" t="s">
        <v>6555</v>
      </c>
      <c r="D3366" s="104">
        <v>63.72</v>
      </c>
    </row>
    <row r="3367" spans="1:4">
      <c r="A3367" s="98" t="s">
        <v>8571</v>
      </c>
      <c r="B3367" s="97" t="s">
        <v>8572</v>
      </c>
      <c r="C3367" s="98" t="s">
        <v>6555</v>
      </c>
      <c r="D3367" s="104">
        <v>101.75</v>
      </c>
    </row>
    <row r="3368" spans="1:4">
      <c r="A3368" s="98" t="s">
        <v>8573</v>
      </c>
      <c r="B3368" s="97" t="s">
        <v>8574</v>
      </c>
      <c r="C3368" s="98" t="s">
        <v>6555</v>
      </c>
      <c r="D3368" s="104">
        <v>124.16</v>
      </c>
    </row>
    <row r="3369" spans="1:4">
      <c r="A3369" s="98" t="s">
        <v>8575</v>
      </c>
      <c r="B3369" s="97" t="s">
        <v>8576</v>
      </c>
      <c r="C3369" s="98" t="s">
        <v>6555</v>
      </c>
      <c r="D3369" s="104">
        <v>56.92</v>
      </c>
    </row>
    <row r="3370" spans="1:4">
      <c r="A3370" s="98" t="s">
        <v>8577</v>
      </c>
      <c r="B3370" s="97" t="s">
        <v>8578</v>
      </c>
      <c r="C3370" s="98" t="s">
        <v>6555</v>
      </c>
      <c r="D3370" s="104">
        <v>63.72</v>
      </c>
    </row>
    <row r="3371" spans="1:4">
      <c r="A3371" s="98" t="s">
        <v>8579</v>
      </c>
      <c r="B3371" s="97" t="s">
        <v>8580</v>
      </c>
      <c r="C3371" s="98" t="s">
        <v>6555</v>
      </c>
      <c r="D3371" s="104">
        <v>90.65</v>
      </c>
    </row>
    <row r="3372" spans="1:4">
      <c r="A3372" s="98" t="s">
        <v>8581</v>
      </c>
      <c r="B3372" s="97" t="s">
        <v>8582</v>
      </c>
      <c r="C3372" s="98" t="s">
        <v>6555</v>
      </c>
      <c r="D3372" s="104">
        <v>79.8</v>
      </c>
    </row>
    <row r="3373" spans="1:4">
      <c r="A3373" s="98" t="s">
        <v>8583</v>
      </c>
      <c r="B3373" s="97" t="s">
        <v>8584</v>
      </c>
      <c r="C3373" s="98" t="s">
        <v>6555</v>
      </c>
      <c r="D3373" s="104">
        <v>79.260000000000005</v>
      </c>
    </row>
    <row r="3374" spans="1:4">
      <c r="A3374" s="98" t="s">
        <v>8585</v>
      </c>
      <c r="B3374" s="97" t="s">
        <v>8586</v>
      </c>
      <c r="C3374" s="98" t="s">
        <v>6555</v>
      </c>
      <c r="D3374" s="104">
        <v>44.34</v>
      </c>
    </row>
    <row r="3375" spans="1:4">
      <c r="A3375" s="98" t="s">
        <v>8587</v>
      </c>
      <c r="B3375" s="97" t="s">
        <v>8588</v>
      </c>
      <c r="C3375" s="98" t="s">
        <v>6555</v>
      </c>
      <c r="D3375" s="104">
        <v>67.72</v>
      </c>
    </row>
    <row r="3376" spans="1:4">
      <c r="A3376" s="98" t="s">
        <v>8589</v>
      </c>
      <c r="B3376" s="97" t="s">
        <v>8590</v>
      </c>
      <c r="C3376" s="98" t="s">
        <v>6555</v>
      </c>
      <c r="D3376" s="104">
        <v>587</v>
      </c>
    </row>
    <row r="3377" spans="1:4">
      <c r="A3377" s="98" t="s">
        <v>8591</v>
      </c>
      <c r="B3377" s="97" t="s">
        <v>8592</v>
      </c>
      <c r="C3377" s="98" t="s">
        <v>6555</v>
      </c>
      <c r="D3377" s="104">
        <v>10913</v>
      </c>
    </row>
    <row r="3378" spans="1:4">
      <c r="A3378" s="98" t="s">
        <v>8593</v>
      </c>
      <c r="B3378" s="97" t="s">
        <v>8594</v>
      </c>
      <c r="C3378" s="98" t="s">
        <v>6555</v>
      </c>
      <c r="D3378" s="104">
        <v>1293</v>
      </c>
    </row>
    <row r="3379" spans="1:4">
      <c r="A3379" s="98" t="s">
        <v>8595</v>
      </c>
      <c r="B3379" s="97" t="s">
        <v>8596</v>
      </c>
      <c r="C3379" s="98" t="s">
        <v>6555</v>
      </c>
      <c r="D3379" s="104">
        <v>385.95</v>
      </c>
    </row>
    <row r="3380" spans="1:4">
      <c r="A3380" s="98" t="s">
        <v>8597</v>
      </c>
      <c r="B3380" s="97" t="s">
        <v>10836</v>
      </c>
      <c r="C3380" s="98" t="s">
        <v>6555</v>
      </c>
      <c r="D3380" s="104">
        <v>690.84</v>
      </c>
    </row>
    <row r="3381" spans="1:4">
      <c r="A3381" s="98" t="s">
        <v>10837</v>
      </c>
      <c r="B3381" s="97" t="s">
        <v>10838</v>
      </c>
      <c r="C3381" s="98" t="s">
        <v>6555</v>
      </c>
      <c r="D3381" s="104">
        <v>1030.18</v>
      </c>
    </row>
    <row r="3382" spans="1:4">
      <c r="A3382" s="98" t="s">
        <v>10839</v>
      </c>
      <c r="B3382" s="97" t="s">
        <v>10840</v>
      </c>
      <c r="C3382" s="98" t="s">
        <v>6555</v>
      </c>
      <c r="D3382" s="104">
        <v>1351.37</v>
      </c>
    </row>
    <row r="3383" spans="1:4">
      <c r="A3383" s="98" t="s">
        <v>10841</v>
      </c>
      <c r="B3383" s="97" t="s">
        <v>4036</v>
      </c>
      <c r="C3383" s="98" t="s">
        <v>6555</v>
      </c>
      <c r="D3383" s="104">
        <v>7.25</v>
      </c>
    </row>
    <row r="3384" spans="1:4">
      <c r="A3384" s="98" t="s">
        <v>10842</v>
      </c>
      <c r="B3384" s="97" t="s">
        <v>10843</v>
      </c>
      <c r="C3384" s="98" t="s">
        <v>6555</v>
      </c>
      <c r="D3384" s="104">
        <v>0.8</v>
      </c>
    </row>
    <row r="3385" spans="1:4" ht="21">
      <c r="A3385" s="98" t="s">
        <v>10844</v>
      </c>
      <c r="B3385" s="97" t="s">
        <v>10845</v>
      </c>
      <c r="C3385" s="98" t="s">
        <v>6555</v>
      </c>
      <c r="D3385" s="104">
        <v>68735</v>
      </c>
    </row>
    <row r="3386" spans="1:4" ht="21">
      <c r="A3386" s="98" t="s">
        <v>10846</v>
      </c>
      <c r="B3386" s="97" t="s">
        <v>10847</v>
      </c>
      <c r="C3386" s="98" t="s">
        <v>6555</v>
      </c>
      <c r="D3386" s="104">
        <v>39918</v>
      </c>
    </row>
    <row r="3387" spans="1:4" ht="21">
      <c r="A3387" s="98" t="s">
        <v>10848</v>
      </c>
      <c r="B3387" s="97" t="s">
        <v>10849</v>
      </c>
      <c r="C3387" s="98" t="s">
        <v>6555</v>
      </c>
      <c r="D3387" s="104">
        <v>26026</v>
      </c>
    </row>
    <row r="3388" spans="1:4" ht="21">
      <c r="A3388" s="98" t="s">
        <v>10850</v>
      </c>
      <c r="B3388" s="97" t="s">
        <v>10851</v>
      </c>
      <c r="C3388" s="98" t="s">
        <v>6555</v>
      </c>
      <c r="D3388" s="104">
        <v>43575</v>
      </c>
    </row>
    <row r="3389" spans="1:4" ht="21">
      <c r="A3389" s="98" t="s">
        <v>10852</v>
      </c>
      <c r="B3389" s="97" t="s">
        <v>10853</v>
      </c>
      <c r="C3389" s="98" t="s">
        <v>6555</v>
      </c>
      <c r="D3389" s="104">
        <v>45456</v>
      </c>
    </row>
    <row r="3390" spans="1:4" ht="21">
      <c r="A3390" s="98" t="s">
        <v>10854</v>
      </c>
      <c r="B3390" s="97" t="s">
        <v>10855</v>
      </c>
      <c r="C3390" s="98" t="s">
        <v>6555</v>
      </c>
      <c r="D3390" s="104">
        <v>29000</v>
      </c>
    </row>
    <row r="3391" spans="1:4" ht="21">
      <c r="A3391" s="98" t="s">
        <v>10856</v>
      </c>
      <c r="B3391" s="97" t="s">
        <v>8679</v>
      </c>
      <c r="C3391" s="98" t="s">
        <v>6555</v>
      </c>
      <c r="D3391" s="104">
        <v>51219</v>
      </c>
    </row>
    <row r="3392" spans="1:4" ht="21">
      <c r="A3392" s="98" t="s">
        <v>8680</v>
      </c>
      <c r="B3392" s="97" t="s">
        <v>8681</v>
      </c>
      <c r="C3392" s="98" t="s">
        <v>6555</v>
      </c>
      <c r="D3392" s="104">
        <v>52899</v>
      </c>
    </row>
    <row r="3393" spans="1:4" ht="21">
      <c r="A3393" s="98" t="s">
        <v>8682</v>
      </c>
      <c r="B3393" s="97" t="s">
        <v>8683</v>
      </c>
      <c r="C3393" s="98" t="s">
        <v>6555</v>
      </c>
      <c r="D3393" s="104">
        <v>29000</v>
      </c>
    </row>
    <row r="3394" spans="1:4" ht="21">
      <c r="A3394" s="98" t="s">
        <v>8684</v>
      </c>
      <c r="B3394" s="97" t="s">
        <v>8685</v>
      </c>
      <c r="C3394" s="98" t="s">
        <v>6555</v>
      </c>
      <c r="D3394" s="104">
        <v>55587</v>
      </c>
    </row>
    <row r="3395" spans="1:4" ht="21">
      <c r="A3395" s="98" t="s">
        <v>8686</v>
      </c>
      <c r="B3395" s="97" t="s">
        <v>8687</v>
      </c>
      <c r="C3395" s="98" t="s">
        <v>6555</v>
      </c>
      <c r="D3395" s="104">
        <v>15.9</v>
      </c>
    </row>
    <row r="3396" spans="1:4">
      <c r="A3396" s="98" t="s">
        <v>8688</v>
      </c>
      <c r="B3396" s="97" t="s">
        <v>8689</v>
      </c>
      <c r="C3396" s="98" t="s">
        <v>6555</v>
      </c>
      <c r="D3396" s="104">
        <v>677.76</v>
      </c>
    </row>
    <row r="3397" spans="1:4">
      <c r="A3397" s="98" t="s">
        <v>8690</v>
      </c>
      <c r="B3397" s="97" t="s">
        <v>8691</v>
      </c>
      <c r="C3397" s="98" t="s">
        <v>6555</v>
      </c>
      <c r="D3397" s="104">
        <v>836.35</v>
      </c>
    </row>
    <row r="3398" spans="1:4">
      <c r="A3398" s="98" t="s">
        <v>8692</v>
      </c>
      <c r="B3398" s="97" t="s">
        <v>8693</v>
      </c>
      <c r="C3398" s="98" t="s">
        <v>6555</v>
      </c>
      <c r="D3398" s="104">
        <v>922.43</v>
      </c>
    </row>
    <row r="3399" spans="1:4">
      <c r="A3399" s="98" t="s">
        <v>8694</v>
      </c>
      <c r="B3399" s="97" t="s">
        <v>8695</v>
      </c>
      <c r="C3399" s="98" t="s">
        <v>6555</v>
      </c>
      <c r="D3399" s="104">
        <v>1008.49</v>
      </c>
    </row>
    <row r="3400" spans="1:4">
      <c r="A3400" s="98" t="s">
        <v>8696</v>
      </c>
      <c r="B3400" s="97" t="s">
        <v>8697</v>
      </c>
      <c r="C3400" s="98" t="s">
        <v>6555</v>
      </c>
      <c r="D3400" s="104">
        <v>982.74</v>
      </c>
    </row>
    <row r="3401" spans="1:4">
      <c r="A3401" s="98" t="s">
        <v>8698</v>
      </c>
      <c r="B3401" s="97" t="s">
        <v>6611</v>
      </c>
      <c r="C3401" s="98" t="s">
        <v>6555</v>
      </c>
      <c r="D3401" s="104">
        <v>1362.8</v>
      </c>
    </row>
    <row r="3402" spans="1:4">
      <c r="A3402" s="98" t="s">
        <v>6612</v>
      </c>
      <c r="B3402" s="97" t="s">
        <v>14098</v>
      </c>
      <c r="C3402" s="98" t="s">
        <v>6555</v>
      </c>
      <c r="D3402" s="104">
        <v>1563.19</v>
      </c>
    </row>
    <row r="3403" spans="1:4">
      <c r="A3403" s="98" t="s">
        <v>14099</v>
      </c>
      <c r="B3403" s="97" t="s">
        <v>14100</v>
      </c>
      <c r="C3403" s="98" t="s">
        <v>6555</v>
      </c>
      <c r="D3403" s="104">
        <v>1763.58</v>
      </c>
    </row>
    <row r="3404" spans="1:4">
      <c r="A3404" s="98" t="s">
        <v>14101</v>
      </c>
      <c r="B3404" s="97" t="s">
        <v>14102</v>
      </c>
      <c r="C3404" s="98" t="s">
        <v>6555</v>
      </c>
      <c r="D3404" s="104">
        <v>1576.95</v>
      </c>
    </row>
    <row r="3405" spans="1:4">
      <c r="A3405" s="98" t="s">
        <v>14103</v>
      </c>
      <c r="B3405" s="97" t="s">
        <v>14104</v>
      </c>
      <c r="C3405" s="98" t="s">
        <v>6555</v>
      </c>
      <c r="D3405" s="104">
        <v>1778.76</v>
      </c>
    </row>
    <row r="3406" spans="1:4">
      <c r="A3406" s="98" t="s">
        <v>14105</v>
      </c>
      <c r="B3406" s="97" t="s">
        <v>14106</v>
      </c>
      <c r="C3406" s="98" t="s">
        <v>6555</v>
      </c>
      <c r="D3406" s="104">
        <v>1918.41</v>
      </c>
    </row>
    <row r="3407" spans="1:4">
      <c r="A3407" s="98" t="s">
        <v>14107</v>
      </c>
      <c r="B3407" s="97" t="s">
        <v>14108</v>
      </c>
      <c r="C3407" s="98" t="s">
        <v>6555</v>
      </c>
      <c r="D3407" s="104">
        <v>2093.2199999999998</v>
      </c>
    </row>
    <row r="3408" spans="1:4">
      <c r="A3408" s="98" t="s">
        <v>14109</v>
      </c>
      <c r="B3408" s="97" t="s">
        <v>14137</v>
      </c>
      <c r="C3408" s="98" t="s">
        <v>6555</v>
      </c>
      <c r="D3408" s="104">
        <v>4142.22</v>
      </c>
    </row>
    <row r="3409" spans="1:4">
      <c r="A3409" s="98" t="s">
        <v>14138</v>
      </c>
      <c r="B3409" s="97" t="s">
        <v>14139</v>
      </c>
      <c r="C3409" s="98" t="s">
        <v>6555</v>
      </c>
      <c r="D3409" s="104">
        <v>3439.75</v>
      </c>
    </row>
    <row r="3410" spans="1:4">
      <c r="A3410" s="98" t="s">
        <v>14140</v>
      </c>
      <c r="B3410" s="97" t="s">
        <v>14141</v>
      </c>
      <c r="C3410" s="98" t="s">
        <v>6555</v>
      </c>
      <c r="D3410" s="104">
        <v>3449.81</v>
      </c>
    </row>
    <row r="3411" spans="1:4">
      <c r="A3411" s="98" t="s">
        <v>14142</v>
      </c>
      <c r="B3411" s="97" t="s">
        <v>14143</v>
      </c>
      <c r="C3411" s="98" t="s">
        <v>6555</v>
      </c>
      <c r="D3411" s="104">
        <v>3449.81</v>
      </c>
    </row>
    <row r="3412" spans="1:4">
      <c r="A3412" s="98" t="s">
        <v>14144</v>
      </c>
      <c r="B3412" s="97" t="s">
        <v>14145</v>
      </c>
      <c r="C3412" s="98" t="s">
        <v>6555</v>
      </c>
      <c r="D3412" s="104">
        <v>4202.57</v>
      </c>
    </row>
    <row r="3413" spans="1:4">
      <c r="A3413" s="98" t="s">
        <v>14146</v>
      </c>
      <c r="B3413" s="97" t="s">
        <v>14147</v>
      </c>
      <c r="C3413" s="98" t="s">
        <v>6555</v>
      </c>
      <c r="D3413" s="104">
        <v>4142.22</v>
      </c>
    </row>
    <row r="3414" spans="1:4">
      <c r="A3414" s="98" t="s">
        <v>14148</v>
      </c>
      <c r="B3414" s="97" t="s">
        <v>14149</v>
      </c>
      <c r="C3414" s="98" t="s">
        <v>6555</v>
      </c>
      <c r="D3414" s="104">
        <v>3112.3</v>
      </c>
    </row>
    <row r="3415" spans="1:4">
      <c r="A3415" s="98" t="s">
        <v>14150</v>
      </c>
      <c r="B3415" s="97" t="s">
        <v>14151</v>
      </c>
      <c r="C3415" s="98" t="s">
        <v>6555</v>
      </c>
      <c r="D3415" s="104">
        <v>961.16</v>
      </c>
    </row>
    <row r="3416" spans="1:4">
      <c r="A3416" s="98" t="s">
        <v>14152</v>
      </c>
      <c r="B3416" s="97" t="s">
        <v>5947</v>
      </c>
      <c r="C3416" s="98" t="s">
        <v>6555</v>
      </c>
      <c r="D3416" s="104">
        <v>1101.33</v>
      </c>
    </row>
    <row r="3417" spans="1:4">
      <c r="A3417" s="98" t="s">
        <v>5948</v>
      </c>
      <c r="B3417" s="97" t="s">
        <v>5949</v>
      </c>
      <c r="C3417" s="98" t="s">
        <v>6555</v>
      </c>
      <c r="D3417" s="104">
        <v>1301.57</v>
      </c>
    </row>
    <row r="3418" spans="1:4">
      <c r="A3418" s="98" t="s">
        <v>5950</v>
      </c>
      <c r="B3418" s="97" t="s">
        <v>5951</v>
      </c>
      <c r="C3418" s="98" t="s">
        <v>6555</v>
      </c>
      <c r="D3418" s="104">
        <v>1381.66</v>
      </c>
    </row>
    <row r="3419" spans="1:4">
      <c r="A3419" s="98" t="s">
        <v>5952</v>
      </c>
      <c r="B3419" s="97" t="s">
        <v>5953</v>
      </c>
      <c r="C3419" s="98" t="s">
        <v>6555</v>
      </c>
      <c r="D3419" s="104">
        <v>606.66999999999996</v>
      </c>
    </row>
    <row r="3420" spans="1:4">
      <c r="A3420" s="98" t="s">
        <v>5954</v>
      </c>
      <c r="B3420" s="97" t="s">
        <v>5955</v>
      </c>
      <c r="C3420" s="98" t="s">
        <v>6555</v>
      </c>
      <c r="D3420" s="104">
        <v>258.3</v>
      </c>
    </row>
    <row r="3421" spans="1:4">
      <c r="A3421" s="98" t="s">
        <v>5956</v>
      </c>
      <c r="B3421" s="97" t="s">
        <v>5957</v>
      </c>
      <c r="C3421" s="98" t="s">
        <v>6555</v>
      </c>
      <c r="D3421" s="104">
        <v>454.24</v>
      </c>
    </row>
    <row r="3422" spans="1:4">
      <c r="A3422" s="98" t="s">
        <v>5958</v>
      </c>
      <c r="B3422" s="97" t="s">
        <v>5959</v>
      </c>
      <c r="C3422" s="98" t="s">
        <v>6555</v>
      </c>
      <c r="D3422" s="104">
        <v>232.92</v>
      </c>
    </row>
    <row r="3423" spans="1:4">
      <c r="A3423" s="98" t="s">
        <v>5960</v>
      </c>
      <c r="B3423" s="97" t="s">
        <v>5961</v>
      </c>
      <c r="C3423" s="98" t="s">
        <v>6555</v>
      </c>
      <c r="D3423" s="104">
        <v>67.97</v>
      </c>
    </row>
    <row r="3424" spans="1:4">
      <c r="A3424" s="98" t="s">
        <v>5962</v>
      </c>
      <c r="B3424" s="97" t="s">
        <v>5963</v>
      </c>
      <c r="C3424" s="98" t="s">
        <v>6555</v>
      </c>
      <c r="D3424" s="104">
        <v>90.11</v>
      </c>
    </row>
    <row r="3425" spans="1:4">
      <c r="A3425" s="98" t="s">
        <v>5964</v>
      </c>
      <c r="B3425" s="97" t="s">
        <v>5965</v>
      </c>
      <c r="C3425" s="98" t="s">
        <v>6555</v>
      </c>
      <c r="D3425" s="104">
        <v>36.5</v>
      </c>
    </row>
    <row r="3426" spans="1:4">
      <c r="A3426" s="98" t="s">
        <v>5966</v>
      </c>
      <c r="B3426" s="97" t="s">
        <v>5967</v>
      </c>
      <c r="C3426" s="98" t="s">
        <v>6555</v>
      </c>
      <c r="D3426" s="104">
        <v>3.34</v>
      </c>
    </row>
    <row r="3427" spans="1:4">
      <c r="A3427" s="98" t="s">
        <v>5968</v>
      </c>
      <c r="B3427" s="97" t="s">
        <v>5969</v>
      </c>
      <c r="C3427" s="98" t="s">
        <v>6555</v>
      </c>
      <c r="D3427" s="104">
        <v>212.71</v>
      </c>
    </row>
    <row r="3428" spans="1:4">
      <c r="A3428" s="98" t="s">
        <v>5970</v>
      </c>
      <c r="B3428" s="97" t="s">
        <v>5971</v>
      </c>
      <c r="C3428" s="98" t="s">
        <v>6555</v>
      </c>
      <c r="D3428" s="104">
        <v>285.70999999999998</v>
      </c>
    </row>
    <row r="3429" spans="1:4">
      <c r="A3429" s="98" t="s">
        <v>5972</v>
      </c>
      <c r="B3429" s="97" t="s">
        <v>5973</v>
      </c>
      <c r="C3429" s="98" t="s">
        <v>6555</v>
      </c>
      <c r="D3429" s="104">
        <v>1196.03</v>
      </c>
    </row>
    <row r="3430" spans="1:4">
      <c r="A3430" s="98" t="s">
        <v>5974</v>
      </c>
      <c r="B3430" s="97" t="s">
        <v>5975</v>
      </c>
      <c r="C3430" s="98" t="s">
        <v>6555</v>
      </c>
      <c r="D3430" s="104">
        <v>229.54</v>
      </c>
    </row>
    <row r="3431" spans="1:4">
      <c r="A3431" s="98" t="s">
        <v>5976</v>
      </c>
      <c r="B3431" s="97" t="s">
        <v>5977</v>
      </c>
      <c r="C3431" s="98" t="s">
        <v>6555</v>
      </c>
      <c r="D3431" s="104">
        <v>223.47</v>
      </c>
    </row>
    <row r="3432" spans="1:4">
      <c r="A3432" s="98" t="s">
        <v>5978</v>
      </c>
      <c r="B3432" s="97" t="s">
        <v>5979</v>
      </c>
      <c r="C3432" s="98" t="s">
        <v>6555</v>
      </c>
      <c r="D3432" s="104">
        <v>223.47</v>
      </c>
    </row>
    <row r="3433" spans="1:4">
      <c r="A3433" s="98" t="s">
        <v>5980</v>
      </c>
      <c r="B3433" s="97" t="s">
        <v>12062</v>
      </c>
      <c r="C3433" s="98" t="s">
        <v>6555</v>
      </c>
      <c r="D3433" s="104">
        <v>395.37</v>
      </c>
    </row>
    <row r="3434" spans="1:4">
      <c r="A3434" s="98" t="s">
        <v>12063</v>
      </c>
      <c r="B3434" s="97" t="s">
        <v>12064</v>
      </c>
      <c r="C3434" s="98" t="s">
        <v>6555</v>
      </c>
      <c r="D3434" s="104">
        <v>641.44000000000005</v>
      </c>
    </row>
    <row r="3435" spans="1:4">
      <c r="A3435" s="98" t="s">
        <v>12065</v>
      </c>
      <c r="B3435" s="97" t="s">
        <v>12066</v>
      </c>
      <c r="C3435" s="98" t="s">
        <v>6555</v>
      </c>
      <c r="D3435" s="104">
        <v>594.92999999999995</v>
      </c>
    </row>
    <row r="3436" spans="1:4">
      <c r="A3436" s="98" t="s">
        <v>10188</v>
      </c>
      <c r="B3436" s="97" t="s">
        <v>8033</v>
      </c>
      <c r="C3436" s="98" t="s">
        <v>6555</v>
      </c>
      <c r="D3436" s="104">
        <v>668.24</v>
      </c>
    </row>
    <row r="3437" spans="1:4">
      <c r="A3437" s="98" t="s">
        <v>8034</v>
      </c>
      <c r="B3437" s="97" t="s">
        <v>8035</v>
      </c>
      <c r="C3437" s="98" t="s">
        <v>6555</v>
      </c>
      <c r="D3437" s="104">
        <v>719.21</v>
      </c>
    </row>
    <row r="3438" spans="1:4">
      <c r="A3438" s="98" t="s">
        <v>8036</v>
      </c>
      <c r="B3438" s="97" t="s">
        <v>8037</v>
      </c>
      <c r="C3438" s="98" t="s">
        <v>6555</v>
      </c>
      <c r="D3438" s="104">
        <v>859.55</v>
      </c>
    </row>
    <row r="3439" spans="1:4">
      <c r="A3439" s="98" t="s">
        <v>8038</v>
      </c>
      <c r="B3439" s="97" t="s">
        <v>8077</v>
      </c>
      <c r="C3439" s="98" t="s">
        <v>6555</v>
      </c>
      <c r="D3439" s="104">
        <v>900.5</v>
      </c>
    </row>
    <row r="3440" spans="1:4">
      <c r="A3440" s="98" t="s">
        <v>8078</v>
      </c>
      <c r="B3440" s="97" t="s">
        <v>5973</v>
      </c>
      <c r="C3440" s="98" t="s">
        <v>6555</v>
      </c>
      <c r="D3440" s="104">
        <v>1196.03</v>
      </c>
    </row>
    <row r="3441" spans="1:4">
      <c r="A3441" s="98" t="s">
        <v>8079</v>
      </c>
      <c r="B3441" s="97" t="s">
        <v>8080</v>
      </c>
      <c r="C3441" s="98" t="s">
        <v>6555</v>
      </c>
      <c r="D3441" s="104">
        <v>1246.24</v>
      </c>
    </row>
    <row r="3442" spans="1:4">
      <c r="A3442" s="98" t="s">
        <v>8081</v>
      </c>
      <c r="B3442" s="97" t="s">
        <v>8082</v>
      </c>
      <c r="C3442" s="98" t="s">
        <v>6555</v>
      </c>
      <c r="D3442" s="104">
        <v>1535.55</v>
      </c>
    </row>
    <row r="3443" spans="1:4">
      <c r="A3443" s="98" t="s">
        <v>8044</v>
      </c>
      <c r="B3443" s="97" t="s">
        <v>8045</v>
      </c>
      <c r="C3443" s="98" t="s">
        <v>6555</v>
      </c>
      <c r="D3443" s="104">
        <v>1545.35</v>
      </c>
    </row>
    <row r="3444" spans="1:4">
      <c r="A3444" s="98" t="s">
        <v>8046</v>
      </c>
      <c r="B3444" s="97" t="s">
        <v>426</v>
      </c>
      <c r="C3444" s="98" t="s">
        <v>6555</v>
      </c>
      <c r="D3444" s="104">
        <v>3144.75</v>
      </c>
    </row>
    <row r="3445" spans="1:4">
      <c r="A3445" s="98" t="s">
        <v>427</v>
      </c>
      <c r="B3445" s="97" t="s">
        <v>428</v>
      </c>
      <c r="C3445" s="98" t="s">
        <v>6555</v>
      </c>
      <c r="D3445" s="104">
        <v>3391.3</v>
      </c>
    </row>
    <row r="3446" spans="1:4">
      <c r="A3446" s="98" t="s">
        <v>429</v>
      </c>
      <c r="B3446" s="97" t="s">
        <v>430</v>
      </c>
      <c r="C3446" s="98" t="s">
        <v>6555</v>
      </c>
      <c r="D3446" s="104">
        <v>3645</v>
      </c>
    </row>
    <row r="3447" spans="1:4">
      <c r="A3447" s="98" t="s">
        <v>431</v>
      </c>
      <c r="B3447" s="97" t="s">
        <v>432</v>
      </c>
      <c r="C3447" s="98" t="s">
        <v>6555</v>
      </c>
      <c r="D3447" s="104">
        <v>212.71</v>
      </c>
    </row>
    <row r="3448" spans="1:4">
      <c r="A3448" s="98" t="s">
        <v>433</v>
      </c>
      <c r="B3448" s="97" t="s">
        <v>434</v>
      </c>
      <c r="C3448" s="98" t="s">
        <v>6555</v>
      </c>
      <c r="D3448" s="104">
        <v>212.71</v>
      </c>
    </row>
    <row r="3449" spans="1:4">
      <c r="A3449" s="98" t="s">
        <v>435</v>
      </c>
      <c r="B3449" s="97" t="s">
        <v>436</v>
      </c>
      <c r="C3449" s="98" t="s">
        <v>6555</v>
      </c>
      <c r="D3449" s="104">
        <v>80.47</v>
      </c>
    </row>
    <row r="3450" spans="1:4">
      <c r="A3450" s="98" t="s">
        <v>437</v>
      </c>
      <c r="B3450" s="97" t="s">
        <v>438</v>
      </c>
      <c r="C3450" s="98" t="s">
        <v>6555</v>
      </c>
      <c r="D3450" s="104">
        <v>111.28</v>
      </c>
    </row>
    <row r="3451" spans="1:4">
      <c r="A3451" s="98" t="s">
        <v>439</v>
      </c>
      <c r="B3451" s="97" t="s">
        <v>3067</v>
      </c>
      <c r="C3451" s="98" t="s">
        <v>6555</v>
      </c>
      <c r="D3451" s="104">
        <v>168.41</v>
      </c>
    </row>
    <row r="3452" spans="1:4">
      <c r="A3452" s="98" t="s">
        <v>3068</v>
      </c>
      <c r="B3452" s="97" t="s">
        <v>3069</v>
      </c>
      <c r="C3452" s="98" t="s">
        <v>6555</v>
      </c>
      <c r="D3452" s="104">
        <v>408.61</v>
      </c>
    </row>
    <row r="3453" spans="1:4">
      <c r="A3453" s="98" t="s">
        <v>5178</v>
      </c>
      <c r="B3453" s="97" t="s">
        <v>5179</v>
      </c>
      <c r="C3453" s="98" t="s">
        <v>6555</v>
      </c>
      <c r="D3453" s="104">
        <v>643.09</v>
      </c>
    </row>
    <row r="3454" spans="1:4">
      <c r="A3454" s="98" t="s">
        <v>5180</v>
      </c>
      <c r="B3454" s="97" t="s">
        <v>5181</v>
      </c>
      <c r="C3454" s="98" t="s">
        <v>6555</v>
      </c>
      <c r="D3454" s="104">
        <v>962.26</v>
      </c>
    </row>
    <row r="3455" spans="1:4">
      <c r="A3455" s="98" t="s">
        <v>5182</v>
      </c>
      <c r="B3455" s="97" t="s">
        <v>5183</v>
      </c>
      <c r="C3455" s="98" t="s">
        <v>6555</v>
      </c>
      <c r="D3455" s="104">
        <v>1287.54</v>
      </c>
    </row>
    <row r="3456" spans="1:4">
      <c r="A3456" s="98" t="s">
        <v>5184</v>
      </c>
      <c r="B3456" s="97" t="s">
        <v>5185</v>
      </c>
      <c r="C3456" s="98" t="s">
        <v>6555</v>
      </c>
      <c r="D3456" s="104">
        <v>80.47</v>
      </c>
    </row>
    <row r="3457" spans="1:4">
      <c r="A3457" s="98" t="s">
        <v>5186</v>
      </c>
      <c r="B3457" s="97" t="s">
        <v>5187</v>
      </c>
      <c r="C3457" s="98" t="s">
        <v>6555</v>
      </c>
      <c r="D3457" s="104">
        <v>111.28</v>
      </c>
    </row>
    <row r="3458" spans="1:4">
      <c r="A3458" s="98" t="s">
        <v>5188</v>
      </c>
      <c r="B3458" s="97" t="s">
        <v>5189</v>
      </c>
      <c r="C3458" s="98" t="s">
        <v>6555</v>
      </c>
      <c r="D3458" s="104">
        <v>168.41</v>
      </c>
    </row>
    <row r="3459" spans="1:4">
      <c r="A3459" s="98" t="s">
        <v>5190</v>
      </c>
      <c r="B3459" s="97" t="s">
        <v>5191</v>
      </c>
      <c r="C3459" s="98" t="s">
        <v>6555</v>
      </c>
      <c r="D3459" s="104">
        <v>408.61</v>
      </c>
    </row>
    <row r="3460" spans="1:4">
      <c r="A3460" s="98" t="s">
        <v>5192</v>
      </c>
      <c r="B3460" s="97" t="s">
        <v>5193</v>
      </c>
      <c r="C3460" s="98" t="s">
        <v>6555</v>
      </c>
      <c r="D3460" s="104">
        <v>643.09</v>
      </c>
    </row>
    <row r="3461" spans="1:4">
      <c r="A3461" s="98" t="s">
        <v>5194</v>
      </c>
      <c r="B3461" s="97" t="s">
        <v>5195</v>
      </c>
      <c r="C3461" s="98" t="s">
        <v>6555</v>
      </c>
      <c r="D3461" s="104">
        <v>962.26</v>
      </c>
    </row>
    <row r="3462" spans="1:4">
      <c r="A3462" s="98" t="s">
        <v>5196</v>
      </c>
      <c r="B3462" s="97" t="s">
        <v>5197</v>
      </c>
      <c r="C3462" s="98" t="s">
        <v>6555</v>
      </c>
      <c r="D3462" s="104">
        <v>1287.54</v>
      </c>
    </row>
    <row r="3463" spans="1:4">
      <c r="A3463" s="98" t="s">
        <v>5198</v>
      </c>
      <c r="B3463" s="97" t="s">
        <v>4770</v>
      </c>
      <c r="C3463" s="98" t="s">
        <v>6555</v>
      </c>
      <c r="D3463" s="104">
        <v>38.76</v>
      </c>
    </row>
    <row r="3464" spans="1:4">
      <c r="A3464" s="98" t="s">
        <v>4771</v>
      </c>
      <c r="B3464" s="97" t="s">
        <v>4772</v>
      </c>
      <c r="C3464" s="98" t="s">
        <v>6555</v>
      </c>
      <c r="D3464" s="104">
        <v>2936.75</v>
      </c>
    </row>
    <row r="3465" spans="1:4">
      <c r="A3465" s="98" t="s">
        <v>4773</v>
      </c>
      <c r="B3465" s="97" t="s">
        <v>4774</v>
      </c>
      <c r="C3465" s="98" t="s">
        <v>6555</v>
      </c>
      <c r="D3465" s="104">
        <v>1513.89</v>
      </c>
    </row>
    <row r="3466" spans="1:4">
      <c r="A3466" s="98" t="s">
        <v>4775</v>
      </c>
      <c r="B3466" s="97" t="s">
        <v>4776</v>
      </c>
      <c r="C3466" s="98" t="s">
        <v>6555</v>
      </c>
      <c r="D3466" s="104">
        <v>4044.19</v>
      </c>
    </row>
    <row r="3467" spans="1:4">
      <c r="A3467" s="98" t="s">
        <v>4777</v>
      </c>
      <c r="B3467" s="97" t="s">
        <v>4778</v>
      </c>
      <c r="C3467" s="98" t="s">
        <v>6555</v>
      </c>
      <c r="D3467" s="104">
        <v>4766.08</v>
      </c>
    </row>
    <row r="3468" spans="1:4">
      <c r="A3468" s="98" t="s">
        <v>4779</v>
      </c>
      <c r="B3468" s="97" t="s">
        <v>4780</v>
      </c>
      <c r="C3468" s="98" t="s">
        <v>6555</v>
      </c>
      <c r="D3468" s="104">
        <v>5800.76</v>
      </c>
    </row>
    <row r="3469" spans="1:4">
      <c r="A3469" s="98" t="s">
        <v>4781</v>
      </c>
      <c r="B3469" s="97" t="s">
        <v>4782</v>
      </c>
      <c r="C3469" s="98" t="s">
        <v>6555</v>
      </c>
      <c r="D3469" s="104">
        <v>1065.5999999999999</v>
      </c>
    </row>
    <row r="3470" spans="1:4">
      <c r="A3470" s="98" t="s">
        <v>4783</v>
      </c>
      <c r="B3470" s="97" t="s">
        <v>514</v>
      </c>
      <c r="C3470" s="98" t="s">
        <v>6555</v>
      </c>
      <c r="D3470" s="104">
        <v>2205.6799999999998</v>
      </c>
    </row>
    <row r="3471" spans="1:4">
      <c r="A3471" s="98" t="s">
        <v>515</v>
      </c>
      <c r="B3471" s="97" t="s">
        <v>516</v>
      </c>
      <c r="C3471" s="98" t="s">
        <v>6555</v>
      </c>
      <c r="D3471" s="104">
        <v>1174.0999999999999</v>
      </c>
    </row>
    <row r="3472" spans="1:4">
      <c r="A3472" s="98" t="s">
        <v>517</v>
      </c>
      <c r="B3472" s="97" t="s">
        <v>518</v>
      </c>
      <c r="C3472" s="98" t="s">
        <v>6555</v>
      </c>
      <c r="D3472" s="104">
        <v>1429.42</v>
      </c>
    </row>
    <row r="3473" spans="1:4">
      <c r="A3473" s="98" t="s">
        <v>519</v>
      </c>
      <c r="B3473" s="97" t="s">
        <v>520</v>
      </c>
      <c r="C3473" s="98" t="s">
        <v>6555</v>
      </c>
      <c r="D3473" s="104">
        <v>3864.36</v>
      </c>
    </row>
    <row r="3474" spans="1:4">
      <c r="A3474" s="98" t="s">
        <v>521</v>
      </c>
      <c r="B3474" s="97" t="s">
        <v>522</v>
      </c>
      <c r="C3474" s="98" t="s">
        <v>6555</v>
      </c>
      <c r="D3474" s="104">
        <v>4965.82</v>
      </c>
    </row>
    <row r="3475" spans="1:4">
      <c r="A3475" s="98" t="s">
        <v>523</v>
      </c>
      <c r="B3475" s="97" t="s">
        <v>361</v>
      </c>
      <c r="C3475" s="98" t="s">
        <v>6555</v>
      </c>
      <c r="D3475" s="104">
        <v>6690.32</v>
      </c>
    </row>
    <row r="3476" spans="1:4" ht="31.5">
      <c r="A3476" s="98" t="s">
        <v>362</v>
      </c>
      <c r="B3476" s="97" t="s">
        <v>1933</v>
      </c>
      <c r="C3476" s="98" t="s">
        <v>6555</v>
      </c>
      <c r="D3476" s="104">
        <v>2240.1999999999998</v>
      </c>
    </row>
    <row r="3477" spans="1:4" ht="31.5">
      <c r="A3477" s="98" t="s">
        <v>1934</v>
      </c>
      <c r="B3477" s="97" t="s">
        <v>1935</v>
      </c>
      <c r="C3477" s="98" t="s">
        <v>6555</v>
      </c>
      <c r="D3477" s="104">
        <v>3360.3</v>
      </c>
    </row>
    <row r="3478" spans="1:4" ht="31.5">
      <c r="A3478" s="98" t="s">
        <v>1936</v>
      </c>
      <c r="B3478" s="97" t="s">
        <v>1937</v>
      </c>
      <c r="C3478" s="98" t="s">
        <v>6555</v>
      </c>
      <c r="D3478" s="104">
        <v>4480.3999999999996</v>
      </c>
    </row>
    <row r="3479" spans="1:4" ht="31.5">
      <c r="A3479" s="98" t="s">
        <v>1938</v>
      </c>
      <c r="B3479" s="97" t="s">
        <v>1939</v>
      </c>
      <c r="C3479" s="98" t="s">
        <v>6555</v>
      </c>
      <c r="D3479" s="104">
        <v>5600.5</v>
      </c>
    </row>
    <row r="3480" spans="1:4" ht="31.5">
      <c r="A3480" s="98" t="s">
        <v>1940</v>
      </c>
      <c r="B3480" s="97" t="s">
        <v>1941</v>
      </c>
      <c r="C3480" s="98" t="s">
        <v>6555</v>
      </c>
      <c r="D3480" s="104">
        <v>6721.75</v>
      </c>
    </row>
    <row r="3481" spans="1:4" ht="31.5">
      <c r="A3481" s="98" t="s">
        <v>1942</v>
      </c>
      <c r="B3481" s="97" t="s">
        <v>1943</v>
      </c>
      <c r="C3481" s="98" t="s">
        <v>6555</v>
      </c>
      <c r="D3481" s="104">
        <v>11120.5</v>
      </c>
    </row>
    <row r="3482" spans="1:4" ht="31.5">
      <c r="A3482" s="98" t="s">
        <v>1944</v>
      </c>
      <c r="B3482" s="97" t="s">
        <v>1945</v>
      </c>
      <c r="C3482" s="98" t="s">
        <v>6555</v>
      </c>
      <c r="D3482" s="104">
        <v>13915</v>
      </c>
    </row>
    <row r="3483" spans="1:4" ht="31.5">
      <c r="A3483" s="98" t="s">
        <v>1946</v>
      </c>
      <c r="B3483" s="97" t="s">
        <v>1947</v>
      </c>
      <c r="C3483" s="98" t="s">
        <v>6555</v>
      </c>
      <c r="D3483" s="104">
        <v>16679.599999999999</v>
      </c>
    </row>
    <row r="3484" spans="1:4">
      <c r="A3484" s="98" t="s">
        <v>1948</v>
      </c>
      <c r="B3484" s="97" t="s">
        <v>1949</v>
      </c>
      <c r="C3484" s="98" t="s">
        <v>6555</v>
      </c>
      <c r="D3484" s="104">
        <v>112.58</v>
      </c>
    </row>
    <row r="3485" spans="1:4">
      <c r="A3485" s="98" t="s">
        <v>1950</v>
      </c>
      <c r="B3485" s="97" t="s">
        <v>1951</v>
      </c>
      <c r="C3485" s="98" t="s">
        <v>6555</v>
      </c>
      <c r="D3485" s="104">
        <v>190.8</v>
      </c>
    </row>
    <row r="3486" spans="1:4">
      <c r="A3486" s="98" t="s">
        <v>1952</v>
      </c>
      <c r="B3486" s="97" t="s">
        <v>1953</v>
      </c>
      <c r="C3486" s="98" t="s">
        <v>6555</v>
      </c>
      <c r="D3486" s="104">
        <v>225.58</v>
      </c>
    </row>
    <row r="3487" spans="1:4">
      <c r="A3487" s="98" t="s">
        <v>1954</v>
      </c>
      <c r="B3487" s="97" t="s">
        <v>1322</v>
      </c>
      <c r="C3487" s="98" t="s">
        <v>6555</v>
      </c>
      <c r="D3487" s="104">
        <v>300.16000000000003</v>
      </c>
    </row>
    <row r="3488" spans="1:4">
      <c r="A3488" s="98" t="s">
        <v>1323</v>
      </c>
      <c r="B3488" s="97" t="s">
        <v>1324</v>
      </c>
      <c r="C3488" s="98" t="s">
        <v>6555</v>
      </c>
      <c r="D3488" s="104">
        <v>385.44</v>
      </c>
    </row>
    <row r="3489" spans="1:4">
      <c r="A3489" s="98" t="s">
        <v>1325</v>
      </c>
      <c r="B3489" s="97" t="s">
        <v>1326</v>
      </c>
      <c r="C3489" s="98" t="s">
        <v>6555</v>
      </c>
      <c r="D3489" s="104">
        <v>601.11</v>
      </c>
    </row>
    <row r="3490" spans="1:4">
      <c r="A3490" s="98" t="s">
        <v>1327</v>
      </c>
      <c r="B3490" s="97" t="s">
        <v>1328</v>
      </c>
      <c r="C3490" s="98" t="s">
        <v>6555</v>
      </c>
      <c r="D3490" s="104">
        <v>667.48</v>
      </c>
    </row>
    <row r="3491" spans="1:4">
      <c r="A3491" s="98" t="s">
        <v>1329</v>
      </c>
      <c r="B3491" s="97" t="s">
        <v>1330</v>
      </c>
      <c r="C3491" s="98" t="s">
        <v>6555</v>
      </c>
      <c r="D3491" s="104">
        <v>1105.76</v>
      </c>
    </row>
    <row r="3492" spans="1:4">
      <c r="A3492" s="98" t="s">
        <v>1331</v>
      </c>
      <c r="B3492" s="97" t="s">
        <v>1332</v>
      </c>
      <c r="C3492" s="98" t="s">
        <v>6555</v>
      </c>
      <c r="D3492" s="104">
        <v>78.510000000000005</v>
      </c>
    </row>
    <row r="3493" spans="1:4">
      <c r="A3493" s="98" t="s">
        <v>1333</v>
      </c>
      <c r="B3493" s="97" t="s">
        <v>1334</v>
      </c>
      <c r="C3493" s="98" t="s">
        <v>6555</v>
      </c>
      <c r="D3493" s="104">
        <v>1201.4100000000001</v>
      </c>
    </row>
    <row r="3494" spans="1:4">
      <c r="A3494" s="98" t="s">
        <v>1335</v>
      </c>
      <c r="B3494" s="97" t="s">
        <v>1336</v>
      </c>
      <c r="C3494" s="98" t="s">
        <v>6555</v>
      </c>
      <c r="D3494" s="104">
        <v>1516.52</v>
      </c>
    </row>
    <row r="3495" spans="1:4">
      <c r="A3495" s="98" t="s">
        <v>1337</v>
      </c>
      <c r="B3495" s="97" t="s">
        <v>1338</v>
      </c>
      <c r="C3495" s="98" t="s">
        <v>6555</v>
      </c>
      <c r="D3495" s="104">
        <v>89.23</v>
      </c>
    </row>
    <row r="3496" spans="1:4">
      <c r="A3496" s="98" t="s">
        <v>1339</v>
      </c>
      <c r="B3496" s="97" t="s">
        <v>1340</v>
      </c>
      <c r="C3496" s="98" t="s">
        <v>6555</v>
      </c>
      <c r="D3496" s="104">
        <v>96.84</v>
      </c>
    </row>
    <row r="3497" spans="1:4">
      <c r="A3497" s="98" t="s">
        <v>12640</v>
      </c>
      <c r="B3497" s="97" t="s">
        <v>12641</v>
      </c>
      <c r="C3497" s="98" t="s">
        <v>6555</v>
      </c>
      <c r="D3497" s="104">
        <v>17.84</v>
      </c>
    </row>
    <row r="3498" spans="1:4">
      <c r="A3498" s="98" t="s">
        <v>12642</v>
      </c>
      <c r="B3498" s="97" t="s">
        <v>12643</v>
      </c>
      <c r="C3498" s="98" t="s">
        <v>6555</v>
      </c>
      <c r="D3498" s="104">
        <v>22.85</v>
      </c>
    </row>
    <row r="3499" spans="1:4">
      <c r="A3499" s="98" t="s">
        <v>12644</v>
      </c>
      <c r="B3499" s="97" t="s">
        <v>12645</v>
      </c>
      <c r="C3499" s="98" t="s">
        <v>6555</v>
      </c>
      <c r="D3499" s="104">
        <v>26.53</v>
      </c>
    </row>
    <row r="3500" spans="1:4">
      <c r="A3500" s="98" t="s">
        <v>1341</v>
      </c>
      <c r="B3500" s="97" t="s">
        <v>1342</v>
      </c>
      <c r="C3500" s="98" t="s">
        <v>6555</v>
      </c>
      <c r="D3500" s="104">
        <v>7.44</v>
      </c>
    </row>
    <row r="3501" spans="1:4">
      <c r="A3501" s="98" t="s">
        <v>1343</v>
      </c>
      <c r="B3501" s="97" t="s">
        <v>1344</v>
      </c>
      <c r="C3501" s="98" t="s">
        <v>6555</v>
      </c>
      <c r="D3501" s="104">
        <v>22.32</v>
      </c>
    </row>
    <row r="3502" spans="1:4">
      <c r="A3502" s="98" t="s">
        <v>1345</v>
      </c>
      <c r="B3502" s="97" t="s">
        <v>1346</v>
      </c>
      <c r="C3502" s="98" t="s">
        <v>6555</v>
      </c>
      <c r="D3502" s="104">
        <v>18.02</v>
      </c>
    </row>
    <row r="3503" spans="1:4" ht="21">
      <c r="A3503" s="98" t="s">
        <v>1347</v>
      </c>
      <c r="B3503" s="97" t="s">
        <v>5284</v>
      </c>
      <c r="C3503" s="98" t="s">
        <v>6555</v>
      </c>
      <c r="D3503" s="104">
        <v>4602</v>
      </c>
    </row>
    <row r="3504" spans="1:4" ht="21">
      <c r="A3504" s="98" t="s">
        <v>5285</v>
      </c>
      <c r="B3504" s="97" t="s">
        <v>5286</v>
      </c>
      <c r="C3504" s="98" t="s">
        <v>6555</v>
      </c>
      <c r="D3504" s="104">
        <v>5580</v>
      </c>
    </row>
    <row r="3505" spans="1:4" ht="21">
      <c r="A3505" s="98" t="s">
        <v>5287</v>
      </c>
      <c r="B3505" s="97" t="s">
        <v>5288</v>
      </c>
      <c r="C3505" s="98" t="s">
        <v>6555</v>
      </c>
      <c r="D3505" s="104">
        <v>2424</v>
      </c>
    </row>
    <row r="3506" spans="1:4" ht="21">
      <c r="A3506" s="98" t="s">
        <v>5289</v>
      </c>
      <c r="B3506" s="97" t="s">
        <v>3184</v>
      </c>
      <c r="C3506" s="98" t="s">
        <v>6555</v>
      </c>
      <c r="D3506" s="104">
        <v>6468</v>
      </c>
    </row>
    <row r="3507" spans="1:4" ht="21">
      <c r="A3507" s="98" t="s">
        <v>3185</v>
      </c>
      <c r="B3507" s="97" t="s">
        <v>3186</v>
      </c>
      <c r="C3507" s="98" t="s">
        <v>6555</v>
      </c>
      <c r="D3507" s="104">
        <v>6918</v>
      </c>
    </row>
    <row r="3508" spans="1:4" ht="21">
      <c r="A3508" s="98" t="s">
        <v>3187</v>
      </c>
      <c r="B3508" s="97" t="s">
        <v>3188</v>
      </c>
      <c r="C3508" s="98" t="s">
        <v>6555</v>
      </c>
      <c r="D3508" s="104">
        <v>4311</v>
      </c>
    </row>
    <row r="3509" spans="1:4" ht="21">
      <c r="A3509" s="98" t="s">
        <v>3189</v>
      </c>
      <c r="B3509" s="97" t="s">
        <v>3190</v>
      </c>
      <c r="C3509" s="98" t="s">
        <v>6555</v>
      </c>
      <c r="D3509" s="104">
        <v>11352</v>
      </c>
    </row>
    <row r="3510" spans="1:4" ht="21">
      <c r="A3510" s="98" t="s">
        <v>3191</v>
      </c>
      <c r="B3510" s="97" t="s">
        <v>1308</v>
      </c>
      <c r="C3510" s="98" t="s">
        <v>6555</v>
      </c>
      <c r="D3510" s="104">
        <v>1968</v>
      </c>
    </row>
    <row r="3511" spans="1:4" ht="21">
      <c r="A3511" s="98" t="s">
        <v>1309</v>
      </c>
      <c r="B3511" s="97" t="s">
        <v>569</v>
      </c>
      <c r="C3511" s="98" t="s">
        <v>6555</v>
      </c>
      <c r="D3511" s="104">
        <v>5364</v>
      </c>
    </row>
    <row r="3512" spans="1:4" ht="21">
      <c r="A3512" s="98" t="s">
        <v>570</v>
      </c>
      <c r="B3512" s="97" t="s">
        <v>571</v>
      </c>
      <c r="C3512" s="98" t="s">
        <v>6555</v>
      </c>
      <c r="D3512" s="104">
        <v>4602</v>
      </c>
    </row>
    <row r="3513" spans="1:4" ht="21">
      <c r="A3513" s="98" t="s">
        <v>572</v>
      </c>
      <c r="B3513" s="97" t="s">
        <v>573</v>
      </c>
      <c r="C3513" s="98" t="s">
        <v>6555</v>
      </c>
      <c r="D3513" s="104">
        <v>5580</v>
      </c>
    </row>
    <row r="3514" spans="1:4" ht="21">
      <c r="A3514" s="98" t="s">
        <v>574</v>
      </c>
      <c r="B3514" s="97" t="s">
        <v>575</v>
      </c>
      <c r="C3514" s="98" t="s">
        <v>6555</v>
      </c>
      <c r="D3514" s="104">
        <v>2424</v>
      </c>
    </row>
    <row r="3515" spans="1:4" ht="21">
      <c r="A3515" s="98" t="s">
        <v>576</v>
      </c>
      <c r="B3515" s="97" t="s">
        <v>577</v>
      </c>
      <c r="C3515" s="98" t="s">
        <v>6555</v>
      </c>
      <c r="D3515" s="104">
        <v>6468</v>
      </c>
    </row>
    <row r="3516" spans="1:4" ht="21">
      <c r="A3516" s="98" t="s">
        <v>578</v>
      </c>
      <c r="B3516" s="97" t="s">
        <v>579</v>
      </c>
      <c r="C3516" s="98" t="s">
        <v>6555</v>
      </c>
      <c r="D3516" s="104">
        <v>6918</v>
      </c>
    </row>
    <row r="3517" spans="1:4" ht="21">
      <c r="A3517" s="98" t="s">
        <v>580</v>
      </c>
      <c r="B3517" s="97" t="s">
        <v>581</v>
      </c>
      <c r="C3517" s="98" t="s">
        <v>6555</v>
      </c>
      <c r="D3517" s="104">
        <v>4311</v>
      </c>
    </row>
    <row r="3518" spans="1:4" ht="21">
      <c r="A3518" s="98" t="s">
        <v>582</v>
      </c>
      <c r="B3518" s="97" t="s">
        <v>583</v>
      </c>
      <c r="C3518" s="98" t="s">
        <v>6555</v>
      </c>
      <c r="D3518" s="104">
        <v>11352</v>
      </c>
    </row>
    <row r="3519" spans="1:4" ht="21">
      <c r="A3519" s="98" t="s">
        <v>584</v>
      </c>
      <c r="B3519" s="97" t="s">
        <v>585</v>
      </c>
      <c r="C3519" s="98" t="s">
        <v>6555</v>
      </c>
      <c r="D3519" s="104">
        <v>1968</v>
      </c>
    </row>
    <row r="3520" spans="1:4" ht="21">
      <c r="A3520" s="98" t="s">
        <v>586</v>
      </c>
      <c r="B3520" s="97" t="s">
        <v>587</v>
      </c>
      <c r="C3520" s="98" t="s">
        <v>6555</v>
      </c>
      <c r="D3520" s="104">
        <v>5364</v>
      </c>
    </row>
    <row r="3521" spans="1:4">
      <c r="A3521" s="98" t="s">
        <v>588</v>
      </c>
      <c r="B3521" s="97" t="s">
        <v>8971</v>
      </c>
      <c r="C3521" s="98" t="s">
        <v>6555</v>
      </c>
      <c r="D3521" s="104">
        <v>1.23</v>
      </c>
    </row>
    <row r="3522" spans="1:4">
      <c r="A3522" s="98" t="s">
        <v>8972</v>
      </c>
      <c r="B3522" s="97" t="s">
        <v>8973</v>
      </c>
      <c r="C3522" s="98" t="s">
        <v>8974</v>
      </c>
      <c r="D3522" s="104">
        <v>220.5</v>
      </c>
    </row>
    <row r="3523" spans="1:4">
      <c r="A3523" s="98" t="s">
        <v>8975</v>
      </c>
      <c r="B3523" s="97" t="s">
        <v>8976</v>
      </c>
      <c r="C3523" s="98" t="s">
        <v>6555</v>
      </c>
      <c r="D3523" s="104">
        <v>295.70999999999998</v>
      </c>
    </row>
    <row r="3524" spans="1:4">
      <c r="A3524" s="98" t="s">
        <v>8977</v>
      </c>
      <c r="B3524" s="97" t="s">
        <v>8978</v>
      </c>
      <c r="C3524" s="98" t="s">
        <v>6555</v>
      </c>
      <c r="D3524" s="104">
        <v>12226.86</v>
      </c>
    </row>
    <row r="3525" spans="1:4">
      <c r="A3525" s="98" t="s">
        <v>8979</v>
      </c>
      <c r="B3525" s="97" t="s">
        <v>8980</v>
      </c>
      <c r="C3525" s="98" t="s">
        <v>6555</v>
      </c>
      <c r="D3525" s="104">
        <v>14527.71</v>
      </c>
    </row>
    <row r="3526" spans="1:4">
      <c r="A3526" s="98" t="s">
        <v>8981</v>
      </c>
      <c r="B3526" s="97" t="s">
        <v>6847</v>
      </c>
      <c r="C3526" s="98" t="s">
        <v>6555</v>
      </c>
      <c r="D3526" s="104">
        <v>362.79</v>
      </c>
    </row>
    <row r="3527" spans="1:4">
      <c r="A3527" s="98" t="s">
        <v>6848</v>
      </c>
      <c r="B3527" s="97" t="s">
        <v>6849</v>
      </c>
      <c r="C3527" s="98" t="s">
        <v>6555</v>
      </c>
      <c r="D3527" s="104">
        <v>439.24</v>
      </c>
    </row>
    <row r="3528" spans="1:4">
      <c r="A3528" s="98" t="s">
        <v>6850</v>
      </c>
      <c r="B3528" s="97" t="s">
        <v>6851</v>
      </c>
      <c r="C3528" s="98" t="s">
        <v>6555</v>
      </c>
      <c r="D3528" s="104">
        <v>698.27</v>
      </c>
    </row>
    <row r="3529" spans="1:4">
      <c r="A3529" s="98" t="s">
        <v>6852</v>
      </c>
      <c r="B3529" s="97" t="s">
        <v>6853</v>
      </c>
      <c r="C3529" s="98" t="s">
        <v>6555</v>
      </c>
      <c r="D3529" s="104">
        <v>1068.02</v>
      </c>
    </row>
    <row r="3530" spans="1:4">
      <c r="A3530" s="98" t="s">
        <v>6854</v>
      </c>
      <c r="B3530" s="97" t="s">
        <v>6855</v>
      </c>
      <c r="C3530" s="98" t="s">
        <v>6555</v>
      </c>
      <c r="D3530" s="104">
        <v>1531.79</v>
      </c>
    </row>
    <row r="3531" spans="1:4">
      <c r="A3531" s="98" t="s">
        <v>6856</v>
      </c>
      <c r="B3531" s="97" t="s">
        <v>6857</v>
      </c>
      <c r="C3531" s="98" t="s">
        <v>6555</v>
      </c>
      <c r="D3531" s="104">
        <v>1561.99</v>
      </c>
    </row>
    <row r="3532" spans="1:4">
      <c r="A3532" s="98" t="s">
        <v>6858</v>
      </c>
      <c r="B3532" s="97" t="s">
        <v>6859</v>
      </c>
      <c r="C3532" s="98" t="s">
        <v>6555</v>
      </c>
      <c r="D3532" s="104">
        <v>2090.41</v>
      </c>
    </row>
    <row r="3533" spans="1:4">
      <c r="A3533" s="98" t="s">
        <v>6860</v>
      </c>
      <c r="B3533" s="97" t="s">
        <v>6861</v>
      </c>
      <c r="C3533" s="98" t="s">
        <v>6555</v>
      </c>
      <c r="D3533" s="104">
        <v>157.78</v>
      </c>
    </row>
    <row r="3534" spans="1:4">
      <c r="A3534" s="98" t="s">
        <v>6862</v>
      </c>
      <c r="B3534" s="97" t="s">
        <v>6863</v>
      </c>
      <c r="C3534" s="98" t="s">
        <v>6555</v>
      </c>
      <c r="D3534" s="104">
        <v>2591.54</v>
      </c>
    </row>
    <row r="3535" spans="1:4">
      <c r="A3535" s="98" t="s">
        <v>6864</v>
      </c>
      <c r="B3535" s="97" t="s">
        <v>6865</v>
      </c>
      <c r="C3535" s="98" t="s">
        <v>6555</v>
      </c>
      <c r="D3535" s="104">
        <v>4793.0600000000004</v>
      </c>
    </row>
    <row r="3536" spans="1:4">
      <c r="A3536" s="98" t="s">
        <v>6866</v>
      </c>
      <c r="B3536" s="97" t="s">
        <v>6867</v>
      </c>
      <c r="C3536" s="98" t="s">
        <v>6555</v>
      </c>
      <c r="D3536" s="104">
        <v>8211.08</v>
      </c>
    </row>
    <row r="3537" spans="1:4">
      <c r="A3537" s="98" t="s">
        <v>6868</v>
      </c>
      <c r="B3537" s="97" t="s">
        <v>6869</v>
      </c>
      <c r="C3537" s="98" t="s">
        <v>6555</v>
      </c>
      <c r="D3537" s="104">
        <v>209.44</v>
      </c>
    </row>
    <row r="3538" spans="1:4">
      <c r="A3538" s="98" t="s">
        <v>6870</v>
      </c>
      <c r="B3538" s="97" t="s">
        <v>6871</v>
      </c>
      <c r="C3538" s="98" t="s">
        <v>6555</v>
      </c>
      <c r="D3538" s="104">
        <v>283.25</v>
      </c>
    </row>
    <row r="3539" spans="1:4">
      <c r="A3539" s="98" t="s">
        <v>6872</v>
      </c>
      <c r="B3539" s="97" t="s">
        <v>6873</v>
      </c>
      <c r="C3539" s="98" t="s">
        <v>6555</v>
      </c>
      <c r="D3539" s="104">
        <v>9013.84</v>
      </c>
    </row>
    <row r="3540" spans="1:4">
      <c r="A3540" s="98" t="s">
        <v>6874</v>
      </c>
      <c r="B3540" s="97" t="s">
        <v>6875</v>
      </c>
      <c r="C3540" s="98" t="s">
        <v>6555</v>
      </c>
      <c r="D3540" s="104">
        <v>9845.2000000000007</v>
      </c>
    </row>
    <row r="3541" spans="1:4">
      <c r="A3541" s="98" t="s">
        <v>6876</v>
      </c>
      <c r="B3541" s="97" t="s">
        <v>6877</v>
      </c>
      <c r="C3541" s="98" t="s">
        <v>6555</v>
      </c>
      <c r="D3541" s="104">
        <v>260.19</v>
      </c>
    </row>
    <row r="3542" spans="1:4">
      <c r="A3542" s="98" t="s">
        <v>6878</v>
      </c>
      <c r="B3542" s="97" t="s">
        <v>6879</v>
      </c>
      <c r="C3542" s="98" t="s">
        <v>6555</v>
      </c>
      <c r="D3542" s="104">
        <v>277.07</v>
      </c>
    </row>
    <row r="3543" spans="1:4">
      <c r="A3543" s="98" t="s">
        <v>6880</v>
      </c>
      <c r="B3543" s="97" t="s">
        <v>6881</v>
      </c>
      <c r="C3543" s="98" t="s">
        <v>6555</v>
      </c>
      <c r="D3543" s="104">
        <v>353.46</v>
      </c>
    </row>
    <row r="3544" spans="1:4">
      <c r="A3544" s="98" t="s">
        <v>6882</v>
      </c>
      <c r="B3544" s="97" t="s">
        <v>6883</v>
      </c>
      <c r="C3544" s="98" t="s">
        <v>6555</v>
      </c>
      <c r="D3544" s="104">
        <v>352.85</v>
      </c>
    </row>
    <row r="3545" spans="1:4">
      <c r="A3545" s="98" t="s">
        <v>6884</v>
      </c>
      <c r="B3545" s="97" t="s">
        <v>6885</v>
      </c>
      <c r="C3545" s="98" t="s">
        <v>6555</v>
      </c>
      <c r="D3545" s="104">
        <v>637.25</v>
      </c>
    </row>
    <row r="3546" spans="1:4">
      <c r="A3546" s="98" t="s">
        <v>6886</v>
      </c>
      <c r="B3546" s="97" t="s">
        <v>6887</v>
      </c>
      <c r="C3546" s="98" t="s">
        <v>6555</v>
      </c>
      <c r="D3546" s="104">
        <v>1790.51</v>
      </c>
    </row>
    <row r="3547" spans="1:4">
      <c r="A3547" s="98" t="s">
        <v>6888</v>
      </c>
      <c r="B3547" s="97" t="s">
        <v>6889</v>
      </c>
      <c r="C3547" s="98" t="s">
        <v>6555</v>
      </c>
      <c r="D3547" s="104">
        <v>2458.58</v>
      </c>
    </row>
    <row r="3548" spans="1:4">
      <c r="A3548" s="98" t="s">
        <v>6890</v>
      </c>
      <c r="B3548" s="97" t="s">
        <v>6891</v>
      </c>
      <c r="C3548" s="98" t="s">
        <v>6555</v>
      </c>
      <c r="D3548" s="104">
        <v>3007.4</v>
      </c>
    </row>
    <row r="3549" spans="1:4">
      <c r="A3549" s="98" t="s">
        <v>6892</v>
      </c>
      <c r="B3549" s="97" t="s">
        <v>6893</v>
      </c>
      <c r="C3549" s="98" t="s">
        <v>6555</v>
      </c>
      <c r="D3549" s="104">
        <v>3410.15</v>
      </c>
    </row>
    <row r="3550" spans="1:4">
      <c r="A3550" s="98" t="s">
        <v>6894</v>
      </c>
      <c r="B3550" s="97" t="s">
        <v>1424</v>
      </c>
      <c r="C3550" s="98" t="s">
        <v>6555</v>
      </c>
      <c r="D3550" s="104">
        <v>3553.32</v>
      </c>
    </row>
    <row r="3551" spans="1:4">
      <c r="A3551" s="98" t="s">
        <v>1425</v>
      </c>
      <c r="B3551" s="97" t="s">
        <v>1426</v>
      </c>
      <c r="C3551" s="98" t="s">
        <v>6555</v>
      </c>
      <c r="D3551" s="104">
        <v>4520.28</v>
      </c>
    </row>
    <row r="3552" spans="1:4">
      <c r="A3552" s="98" t="s">
        <v>3575</v>
      </c>
      <c r="B3552" s="97" t="s">
        <v>3576</v>
      </c>
      <c r="C3552" s="98" t="s">
        <v>6555</v>
      </c>
      <c r="D3552" s="104">
        <v>4749.3500000000004</v>
      </c>
    </row>
    <row r="3553" spans="1:4">
      <c r="A3553" s="98" t="s">
        <v>3577</v>
      </c>
      <c r="B3553" s="97" t="s">
        <v>3578</v>
      </c>
      <c r="C3553" s="98" t="s">
        <v>6555</v>
      </c>
      <c r="D3553" s="104">
        <v>13.32</v>
      </c>
    </row>
    <row r="3554" spans="1:4">
      <c r="A3554" s="98" t="s">
        <v>3579</v>
      </c>
      <c r="B3554" s="97" t="s">
        <v>3580</v>
      </c>
      <c r="C3554" s="98" t="s">
        <v>6555</v>
      </c>
      <c r="D3554" s="104">
        <v>30.14</v>
      </c>
    </row>
    <row r="3555" spans="1:4">
      <c r="A3555" s="98" t="s">
        <v>3581</v>
      </c>
      <c r="B3555" s="97" t="s">
        <v>3582</v>
      </c>
      <c r="C3555" s="98" t="s">
        <v>6555</v>
      </c>
      <c r="D3555" s="104">
        <v>30.79</v>
      </c>
    </row>
    <row r="3556" spans="1:4">
      <c r="A3556" s="98" t="s">
        <v>3583</v>
      </c>
      <c r="B3556" s="97" t="s">
        <v>3584</v>
      </c>
      <c r="C3556" s="98" t="s">
        <v>6555</v>
      </c>
      <c r="D3556" s="104">
        <v>69.489999999999995</v>
      </c>
    </row>
    <row r="3557" spans="1:4">
      <c r="A3557" s="98" t="s">
        <v>3585</v>
      </c>
      <c r="B3557" s="97" t="s">
        <v>3586</v>
      </c>
      <c r="C3557" s="98" t="s">
        <v>6555</v>
      </c>
      <c r="D3557" s="104">
        <v>153.19999999999999</v>
      </c>
    </row>
    <row r="3558" spans="1:4">
      <c r="A3558" s="98" t="s">
        <v>3587</v>
      </c>
      <c r="B3558" s="97" t="s">
        <v>3588</v>
      </c>
      <c r="C3558" s="98" t="s">
        <v>6555</v>
      </c>
      <c r="D3558" s="104">
        <v>244.69</v>
      </c>
    </row>
    <row r="3559" spans="1:4">
      <c r="A3559" s="98" t="s">
        <v>3589</v>
      </c>
      <c r="B3559" s="97" t="s">
        <v>3590</v>
      </c>
      <c r="C3559" s="98" t="s">
        <v>6555</v>
      </c>
      <c r="D3559" s="104">
        <v>344.07</v>
      </c>
    </row>
    <row r="3560" spans="1:4">
      <c r="A3560" s="98" t="s">
        <v>3591</v>
      </c>
      <c r="B3560" s="97" t="s">
        <v>3592</v>
      </c>
      <c r="C3560" s="98" t="s">
        <v>6555</v>
      </c>
      <c r="D3560" s="104">
        <v>435.49</v>
      </c>
    </row>
    <row r="3561" spans="1:4">
      <c r="A3561" s="98" t="s">
        <v>3593</v>
      </c>
      <c r="B3561" s="97" t="s">
        <v>3594</v>
      </c>
      <c r="C3561" s="98" t="s">
        <v>6555</v>
      </c>
      <c r="D3561" s="104">
        <v>13.32</v>
      </c>
    </row>
    <row r="3562" spans="1:4">
      <c r="A3562" s="98" t="s">
        <v>3595</v>
      </c>
      <c r="B3562" s="97" t="s">
        <v>3596</v>
      </c>
      <c r="C3562" s="98" t="s">
        <v>6555</v>
      </c>
      <c r="D3562" s="104">
        <v>30.79</v>
      </c>
    </row>
    <row r="3563" spans="1:4">
      <c r="A3563" s="98" t="s">
        <v>3597</v>
      </c>
      <c r="B3563" s="97" t="s">
        <v>3598</v>
      </c>
      <c r="C3563" s="98" t="s">
        <v>6555</v>
      </c>
      <c r="D3563" s="104">
        <v>69.489999999999995</v>
      </c>
    </row>
    <row r="3564" spans="1:4">
      <c r="A3564" s="98" t="s">
        <v>3599</v>
      </c>
      <c r="B3564" s="97" t="s">
        <v>8351</v>
      </c>
      <c r="C3564" s="98" t="s">
        <v>6555</v>
      </c>
      <c r="D3564" s="104">
        <v>153.19999999999999</v>
      </c>
    </row>
    <row r="3565" spans="1:4">
      <c r="A3565" s="98" t="s">
        <v>8352</v>
      </c>
      <c r="B3565" s="97" t="s">
        <v>8353</v>
      </c>
      <c r="C3565" s="98" t="s">
        <v>6555</v>
      </c>
      <c r="D3565" s="104">
        <v>244.69</v>
      </c>
    </row>
    <row r="3566" spans="1:4">
      <c r="A3566" s="98" t="s">
        <v>8354</v>
      </c>
      <c r="B3566" s="97" t="s">
        <v>12389</v>
      </c>
      <c r="C3566" s="98" t="s">
        <v>6555</v>
      </c>
      <c r="D3566" s="104">
        <v>344.07</v>
      </c>
    </row>
    <row r="3567" spans="1:4">
      <c r="A3567" s="98" t="s">
        <v>12390</v>
      </c>
      <c r="B3567" s="97" t="s">
        <v>12391</v>
      </c>
      <c r="C3567" s="98" t="s">
        <v>6555</v>
      </c>
      <c r="D3567" s="104">
        <v>435.49</v>
      </c>
    </row>
    <row r="3568" spans="1:4">
      <c r="A3568" s="98" t="s">
        <v>12392</v>
      </c>
      <c r="B3568" s="97" t="s">
        <v>12393</v>
      </c>
      <c r="C3568" s="98" t="s">
        <v>6555</v>
      </c>
      <c r="D3568" s="104">
        <v>14.5</v>
      </c>
    </row>
    <row r="3569" spans="1:4">
      <c r="A3569" s="98" t="s">
        <v>12394</v>
      </c>
      <c r="B3569" s="97" t="s">
        <v>12395</v>
      </c>
      <c r="C3569" s="98" t="s">
        <v>6555</v>
      </c>
      <c r="D3569" s="104">
        <v>3.41</v>
      </c>
    </row>
    <row r="3570" spans="1:4">
      <c r="A3570" s="98" t="s">
        <v>12396</v>
      </c>
      <c r="B3570" s="97" t="s">
        <v>12397</v>
      </c>
      <c r="C3570" s="98" t="s">
        <v>6555</v>
      </c>
      <c r="D3570" s="104">
        <v>7.36</v>
      </c>
    </row>
    <row r="3571" spans="1:4">
      <c r="A3571" s="98" t="s">
        <v>12398</v>
      </c>
      <c r="B3571" s="97" t="s">
        <v>12399</v>
      </c>
      <c r="C3571" s="98" t="s">
        <v>6555</v>
      </c>
      <c r="D3571" s="104">
        <v>49.77</v>
      </c>
    </row>
    <row r="3572" spans="1:4">
      <c r="A3572" s="98" t="s">
        <v>12400</v>
      </c>
      <c r="B3572" s="97" t="s">
        <v>12401</v>
      </c>
      <c r="C3572" s="98" t="s">
        <v>6555</v>
      </c>
      <c r="D3572" s="104">
        <v>68.19</v>
      </c>
    </row>
    <row r="3573" spans="1:4">
      <c r="A3573" s="98" t="s">
        <v>12402</v>
      </c>
      <c r="B3573" s="97" t="s">
        <v>12403</v>
      </c>
      <c r="C3573" s="98" t="s">
        <v>6555</v>
      </c>
      <c r="D3573" s="104">
        <v>100.59</v>
      </c>
    </row>
    <row r="3574" spans="1:4">
      <c r="A3574" s="98" t="s">
        <v>12404</v>
      </c>
      <c r="B3574" s="97" t="s">
        <v>12405</v>
      </c>
      <c r="C3574" s="98" t="s">
        <v>6555</v>
      </c>
      <c r="D3574" s="104">
        <v>149.76</v>
      </c>
    </row>
    <row r="3575" spans="1:4">
      <c r="A3575" s="98" t="s">
        <v>12406</v>
      </c>
      <c r="B3575" s="97" t="s">
        <v>12407</v>
      </c>
      <c r="C3575" s="98" t="s">
        <v>6555</v>
      </c>
      <c r="D3575" s="104">
        <v>212.25</v>
      </c>
    </row>
    <row r="3576" spans="1:4">
      <c r="A3576" s="98" t="s">
        <v>12408</v>
      </c>
      <c r="B3576" s="97" t="s">
        <v>12409</v>
      </c>
      <c r="C3576" s="98" t="s">
        <v>6555</v>
      </c>
      <c r="D3576" s="104">
        <v>22</v>
      </c>
    </row>
    <row r="3577" spans="1:4">
      <c r="A3577" s="98" t="s">
        <v>12410</v>
      </c>
      <c r="B3577" s="97" t="s">
        <v>12411</v>
      </c>
      <c r="C3577" s="98" t="s">
        <v>6555</v>
      </c>
      <c r="D3577" s="104">
        <v>24.9</v>
      </c>
    </row>
    <row r="3578" spans="1:4">
      <c r="A3578" s="98" t="s">
        <v>12412</v>
      </c>
      <c r="B3578" s="97" t="s">
        <v>12413</v>
      </c>
      <c r="C3578" s="98" t="s">
        <v>6555</v>
      </c>
      <c r="D3578" s="104">
        <v>33.94</v>
      </c>
    </row>
    <row r="3579" spans="1:4">
      <c r="A3579" s="98" t="s">
        <v>12414</v>
      </c>
      <c r="B3579" s="97" t="s">
        <v>12415</v>
      </c>
      <c r="C3579" s="98" t="s">
        <v>6555</v>
      </c>
      <c r="D3579" s="104">
        <v>48.5</v>
      </c>
    </row>
    <row r="3580" spans="1:4">
      <c r="A3580" s="98" t="s">
        <v>12416</v>
      </c>
      <c r="B3580" s="97" t="s">
        <v>12417</v>
      </c>
      <c r="C3580" s="98" t="s">
        <v>6555</v>
      </c>
      <c r="D3580" s="104">
        <v>47.12</v>
      </c>
    </row>
    <row r="3581" spans="1:4">
      <c r="A3581" s="98" t="s">
        <v>12418</v>
      </c>
      <c r="B3581" s="97" t="s">
        <v>12419</v>
      </c>
      <c r="C3581" s="98" t="s">
        <v>6555</v>
      </c>
      <c r="D3581" s="104">
        <v>57.29</v>
      </c>
    </row>
    <row r="3582" spans="1:4">
      <c r="A3582" s="98" t="s">
        <v>12420</v>
      </c>
      <c r="B3582" s="97" t="s">
        <v>14466</v>
      </c>
      <c r="C3582" s="98" t="s">
        <v>6555</v>
      </c>
      <c r="D3582" s="104">
        <v>2.46</v>
      </c>
    </row>
    <row r="3583" spans="1:4">
      <c r="A3583" s="98" t="s">
        <v>14467</v>
      </c>
      <c r="B3583" s="97" t="s">
        <v>14468</v>
      </c>
      <c r="C3583" s="98" t="s">
        <v>6555</v>
      </c>
      <c r="D3583" s="104">
        <v>0.65</v>
      </c>
    </row>
    <row r="3584" spans="1:4">
      <c r="A3584" s="98" t="s">
        <v>14469</v>
      </c>
      <c r="B3584" s="97" t="s">
        <v>14470</v>
      </c>
      <c r="C3584" s="98" t="s">
        <v>6555</v>
      </c>
      <c r="D3584" s="104">
        <v>16558.73</v>
      </c>
    </row>
    <row r="3585" spans="1:6">
      <c r="A3585" s="98" t="s">
        <v>14471</v>
      </c>
      <c r="B3585" s="97" t="s">
        <v>14472</v>
      </c>
      <c r="C3585" s="98" t="s">
        <v>6555</v>
      </c>
      <c r="D3585" s="104">
        <v>17655.759999999998</v>
      </c>
    </row>
    <row r="3586" spans="1:6">
      <c r="A3586" s="98" t="s">
        <v>14473</v>
      </c>
      <c r="B3586" s="97" t="s">
        <v>14474</v>
      </c>
      <c r="C3586" s="98" t="s">
        <v>6555</v>
      </c>
      <c r="D3586" s="104">
        <v>1533.72</v>
      </c>
    </row>
    <row r="3587" spans="1:6">
      <c r="A3587" s="98" t="s">
        <v>14475</v>
      </c>
      <c r="B3587" s="97" t="s">
        <v>14476</v>
      </c>
      <c r="C3587" s="98" t="s">
        <v>6555</v>
      </c>
      <c r="D3587" s="104">
        <v>1984.77</v>
      </c>
    </row>
    <row r="3588" spans="1:6">
      <c r="A3588" s="98" t="s">
        <v>14477</v>
      </c>
      <c r="B3588" s="97" t="s">
        <v>14478</v>
      </c>
      <c r="C3588" s="98" t="s">
        <v>6555</v>
      </c>
      <c r="D3588" s="104">
        <v>2603.79</v>
      </c>
    </row>
    <row r="3589" spans="1:6">
      <c r="A3589" s="98" t="s">
        <v>14479</v>
      </c>
      <c r="B3589" s="97" t="s">
        <v>14480</v>
      </c>
      <c r="C3589" s="98" t="s">
        <v>6555</v>
      </c>
      <c r="D3589" s="104">
        <v>3501.64</v>
      </c>
    </row>
    <row r="3590" spans="1:6">
      <c r="A3590" s="98" t="s">
        <v>14481</v>
      </c>
      <c r="B3590" s="97" t="s">
        <v>14482</v>
      </c>
      <c r="C3590" s="98" t="s">
        <v>6555</v>
      </c>
      <c r="D3590" s="104">
        <v>5168.42</v>
      </c>
    </row>
    <row r="3591" spans="1:6">
      <c r="A3591" s="98" t="s">
        <v>14483</v>
      </c>
      <c r="B3591" s="97" t="s">
        <v>14484</v>
      </c>
      <c r="C3591" s="98" t="s">
        <v>6555</v>
      </c>
      <c r="D3591" s="104">
        <v>9396.92</v>
      </c>
    </row>
    <row r="3592" spans="1:6">
      <c r="A3592" s="98" t="s">
        <v>14485</v>
      </c>
      <c r="B3592" s="97" t="s">
        <v>14486</v>
      </c>
      <c r="C3592" s="98" t="s">
        <v>6555</v>
      </c>
      <c r="D3592" s="104">
        <v>11152.4</v>
      </c>
    </row>
    <row r="3593" spans="1:6" s="14" customFormat="1">
      <c r="A3593" s="98" t="s">
        <v>14487</v>
      </c>
      <c r="B3593" s="97" t="s">
        <v>13165</v>
      </c>
      <c r="C3593" s="98" t="s">
        <v>6555</v>
      </c>
      <c r="D3593" s="104">
        <v>114.7</v>
      </c>
      <c r="E3593"/>
      <c r="F3593"/>
    </row>
    <row r="3594" spans="1:6">
      <c r="A3594" s="98" t="s">
        <v>13166</v>
      </c>
      <c r="B3594" s="97" t="s">
        <v>10672</v>
      </c>
      <c r="C3594" s="98" t="s">
        <v>6555</v>
      </c>
      <c r="D3594" s="104">
        <v>5738.21</v>
      </c>
    </row>
    <row r="3595" spans="1:6">
      <c r="A3595" s="98" t="s">
        <v>10673</v>
      </c>
      <c r="B3595" s="97" t="s">
        <v>10674</v>
      </c>
      <c r="C3595" s="98" t="s">
        <v>6555</v>
      </c>
      <c r="D3595" s="104">
        <v>6234.91</v>
      </c>
    </row>
    <row r="3596" spans="1:6">
      <c r="A3596" s="98" t="s">
        <v>10675</v>
      </c>
      <c r="B3596" s="97" t="s">
        <v>10676</v>
      </c>
      <c r="C3596" s="98" t="s">
        <v>6555</v>
      </c>
      <c r="D3596" s="104">
        <v>173.72</v>
      </c>
    </row>
    <row r="3597" spans="1:6">
      <c r="A3597" s="98" t="s">
        <v>10677</v>
      </c>
      <c r="B3597" s="97" t="s">
        <v>10678</v>
      </c>
      <c r="C3597" s="98" t="s">
        <v>6555</v>
      </c>
      <c r="D3597" s="104">
        <v>240.29</v>
      </c>
    </row>
    <row r="3598" spans="1:6">
      <c r="A3598" s="98" t="s">
        <v>10679</v>
      </c>
      <c r="B3598" s="97" t="s">
        <v>10680</v>
      </c>
      <c r="C3598" s="98" t="s">
        <v>6555</v>
      </c>
      <c r="D3598" s="104">
        <v>316.87</v>
      </c>
    </row>
    <row r="3599" spans="1:6">
      <c r="A3599" s="98" t="s">
        <v>10681</v>
      </c>
      <c r="B3599" s="97" t="s">
        <v>10682</v>
      </c>
      <c r="C3599" s="98" t="s">
        <v>6555</v>
      </c>
      <c r="D3599" s="104">
        <v>382.93</v>
      </c>
    </row>
    <row r="3600" spans="1:6">
      <c r="A3600" s="98" t="s">
        <v>10683</v>
      </c>
      <c r="B3600" s="97" t="s">
        <v>10684</v>
      </c>
      <c r="C3600" s="98" t="s">
        <v>6555</v>
      </c>
      <c r="D3600" s="104">
        <v>648.29999999999995</v>
      </c>
    </row>
    <row r="3601" spans="1:4">
      <c r="A3601" s="98" t="s">
        <v>10685</v>
      </c>
      <c r="B3601" s="97" t="s">
        <v>10686</v>
      </c>
      <c r="C3601" s="98" t="s">
        <v>6555</v>
      </c>
      <c r="D3601" s="104">
        <v>760.91</v>
      </c>
    </row>
    <row r="3602" spans="1:4">
      <c r="A3602" s="98" t="s">
        <v>10687</v>
      </c>
      <c r="B3602" s="97" t="s">
        <v>10688</v>
      </c>
      <c r="C3602" s="98" t="s">
        <v>6555</v>
      </c>
      <c r="D3602" s="104">
        <v>951.97</v>
      </c>
    </row>
    <row r="3603" spans="1:4">
      <c r="A3603" s="98" t="s">
        <v>10689</v>
      </c>
      <c r="B3603" s="97" t="s">
        <v>10690</v>
      </c>
      <c r="C3603" s="98" t="s">
        <v>6555</v>
      </c>
      <c r="D3603" s="104">
        <v>43.86</v>
      </c>
    </row>
    <row r="3604" spans="1:4">
      <c r="A3604" s="98" t="s">
        <v>10691</v>
      </c>
      <c r="B3604" s="97" t="s">
        <v>10692</v>
      </c>
      <c r="C3604" s="98" t="s">
        <v>6555</v>
      </c>
      <c r="D3604" s="104">
        <v>1068.49</v>
      </c>
    </row>
    <row r="3605" spans="1:4">
      <c r="A3605" s="98" t="s">
        <v>10693</v>
      </c>
      <c r="B3605" s="97" t="s">
        <v>10694</v>
      </c>
      <c r="C3605" s="98" t="s">
        <v>6555</v>
      </c>
      <c r="D3605" s="104">
        <v>2625.28</v>
      </c>
    </row>
    <row r="3606" spans="1:4">
      <c r="A3606" s="98" t="s">
        <v>10695</v>
      </c>
      <c r="B3606" s="97" t="s">
        <v>10696</v>
      </c>
      <c r="C3606" s="98" t="s">
        <v>6555</v>
      </c>
      <c r="D3606" s="104">
        <v>3163.22</v>
      </c>
    </row>
    <row r="3607" spans="1:4">
      <c r="A3607" s="98" t="s">
        <v>10697</v>
      </c>
      <c r="B3607" s="97" t="s">
        <v>10698</v>
      </c>
      <c r="C3607" s="98" t="s">
        <v>6555</v>
      </c>
      <c r="D3607" s="104">
        <v>112.98</v>
      </c>
    </row>
    <row r="3608" spans="1:4">
      <c r="A3608" s="98" t="s">
        <v>10699</v>
      </c>
      <c r="B3608" s="97" t="s">
        <v>10700</v>
      </c>
      <c r="C3608" s="98" t="s">
        <v>6555</v>
      </c>
      <c r="D3608" s="104">
        <v>112.98</v>
      </c>
    </row>
    <row r="3609" spans="1:4">
      <c r="A3609" s="98" t="s">
        <v>10701</v>
      </c>
      <c r="B3609" s="97" t="s">
        <v>10702</v>
      </c>
      <c r="C3609" s="98" t="s">
        <v>6555</v>
      </c>
      <c r="D3609" s="104">
        <v>4163.8900000000003</v>
      </c>
    </row>
    <row r="3610" spans="1:4">
      <c r="A3610" s="98" t="s">
        <v>10703</v>
      </c>
      <c r="B3610" s="97" t="s">
        <v>13941</v>
      </c>
      <c r="C3610" s="98" t="s">
        <v>6555</v>
      </c>
      <c r="D3610" s="104">
        <v>5241.5</v>
      </c>
    </row>
    <row r="3611" spans="1:4">
      <c r="A3611" s="98" t="s">
        <v>13942</v>
      </c>
      <c r="B3611" s="97" t="s">
        <v>13943</v>
      </c>
      <c r="C3611" s="98" t="s">
        <v>6555</v>
      </c>
      <c r="D3611" s="104">
        <v>22.64</v>
      </c>
    </row>
    <row r="3612" spans="1:4">
      <c r="A3612" s="98" t="s">
        <v>13944</v>
      </c>
      <c r="B3612" s="97" t="s">
        <v>13945</v>
      </c>
      <c r="C3612" s="98" t="s">
        <v>6555</v>
      </c>
      <c r="D3612" s="104">
        <v>8.91</v>
      </c>
    </row>
    <row r="3613" spans="1:4">
      <c r="A3613" s="98" t="s">
        <v>13946</v>
      </c>
      <c r="B3613" s="97" t="s">
        <v>13947</v>
      </c>
      <c r="C3613" s="98" t="s">
        <v>6555</v>
      </c>
      <c r="D3613" s="104">
        <v>12.58</v>
      </c>
    </row>
    <row r="3614" spans="1:4">
      <c r="A3614" s="98" t="s">
        <v>13948</v>
      </c>
      <c r="B3614" s="97" t="s">
        <v>13949</v>
      </c>
      <c r="C3614" s="98" t="s">
        <v>6555</v>
      </c>
      <c r="D3614" s="104">
        <v>882.73</v>
      </c>
    </row>
    <row r="3615" spans="1:4">
      <c r="A3615" s="98" t="s">
        <v>13950</v>
      </c>
      <c r="B3615" s="97" t="s">
        <v>13951</v>
      </c>
      <c r="C3615" s="98" t="s">
        <v>6555</v>
      </c>
      <c r="D3615" s="104">
        <v>882.73</v>
      </c>
    </row>
    <row r="3616" spans="1:4">
      <c r="A3616" s="98" t="s">
        <v>13952</v>
      </c>
      <c r="B3616" s="97" t="s">
        <v>13953</v>
      </c>
      <c r="C3616" s="98" t="s">
        <v>6555</v>
      </c>
      <c r="D3616" s="104">
        <v>882.73</v>
      </c>
    </row>
    <row r="3617" spans="1:4">
      <c r="A3617" s="98" t="s">
        <v>13954</v>
      </c>
      <c r="B3617" s="97" t="s">
        <v>13955</v>
      </c>
      <c r="C3617" s="98" t="s">
        <v>6555</v>
      </c>
      <c r="D3617" s="104">
        <v>882.73</v>
      </c>
    </row>
    <row r="3618" spans="1:4">
      <c r="A3618" s="98" t="s">
        <v>13956</v>
      </c>
      <c r="B3618" s="97" t="s">
        <v>13957</v>
      </c>
      <c r="C3618" s="98" t="s">
        <v>6555</v>
      </c>
      <c r="D3618" s="104">
        <v>9.5</v>
      </c>
    </row>
    <row r="3619" spans="1:4">
      <c r="A3619" s="98" t="s">
        <v>13958</v>
      </c>
      <c r="B3619" s="97" t="s">
        <v>13959</v>
      </c>
      <c r="C3619" s="98" t="s">
        <v>6555</v>
      </c>
      <c r="D3619" s="104">
        <v>84</v>
      </c>
    </row>
    <row r="3620" spans="1:4">
      <c r="A3620" s="98" t="s">
        <v>13960</v>
      </c>
      <c r="B3620" s="97" t="s">
        <v>13961</v>
      </c>
      <c r="C3620" s="98" t="s">
        <v>6555</v>
      </c>
      <c r="D3620" s="104">
        <v>5900.69</v>
      </c>
    </row>
    <row r="3621" spans="1:4">
      <c r="A3621" s="98" t="s">
        <v>13962</v>
      </c>
      <c r="B3621" s="97" t="s">
        <v>13963</v>
      </c>
      <c r="C3621" s="98" t="s">
        <v>6555</v>
      </c>
      <c r="D3621" s="104">
        <v>7451</v>
      </c>
    </row>
    <row r="3622" spans="1:4">
      <c r="A3622" s="98" t="s">
        <v>13964</v>
      </c>
      <c r="B3622" s="97" t="s">
        <v>14516</v>
      </c>
      <c r="C3622" s="98" t="s">
        <v>6555</v>
      </c>
      <c r="D3622" s="104">
        <v>8896.6200000000008</v>
      </c>
    </row>
    <row r="3623" spans="1:4">
      <c r="A3623" s="98" t="s">
        <v>14517</v>
      </c>
      <c r="B3623" s="97" t="s">
        <v>14518</v>
      </c>
      <c r="C3623" s="98" t="s">
        <v>6555</v>
      </c>
      <c r="D3623" s="104">
        <v>9582.31</v>
      </c>
    </row>
    <row r="3624" spans="1:4">
      <c r="A3624" s="98" t="s">
        <v>14519</v>
      </c>
      <c r="B3624" s="97" t="s">
        <v>14520</v>
      </c>
      <c r="C3624" s="98" t="s">
        <v>6555</v>
      </c>
      <c r="D3624" s="104">
        <v>12625.79</v>
      </c>
    </row>
    <row r="3625" spans="1:4">
      <c r="A3625" s="98" t="s">
        <v>14521</v>
      </c>
      <c r="B3625" s="97" t="s">
        <v>14522</v>
      </c>
      <c r="C3625" s="98" t="s">
        <v>6555</v>
      </c>
      <c r="D3625" s="104">
        <v>4444.6099999999997</v>
      </c>
    </row>
    <row r="3626" spans="1:4">
      <c r="A3626" s="98" t="s">
        <v>14523</v>
      </c>
      <c r="B3626" s="97" t="s">
        <v>14524</v>
      </c>
      <c r="C3626" s="98" t="s">
        <v>6555</v>
      </c>
      <c r="D3626" s="104">
        <v>4620.53</v>
      </c>
    </row>
    <row r="3627" spans="1:4">
      <c r="A3627" s="98" t="s">
        <v>14525</v>
      </c>
      <c r="B3627" s="97" t="s">
        <v>14526</v>
      </c>
      <c r="C3627" s="98" t="s">
        <v>6555</v>
      </c>
      <c r="D3627" s="104">
        <v>3.1</v>
      </c>
    </row>
    <row r="3628" spans="1:4">
      <c r="A3628" s="98" t="s">
        <v>14527</v>
      </c>
      <c r="B3628" s="97" t="s">
        <v>14528</v>
      </c>
      <c r="C3628" s="98" t="s">
        <v>6555</v>
      </c>
      <c r="D3628" s="104">
        <v>9.9</v>
      </c>
    </row>
    <row r="3629" spans="1:4">
      <c r="A3629" s="98" t="s">
        <v>14529</v>
      </c>
      <c r="B3629" s="97" t="s">
        <v>14530</v>
      </c>
      <c r="C3629" s="98" t="s">
        <v>6555</v>
      </c>
      <c r="D3629" s="104">
        <v>7.25</v>
      </c>
    </row>
    <row r="3630" spans="1:4">
      <c r="A3630" s="98" t="s">
        <v>14531</v>
      </c>
      <c r="B3630" s="97" t="s">
        <v>14532</v>
      </c>
      <c r="C3630" s="98" t="s">
        <v>6555</v>
      </c>
      <c r="D3630" s="104">
        <v>23929.71</v>
      </c>
    </row>
    <row r="3631" spans="1:4">
      <c r="A3631" s="98" t="s">
        <v>14533</v>
      </c>
      <c r="B3631" s="97" t="s">
        <v>10562</v>
      </c>
      <c r="C3631" s="98" t="s">
        <v>6555</v>
      </c>
      <c r="D3631" s="104">
        <v>10245.01</v>
      </c>
    </row>
    <row r="3632" spans="1:4">
      <c r="A3632" s="98" t="s">
        <v>10563</v>
      </c>
      <c r="B3632" s="97" t="s">
        <v>10564</v>
      </c>
      <c r="C3632" s="98" t="s">
        <v>6555</v>
      </c>
      <c r="D3632" s="104">
        <v>10857.81</v>
      </c>
    </row>
    <row r="3633" spans="1:4">
      <c r="A3633" s="98" t="s">
        <v>10565</v>
      </c>
      <c r="B3633" s="97" t="s">
        <v>10566</v>
      </c>
      <c r="C3633" s="98" t="s">
        <v>6555</v>
      </c>
      <c r="D3633" s="104">
        <v>10857.81</v>
      </c>
    </row>
    <row r="3634" spans="1:4">
      <c r="A3634" s="98" t="s">
        <v>10567</v>
      </c>
      <c r="B3634" s="97" t="s">
        <v>10568</v>
      </c>
      <c r="C3634" s="98" t="s">
        <v>6555</v>
      </c>
      <c r="D3634" s="104">
        <v>10909</v>
      </c>
    </row>
    <row r="3635" spans="1:4">
      <c r="A3635" s="98" t="s">
        <v>10569</v>
      </c>
      <c r="B3635" s="97" t="s">
        <v>10570</v>
      </c>
      <c r="C3635" s="98" t="s">
        <v>6555</v>
      </c>
      <c r="D3635" s="104">
        <v>10909</v>
      </c>
    </row>
    <row r="3636" spans="1:4">
      <c r="A3636" s="98" t="s">
        <v>10571</v>
      </c>
      <c r="B3636" s="97" t="s">
        <v>10572</v>
      </c>
      <c r="C3636" s="98" t="s">
        <v>6555</v>
      </c>
      <c r="D3636" s="104">
        <v>13504.54</v>
      </c>
    </row>
    <row r="3637" spans="1:4">
      <c r="A3637" s="98" t="s">
        <v>10573</v>
      </c>
      <c r="B3637" s="97" t="s">
        <v>10574</v>
      </c>
      <c r="C3637" s="98" t="s">
        <v>6555</v>
      </c>
      <c r="D3637" s="104">
        <v>13673.85</v>
      </c>
    </row>
    <row r="3638" spans="1:4">
      <c r="A3638" s="98" t="s">
        <v>10575</v>
      </c>
      <c r="B3638" s="97" t="s">
        <v>8468</v>
      </c>
      <c r="C3638" s="98" t="s">
        <v>6555</v>
      </c>
      <c r="D3638" s="104">
        <v>10245.01</v>
      </c>
    </row>
    <row r="3639" spans="1:4">
      <c r="A3639" s="98" t="s">
        <v>8469</v>
      </c>
      <c r="B3639" s="97" t="s">
        <v>8470</v>
      </c>
      <c r="C3639" s="98" t="s">
        <v>6555</v>
      </c>
      <c r="D3639" s="104">
        <v>15220.86</v>
      </c>
    </row>
    <row r="3640" spans="1:4">
      <c r="A3640" s="98" t="s">
        <v>8471</v>
      </c>
      <c r="B3640" s="97" t="s">
        <v>8472</v>
      </c>
      <c r="C3640" s="98" t="s">
        <v>6555</v>
      </c>
      <c r="D3640" s="104">
        <v>15836.51</v>
      </c>
    </row>
    <row r="3641" spans="1:4">
      <c r="A3641" s="98" t="s">
        <v>8473</v>
      </c>
      <c r="B3641" s="97" t="s">
        <v>8474</v>
      </c>
      <c r="C3641" s="98" t="s">
        <v>6555</v>
      </c>
      <c r="D3641" s="104">
        <v>15846.17</v>
      </c>
    </row>
    <row r="3642" spans="1:4">
      <c r="A3642" s="98" t="s">
        <v>10597</v>
      </c>
      <c r="B3642" s="97" t="s">
        <v>10598</v>
      </c>
      <c r="C3642" s="98" t="s">
        <v>6555</v>
      </c>
      <c r="D3642" s="104">
        <v>15846.17</v>
      </c>
    </row>
    <row r="3643" spans="1:4">
      <c r="A3643" s="98" t="s">
        <v>10599</v>
      </c>
      <c r="B3643" s="97" t="s">
        <v>12482</v>
      </c>
      <c r="C3643" s="98" t="s">
        <v>6555</v>
      </c>
      <c r="D3643" s="104">
        <v>16141.95</v>
      </c>
    </row>
    <row r="3644" spans="1:4">
      <c r="A3644" s="98" t="s">
        <v>12483</v>
      </c>
      <c r="B3644" s="97" t="s">
        <v>10576</v>
      </c>
      <c r="C3644" s="98" t="s">
        <v>6555</v>
      </c>
      <c r="D3644" s="104">
        <v>16141.95</v>
      </c>
    </row>
    <row r="3645" spans="1:4">
      <c r="A3645" s="98" t="s">
        <v>10577</v>
      </c>
      <c r="B3645" s="97" t="s">
        <v>10578</v>
      </c>
      <c r="C3645" s="98" t="s">
        <v>6555</v>
      </c>
      <c r="D3645" s="104">
        <v>21479.54</v>
      </c>
    </row>
    <row r="3646" spans="1:4">
      <c r="A3646" s="98" t="s">
        <v>10579</v>
      </c>
      <c r="B3646" s="97" t="s">
        <v>10580</v>
      </c>
      <c r="C3646" s="98" t="s">
        <v>6555</v>
      </c>
      <c r="D3646" s="104">
        <v>23929.71</v>
      </c>
    </row>
    <row r="3647" spans="1:4">
      <c r="A3647" s="98" t="s">
        <v>10581</v>
      </c>
      <c r="B3647" s="97" t="s">
        <v>10582</v>
      </c>
      <c r="C3647" s="98" t="s">
        <v>6555</v>
      </c>
      <c r="D3647" s="104">
        <v>15220.86</v>
      </c>
    </row>
    <row r="3648" spans="1:4">
      <c r="A3648" s="98" t="s">
        <v>10583</v>
      </c>
      <c r="B3648" s="97" t="s">
        <v>10584</v>
      </c>
      <c r="C3648" s="98" t="s">
        <v>6555</v>
      </c>
      <c r="D3648" s="104">
        <v>8.66</v>
      </c>
    </row>
    <row r="3649" spans="1:4">
      <c r="A3649" s="98" t="s">
        <v>10585</v>
      </c>
      <c r="B3649" s="97" t="s">
        <v>10586</v>
      </c>
      <c r="C3649" s="98" t="s">
        <v>6555</v>
      </c>
      <c r="D3649" s="104">
        <v>12.79</v>
      </c>
    </row>
    <row r="3650" spans="1:4">
      <c r="A3650" s="98" t="s">
        <v>10587</v>
      </c>
      <c r="B3650" s="97" t="s">
        <v>10588</v>
      </c>
      <c r="C3650" s="98" t="s">
        <v>6555</v>
      </c>
      <c r="D3650" s="104">
        <v>21.08</v>
      </c>
    </row>
    <row r="3651" spans="1:4">
      <c r="A3651" s="98" t="s">
        <v>10589</v>
      </c>
      <c r="B3651" s="97" t="s">
        <v>10590</v>
      </c>
      <c r="C3651" s="98" t="s">
        <v>6555</v>
      </c>
      <c r="D3651" s="104">
        <v>33.93</v>
      </c>
    </row>
    <row r="3652" spans="1:4">
      <c r="A3652" s="98" t="s">
        <v>10591</v>
      </c>
      <c r="B3652" s="97" t="s">
        <v>10592</v>
      </c>
      <c r="C3652" s="98" t="s">
        <v>6555</v>
      </c>
      <c r="D3652" s="104">
        <v>44.1</v>
      </c>
    </row>
    <row r="3653" spans="1:4">
      <c r="A3653" s="98" t="s">
        <v>10593</v>
      </c>
      <c r="B3653" s="97" t="s">
        <v>10594</v>
      </c>
      <c r="C3653" s="98" t="s">
        <v>6555</v>
      </c>
      <c r="D3653" s="104">
        <v>68.180000000000007</v>
      </c>
    </row>
    <row r="3654" spans="1:4">
      <c r="A3654" s="98" t="s">
        <v>10595</v>
      </c>
      <c r="B3654" s="97" t="s">
        <v>10596</v>
      </c>
      <c r="C3654" s="98" t="s">
        <v>6555</v>
      </c>
      <c r="D3654" s="104">
        <v>71.430000000000007</v>
      </c>
    </row>
    <row r="3655" spans="1:4">
      <c r="A3655" s="98" t="s">
        <v>12563</v>
      </c>
      <c r="B3655" s="97" t="s">
        <v>12564</v>
      </c>
      <c r="C3655" s="98" t="s">
        <v>6555</v>
      </c>
      <c r="D3655" s="104">
        <v>93.6</v>
      </c>
    </row>
    <row r="3656" spans="1:4">
      <c r="A3656" s="98" t="s">
        <v>12565</v>
      </c>
      <c r="B3656" s="97" t="s">
        <v>12566</v>
      </c>
      <c r="C3656" s="98" t="s">
        <v>6555</v>
      </c>
      <c r="D3656" s="104">
        <v>147.77000000000001</v>
      </c>
    </row>
    <row r="3657" spans="1:4">
      <c r="A3657" s="98" t="s">
        <v>12567</v>
      </c>
      <c r="B3657" s="97" t="s">
        <v>12568</v>
      </c>
      <c r="C3657" s="98" t="s">
        <v>6555</v>
      </c>
      <c r="D3657" s="104">
        <v>267.2</v>
      </c>
    </row>
    <row r="3658" spans="1:4">
      <c r="A3658" s="98" t="s">
        <v>12569</v>
      </c>
      <c r="B3658" s="97" t="s">
        <v>12570</v>
      </c>
      <c r="C3658" s="98" t="s">
        <v>6555</v>
      </c>
      <c r="D3658" s="104">
        <v>4.3099999999999996</v>
      </c>
    </row>
    <row r="3659" spans="1:4">
      <c r="A3659" s="98" t="s">
        <v>12571</v>
      </c>
      <c r="B3659" s="97" t="s">
        <v>12572</v>
      </c>
      <c r="C3659" s="98" t="s">
        <v>6555</v>
      </c>
      <c r="D3659" s="104">
        <v>5.12</v>
      </c>
    </row>
    <row r="3660" spans="1:4">
      <c r="A3660" s="98" t="s">
        <v>12573</v>
      </c>
      <c r="B3660" s="97" t="s">
        <v>12574</v>
      </c>
      <c r="C3660" s="98" t="s">
        <v>6555</v>
      </c>
      <c r="D3660" s="104">
        <v>9.66</v>
      </c>
    </row>
    <row r="3661" spans="1:4">
      <c r="A3661" s="98" t="s">
        <v>12575</v>
      </c>
      <c r="B3661" s="97" t="s">
        <v>12576</v>
      </c>
      <c r="C3661" s="98" t="s">
        <v>6555</v>
      </c>
      <c r="D3661" s="104">
        <v>15.57</v>
      </c>
    </row>
    <row r="3662" spans="1:4">
      <c r="A3662" s="98" t="s">
        <v>12577</v>
      </c>
      <c r="B3662" s="97" t="s">
        <v>12536</v>
      </c>
      <c r="C3662" s="98" t="s">
        <v>6555</v>
      </c>
      <c r="D3662" s="104">
        <v>16.36</v>
      </c>
    </row>
    <row r="3663" spans="1:4">
      <c r="A3663" s="98" t="s">
        <v>12537</v>
      </c>
      <c r="B3663" s="97" t="s">
        <v>12538</v>
      </c>
      <c r="C3663" s="98" t="s">
        <v>6555</v>
      </c>
      <c r="D3663" s="104">
        <v>13.85</v>
      </c>
    </row>
    <row r="3664" spans="1:4">
      <c r="A3664" s="98" t="s">
        <v>12539</v>
      </c>
      <c r="B3664" s="97" t="s">
        <v>12540</v>
      </c>
      <c r="C3664" s="98" t="s">
        <v>6555</v>
      </c>
      <c r="D3664" s="104">
        <v>16.420000000000002</v>
      </c>
    </row>
    <row r="3665" spans="1:4">
      <c r="A3665" s="98" t="s">
        <v>12541</v>
      </c>
      <c r="B3665" s="97" t="s">
        <v>12542</v>
      </c>
      <c r="C3665" s="98" t="s">
        <v>6555</v>
      </c>
      <c r="D3665" s="104">
        <v>16.48</v>
      </c>
    </row>
    <row r="3666" spans="1:4">
      <c r="A3666" s="98" t="s">
        <v>12543</v>
      </c>
      <c r="B3666" s="97" t="s">
        <v>12544</v>
      </c>
      <c r="C3666" s="98" t="s">
        <v>6555</v>
      </c>
      <c r="D3666" s="104">
        <v>33.24</v>
      </c>
    </row>
    <row r="3667" spans="1:4">
      <c r="A3667" s="98" t="s">
        <v>12545</v>
      </c>
      <c r="B3667" s="97" t="s">
        <v>12546</v>
      </c>
      <c r="C3667" s="98" t="s">
        <v>6555</v>
      </c>
      <c r="D3667" s="104">
        <v>0.16</v>
      </c>
    </row>
    <row r="3668" spans="1:4">
      <c r="A3668" s="98" t="s">
        <v>12547</v>
      </c>
      <c r="B3668" s="97" t="s">
        <v>12548</v>
      </c>
      <c r="C3668" s="98" t="s">
        <v>6555</v>
      </c>
      <c r="D3668" s="104">
        <v>130</v>
      </c>
    </row>
    <row r="3669" spans="1:4">
      <c r="A3669" s="98" t="s">
        <v>12549</v>
      </c>
      <c r="B3669" s="97" t="s">
        <v>6700</v>
      </c>
      <c r="C3669" s="98" t="s">
        <v>6555</v>
      </c>
      <c r="D3669" s="104">
        <v>19.48</v>
      </c>
    </row>
    <row r="3670" spans="1:4">
      <c r="A3670" s="98" t="s">
        <v>12550</v>
      </c>
      <c r="B3670" s="97" t="s">
        <v>14768</v>
      </c>
      <c r="C3670" s="98" t="s">
        <v>6555</v>
      </c>
      <c r="D3670" s="104">
        <v>3.39</v>
      </c>
    </row>
    <row r="3671" spans="1:4">
      <c r="A3671" s="98" t="s">
        <v>14769</v>
      </c>
      <c r="B3671" s="97" t="s">
        <v>14770</v>
      </c>
      <c r="C3671" s="98" t="s">
        <v>6555</v>
      </c>
      <c r="D3671" s="104">
        <v>8.1199999999999992</v>
      </c>
    </row>
    <row r="3672" spans="1:4">
      <c r="A3672" s="98" t="s">
        <v>14771</v>
      </c>
      <c r="B3672" s="97" t="s">
        <v>14772</v>
      </c>
      <c r="C3672" s="98" t="s">
        <v>6555</v>
      </c>
      <c r="D3672" s="104">
        <v>42.64</v>
      </c>
    </row>
    <row r="3673" spans="1:4">
      <c r="A3673" s="98" t="s">
        <v>14773</v>
      </c>
      <c r="B3673" s="97" t="s">
        <v>14642</v>
      </c>
      <c r="C3673" s="98" t="s">
        <v>6555</v>
      </c>
      <c r="D3673" s="104">
        <v>6668.47</v>
      </c>
    </row>
    <row r="3674" spans="1:4">
      <c r="A3674" s="98" t="s">
        <v>14643</v>
      </c>
      <c r="B3674" s="97" t="s">
        <v>14644</v>
      </c>
      <c r="C3674" s="98" t="s">
        <v>6555</v>
      </c>
      <c r="D3674" s="104">
        <v>6663.74</v>
      </c>
    </row>
    <row r="3675" spans="1:4">
      <c r="A3675" s="98" t="s">
        <v>14645</v>
      </c>
      <c r="B3675" s="97" t="s">
        <v>14646</v>
      </c>
      <c r="C3675" s="98" t="s">
        <v>6555</v>
      </c>
      <c r="D3675" s="104">
        <v>9196.16</v>
      </c>
    </row>
    <row r="3676" spans="1:4">
      <c r="A3676" s="98" t="s">
        <v>14647</v>
      </c>
      <c r="B3676" s="97" t="s">
        <v>14648</v>
      </c>
      <c r="C3676" s="98" t="s">
        <v>6555</v>
      </c>
      <c r="D3676" s="104">
        <v>9196.16</v>
      </c>
    </row>
    <row r="3677" spans="1:4">
      <c r="A3677" s="98" t="s">
        <v>14649</v>
      </c>
      <c r="B3677" s="97" t="s">
        <v>14650</v>
      </c>
      <c r="C3677" s="98" t="s">
        <v>6555</v>
      </c>
      <c r="D3677" s="104">
        <v>9196.16</v>
      </c>
    </row>
    <row r="3678" spans="1:4">
      <c r="A3678" s="98" t="s">
        <v>14651</v>
      </c>
      <c r="B3678" s="97" t="s">
        <v>14652</v>
      </c>
      <c r="C3678" s="98" t="s">
        <v>6555</v>
      </c>
      <c r="D3678" s="104">
        <v>9196.16</v>
      </c>
    </row>
    <row r="3679" spans="1:4">
      <c r="A3679" s="98" t="s">
        <v>14653</v>
      </c>
      <c r="B3679" s="97" t="s">
        <v>4426</v>
      </c>
      <c r="C3679" s="98" t="s">
        <v>6555</v>
      </c>
      <c r="D3679" s="104">
        <v>9196.16</v>
      </c>
    </row>
    <row r="3680" spans="1:4">
      <c r="A3680" s="98" t="s">
        <v>4427</v>
      </c>
      <c r="B3680" s="97" t="s">
        <v>14785</v>
      </c>
      <c r="C3680" s="98" t="s">
        <v>6555</v>
      </c>
      <c r="D3680" s="104">
        <v>9396.0300000000007</v>
      </c>
    </row>
    <row r="3681" spans="1:4">
      <c r="A3681" s="98" t="s">
        <v>14786</v>
      </c>
      <c r="B3681" s="97" t="s">
        <v>14787</v>
      </c>
      <c r="C3681" s="98" t="s">
        <v>6555</v>
      </c>
      <c r="D3681" s="104">
        <v>9396.0300000000007</v>
      </c>
    </row>
    <row r="3682" spans="1:4">
      <c r="A3682" s="98" t="s">
        <v>14788</v>
      </c>
      <c r="B3682" s="97" t="s">
        <v>14789</v>
      </c>
      <c r="C3682" s="98" t="s">
        <v>6555</v>
      </c>
      <c r="D3682" s="104">
        <v>9396.0300000000007</v>
      </c>
    </row>
    <row r="3683" spans="1:4">
      <c r="A3683" s="98" t="s">
        <v>14790</v>
      </c>
      <c r="B3683" s="97" t="s">
        <v>14791</v>
      </c>
      <c r="C3683" s="98" t="s">
        <v>6555</v>
      </c>
      <c r="D3683" s="104">
        <v>9396.0300000000007</v>
      </c>
    </row>
    <row r="3684" spans="1:4">
      <c r="A3684" s="98" t="s">
        <v>14792</v>
      </c>
      <c r="B3684" s="97" t="s">
        <v>14793</v>
      </c>
      <c r="C3684" s="98" t="s">
        <v>6555</v>
      </c>
      <c r="D3684" s="104">
        <v>9396.0300000000007</v>
      </c>
    </row>
    <row r="3685" spans="1:4">
      <c r="A3685" s="98" t="s">
        <v>14794</v>
      </c>
      <c r="B3685" s="97" t="s">
        <v>14795</v>
      </c>
      <c r="C3685" s="98" t="s">
        <v>6555</v>
      </c>
      <c r="D3685" s="104">
        <v>9396.0300000000007</v>
      </c>
    </row>
    <row r="3686" spans="1:4">
      <c r="A3686" s="98" t="s">
        <v>14796</v>
      </c>
      <c r="B3686" s="97" t="s">
        <v>14797</v>
      </c>
      <c r="C3686" s="98" t="s">
        <v>6555</v>
      </c>
      <c r="D3686" s="104">
        <v>3184.68</v>
      </c>
    </row>
    <row r="3687" spans="1:4">
      <c r="A3687" s="98" t="s">
        <v>14798</v>
      </c>
      <c r="B3687" s="97" t="s">
        <v>14799</v>
      </c>
      <c r="C3687" s="98" t="s">
        <v>6555</v>
      </c>
      <c r="D3687" s="104">
        <v>3255.08</v>
      </c>
    </row>
    <row r="3688" spans="1:4">
      <c r="A3688" s="98" t="s">
        <v>14800</v>
      </c>
      <c r="B3688" s="97" t="s">
        <v>14801</v>
      </c>
      <c r="C3688" s="98" t="s">
        <v>6555</v>
      </c>
      <c r="D3688" s="104">
        <v>4518.7700000000004</v>
      </c>
    </row>
    <row r="3689" spans="1:4">
      <c r="A3689" s="98" t="s">
        <v>14802</v>
      </c>
      <c r="B3689" s="97" t="s">
        <v>14803</v>
      </c>
      <c r="C3689" s="98" t="s">
        <v>6555</v>
      </c>
      <c r="D3689" s="104">
        <v>4537.49</v>
      </c>
    </row>
    <row r="3690" spans="1:4">
      <c r="A3690" s="98" t="s">
        <v>14804</v>
      </c>
      <c r="B3690" s="97" t="s">
        <v>14805</v>
      </c>
      <c r="C3690" s="98" t="s">
        <v>6555</v>
      </c>
      <c r="D3690" s="104">
        <v>3821.91</v>
      </c>
    </row>
    <row r="3691" spans="1:4">
      <c r="A3691" s="98" t="s">
        <v>14806</v>
      </c>
      <c r="B3691" s="97" t="s">
        <v>14807</v>
      </c>
      <c r="C3691" s="98" t="s">
        <v>6555</v>
      </c>
      <c r="D3691" s="104">
        <v>3821.91</v>
      </c>
    </row>
    <row r="3692" spans="1:4">
      <c r="A3692" s="98" t="s">
        <v>14808</v>
      </c>
      <c r="B3692" s="97" t="s">
        <v>14809</v>
      </c>
      <c r="C3692" s="98" t="s">
        <v>6555</v>
      </c>
      <c r="D3692" s="104">
        <v>3821.91</v>
      </c>
    </row>
    <row r="3693" spans="1:4">
      <c r="A3693" s="98" t="s">
        <v>14810</v>
      </c>
      <c r="B3693" s="97" t="s">
        <v>14811</v>
      </c>
      <c r="C3693" s="98" t="s">
        <v>6555</v>
      </c>
      <c r="D3693" s="104">
        <v>3823.36</v>
      </c>
    </row>
    <row r="3694" spans="1:4">
      <c r="A3694" s="98" t="s">
        <v>14812</v>
      </c>
      <c r="B3694" s="97" t="s">
        <v>14813</v>
      </c>
      <c r="C3694" s="98" t="s">
        <v>6555</v>
      </c>
      <c r="D3694" s="104">
        <v>4008.72</v>
      </c>
    </row>
    <row r="3695" spans="1:4">
      <c r="A3695" s="98" t="s">
        <v>14814</v>
      </c>
      <c r="B3695" s="97" t="s">
        <v>14815</v>
      </c>
      <c r="C3695" s="98" t="s">
        <v>6555</v>
      </c>
      <c r="D3695" s="104">
        <v>3823.36</v>
      </c>
    </row>
    <row r="3696" spans="1:4">
      <c r="A3696" s="98" t="s">
        <v>14816</v>
      </c>
      <c r="B3696" s="97" t="s">
        <v>14817</v>
      </c>
      <c r="C3696" s="98" t="s">
        <v>6555</v>
      </c>
      <c r="D3696" s="104">
        <v>3823.36</v>
      </c>
    </row>
    <row r="3697" spans="1:4">
      <c r="A3697" s="98" t="s">
        <v>14818</v>
      </c>
      <c r="B3697" s="97" t="s">
        <v>14819</v>
      </c>
      <c r="C3697" s="98" t="s">
        <v>6555</v>
      </c>
      <c r="D3697" s="104">
        <v>3823.36</v>
      </c>
    </row>
    <row r="3698" spans="1:4">
      <c r="A3698" s="98" t="s">
        <v>14820</v>
      </c>
      <c r="B3698" s="97" t="s">
        <v>14667</v>
      </c>
      <c r="C3698" s="98" t="s">
        <v>6555</v>
      </c>
      <c r="D3698" s="104">
        <v>3986.5</v>
      </c>
    </row>
    <row r="3699" spans="1:4">
      <c r="A3699" s="98" t="s">
        <v>14668</v>
      </c>
      <c r="B3699" s="97" t="s">
        <v>14654</v>
      </c>
      <c r="C3699" s="98" t="s">
        <v>6555</v>
      </c>
      <c r="D3699" s="104">
        <v>3973.27</v>
      </c>
    </row>
    <row r="3700" spans="1:4">
      <c r="A3700" s="98" t="s">
        <v>14655</v>
      </c>
      <c r="B3700" s="97" t="s">
        <v>10657</v>
      </c>
      <c r="C3700" s="98" t="s">
        <v>6555</v>
      </c>
      <c r="D3700" s="104">
        <v>3964.13</v>
      </c>
    </row>
    <row r="3701" spans="1:4">
      <c r="A3701" s="98" t="s">
        <v>10658</v>
      </c>
      <c r="B3701" s="97" t="s">
        <v>6470</v>
      </c>
      <c r="C3701" s="98" t="s">
        <v>6555</v>
      </c>
      <c r="D3701" s="104">
        <v>3973.27</v>
      </c>
    </row>
    <row r="3702" spans="1:4">
      <c r="A3702" s="98" t="s">
        <v>6471</v>
      </c>
      <c r="B3702" s="97" t="s">
        <v>6472</v>
      </c>
      <c r="C3702" s="98" t="s">
        <v>6555</v>
      </c>
      <c r="D3702" s="104">
        <v>3973.27</v>
      </c>
    </row>
    <row r="3703" spans="1:4">
      <c r="A3703" s="98" t="s">
        <v>6473</v>
      </c>
      <c r="B3703" s="97" t="s">
        <v>6474</v>
      </c>
      <c r="C3703" s="98" t="s">
        <v>6555</v>
      </c>
      <c r="D3703" s="104">
        <v>3973.27</v>
      </c>
    </row>
    <row r="3704" spans="1:4">
      <c r="A3704" s="98" t="s">
        <v>6475</v>
      </c>
      <c r="B3704" s="97" t="s">
        <v>6476</v>
      </c>
      <c r="C3704" s="98" t="s">
        <v>6555</v>
      </c>
      <c r="D3704" s="104">
        <v>3995.03</v>
      </c>
    </row>
    <row r="3705" spans="1:4">
      <c r="A3705" s="98" t="s">
        <v>6477</v>
      </c>
      <c r="B3705" s="97" t="s">
        <v>6478</v>
      </c>
      <c r="C3705" s="98" t="s">
        <v>6555</v>
      </c>
      <c r="D3705" s="104">
        <v>3995.03</v>
      </c>
    </row>
    <row r="3706" spans="1:4">
      <c r="A3706" s="98" t="s">
        <v>6479</v>
      </c>
      <c r="B3706" s="97" t="s">
        <v>6480</v>
      </c>
      <c r="C3706" s="98" t="s">
        <v>6555</v>
      </c>
      <c r="D3706" s="104">
        <v>5824.3</v>
      </c>
    </row>
    <row r="3707" spans="1:4">
      <c r="A3707" s="98" t="s">
        <v>6481</v>
      </c>
      <c r="B3707" s="97" t="s">
        <v>6482</v>
      </c>
      <c r="C3707" s="98" t="s">
        <v>6555</v>
      </c>
      <c r="D3707" s="104">
        <v>5789.43</v>
      </c>
    </row>
    <row r="3708" spans="1:4">
      <c r="A3708" s="98" t="s">
        <v>6483</v>
      </c>
      <c r="B3708" s="97" t="s">
        <v>6484</v>
      </c>
      <c r="C3708" s="98" t="s">
        <v>6555</v>
      </c>
      <c r="D3708" s="104">
        <v>5789.43</v>
      </c>
    </row>
    <row r="3709" spans="1:4">
      <c r="A3709" s="98" t="s">
        <v>6485</v>
      </c>
      <c r="B3709" s="97" t="s">
        <v>6486</v>
      </c>
      <c r="C3709" s="98" t="s">
        <v>6555</v>
      </c>
      <c r="D3709" s="104">
        <v>5789.43</v>
      </c>
    </row>
    <row r="3710" spans="1:4">
      <c r="A3710" s="98" t="s">
        <v>6487</v>
      </c>
      <c r="B3710" s="97" t="s">
        <v>6488</v>
      </c>
      <c r="C3710" s="98" t="s">
        <v>6555</v>
      </c>
      <c r="D3710" s="104">
        <v>5789.43</v>
      </c>
    </row>
    <row r="3711" spans="1:4">
      <c r="A3711" s="98" t="s">
        <v>6489</v>
      </c>
      <c r="B3711" s="97" t="s">
        <v>6490</v>
      </c>
      <c r="C3711" s="98" t="s">
        <v>6555</v>
      </c>
      <c r="D3711" s="104">
        <v>5789.43</v>
      </c>
    </row>
    <row r="3712" spans="1:4">
      <c r="A3712" s="98" t="s">
        <v>4498</v>
      </c>
      <c r="B3712" s="97" t="s">
        <v>4499</v>
      </c>
      <c r="C3712" s="98" t="s">
        <v>6555</v>
      </c>
      <c r="D3712" s="104">
        <v>6019.68</v>
      </c>
    </row>
    <row r="3713" spans="1:4">
      <c r="A3713" s="98" t="s">
        <v>4500</v>
      </c>
      <c r="B3713" s="97" t="s">
        <v>4501</v>
      </c>
      <c r="C3713" s="98" t="s">
        <v>6555</v>
      </c>
      <c r="D3713" s="104">
        <v>6022.38</v>
      </c>
    </row>
    <row r="3714" spans="1:4">
      <c r="A3714" s="98" t="s">
        <v>4502</v>
      </c>
      <c r="B3714" s="97" t="s">
        <v>4503</v>
      </c>
      <c r="C3714" s="98" t="s">
        <v>6555</v>
      </c>
      <c r="D3714" s="104">
        <v>6022.38</v>
      </c>
    </row>
    <row r="3715" spans="1:4">
      <c r="A3715" s="98" t="s">
        <v>4504</v>
      </c>
      <c r="B3715" s="97" t="s">
        <v>4505</v>
      </c>
      <c r="C3715" s="98" t="s">
        <v>6555</v>
      </c>
      <c r="D3715" s="104">
        <v>6022.38</v>
      </c>
    </row>
    <row r="3716" spans="1:4">
      <c r="A3716" s="98" t="s">
        <v>4506</v>
      </c>
      <c r="B3716" s="97" t="s">
        <v>4507</v>
      </c>
      <c r="C3716" s="98" t="s">
        <v>6555</v>
      </c>
      <c r="D3716" s="104">
        <v>6022.38</v>
      </c>
    </row>
    <row r="3717" spans="1:4">
      <c r="A3717" s="98" t="s">
        <v>4508</v>
      </c>
      <c r="B3717" s="97" t="s">
        <v>7417</v>
      </c>
      <c r="C3717" s="98" t="s">
        <v>6555</v>
      </c>
      <c r="D3717" s="104">
        <v>8530.57</v>
      </c>
    </row>
    <row r="3718" spans="1:4">
      <c r="A3718" s="98" t="s">
        <v>7418</v>
      </c>
      <c r="B3718" s="97" t="s">
        <v>7394</v>
      </c>
      <c r="C3718" s="98" t="s">
        <v>6555</v>
      </c>
      <c r="D3718" s="104">
        <v>8943.15</v>
      </c>
    </row>
    <row r="3719" spans="1:4">
      <c r="A3719" s="98" t="s">
        <v>7395</v>
      </c>
      <c r="B3719" s="97" t="s">
        <v>5290</v>
      </c>
      <c r="C3719" s="98" t="s">
        <v>6555</v>
      </c>
      <c r="D3719" s="104">
        <v>8962.26</v>
      </c>
    </row>
    <row r="3720" spans="1:4">
      <c r="A3720" s="98" t="s">
        <v>5291</v>
      </c>
      <c r="B3720" s="97" t="s">
        <v>5292</v>
      </c>
      <c r="C3720" s="98" t="s">
        <v>6555</v>
      </c>
      <c r="D3720" s="104">
        <v>8969.89</v>
      </c>
    </row>
    <row r="3721" spans="1:4">
      <c r="A3721" s="98" t="s">
        <v>5293</v>
      </c>
      <c r="B3721" s="97" t="s">
        <v>5294</v>
      </c>
      <c r="C3721" s="98" t="s">
        <v>6555</v>
      </c>
      <c r="D3721" s="104">
        <v>9290.7900000000009</v>
      </c>
    </row>
    <row r="3722" spans="1:4">
      <c r="A3722" s="98" t="s">
        <v>5295</v>
      </c>
      <c r="B3722" s="97" t="s">
        <v>5296</v>
      </c>
      <c r="C3722" s="98" t="s">
        <v>6555</v>
      </c>
      <c r="D3722" s="104">
        <v>9306.07</v>
      </c>
    </row>
    <row r="3723" spans="1:4">
      <c r="A3723" s="98" t="s">
        <v>5297</v>
      </c>
      <c r="B3723" s="97" t="s">
        <v>5298</v>
      </c>
      <c r="C3723" s="98" t="s">
        <v>6555</v>
      </c>
      <c r="D3723" s="104">
        <v>9539.1</v>
      </c>
    </row>
    <row r="3724" spans="1:4">
      <c r="A3724" s="98" t="s">
        <v>5299</v>
      </c>
      <c r="B3724" s="97" t="s">
        <v>5300</v>
      </c>
      <c r="C3724" s="98" t="s">
        <v>6555</v>
      </c>
      <c r="D3724" s="104">
        <v>11729.7</v>
      </c>
    </row>
    <row r="3725" spans="1:4">
      <c r="A3725" s="98" t="s">
        <v>5301</v>
      </c>
      <c r="B3725" s="97" t="s">
        <v>5302</v>
      </c>
      <c r="C3725" s="98" t="s">
        <v>6555</v>
      </c>
      <c r="D3725" s="104">
        <v>11568.2</v>
      </c>
    </row>
    <row r="3726" spans="1:4">
      <c r="A3726" s="98" t="s">
        <v>5303</v>
      </c>
      <c r="B3726" s="97" t="s">
        <v>5304</v>
      </c>
      <c r="C3726" s="98" t="s">
        <v>6555</v>
      </c>
      <c r="D3726" s="104">
        <v>11471.26</v>
      </c>
    </row>
    <row r="3727" spans="1:4">
      <c r="A3727" s="98" t="s">
        <v>5305</v>
      </c>
      <c r="B3727" s="97" t="s">
        <v>5306</v>
      </c>
      <c r="C3727" s="98" t="s">
        <v>6555</v>
      </c>
      <c r="D3727" s="104">
        <v>11512.69</v>
      </c>
    </row>
    <row r="3728" spans="1:4">
      <c r="A3728" s="98" t="s">
        <v>5307</v>
      </c>
      <c r="B3728" s="97" t="s">
        <v>5308</v>
      </c>
      <c r="C3728" s="98" t="s">
        <v>6555</v>
      </c>
      <c r="D3728" s="104">
        <v>11552.47</v>
      </c>
    </row>
    <row r="3729" spans="1:4">
      <c r="A3729" s="98" t="s">
        <v>5309</v>
      </c>
      <c r="B3729" s="97" t="s">
        <v>856</v>
      </c>
      <c r="C3729" s="98" t="s">
        <v>6555</v>
      </c>
      <c r="D3729" s="104">
        <v>11608.01</v>
      </c>
    </row>
    <row r="3730" spans="1:4">
      <c r="A3730" s="98" t="s">
        <v>857</v>
      </c>
      <c r="B3730" s="97" t="s">
        <v>858</v>
      </c>
      <c r="C3730" s="98" t="s">
        <v>6555</v>
      </c>
      <c r="D3730" s="104">
        <v>12834.9</v>
      </c>
    </row>
    <row r="3731" spans="1:4">
      <c r="A3731" s="98" t="s">
        <v>859</v>
      </c>
      <c r="B3731" s="97" t="s">
        <v>860</v>
      </c>
      <c r="C3731" s="98" t="s">
        <v>6555</v>
      </c>
      <c r="D3731" s="104">
        <v>5219.74</v>
      </c>
    </row>
    <row r="3732" spans="1:4">
      <c r="A3732" s="98" t="s">
        <v>861</v>
      </c>
      <c r="B3732" s="97" t="s">
        <v>862</v>
      </c>
      <c r="C3732" s="98" t="s">
        <v>6555</v>
      </c>
      <c r="D3732" s="104">
        <v>5416.1</v>
      </c>
    </row>
    <row r="3733" spans="1:4">
      <c r="A3733" s="98" t="s">
        <v>863</v>
      </c>
      <c r="B3733" s="97" t="s">
        <v>864</v>
      </c>
      <c r="C3733" s="98" t="s">
        <v>6555</v>
      </c>
      <c r="D3733" s="104">
        <v>5565.21</v>
      </c>
    </row>
    <row r="3734" spans="1:4">
      <c r="A3734" s="98" t="s">
        <v>865</v>
      </c>
      <c r="B3734" s="97" t="s">
        <v>4144</v>
      </c>
      <c r="C3734" s="98" t="s">
        <v>6555</v>
      </c>
      <c r="D3734" s="104">
        <v>5027.79</v>
      </c>
    </row>
    <row r="3735" spans="1:4">
      <c r="A3735" s="98" t="s">
        <v>4145</v>
      </c>
      <c r="B3735" s="97" t="s">
        <v>4146</v>
      </c>
      <c r="C3735" s="98" t="s">
        <v>8240</v>
      </c>
      <c r="D3735" s="104">
        <v>420</v>
      </c>
    </row>
    <row r="3736" spans="1:4">
      <c r="A3736" s="98" t="s">
        <v>4147</v>
      </c>
      <c r="B3736" s="97" t="s">
        <v>4148</v>
      </c>
      <c r="C3736" s="98" t="s">
        <v>8240</v>
      </c>
      <c r="D3736" s="104">
        <v>420</v>
      </c>
    </row>
    <row r="3737" spans="1:4">
      <c r="A3737" s="98" t="s">
        <v>4149</v>
      </c>
      <c r="B3737" s="97" t="s">
        <v>4150</v>
      </c>
      <c r="C3737" s="98" t="s">
        <v>8240</v>
      </c>
      <c r="D3737" s="104">
        <v>420</v>
      </c>
    </row>
    <row r="3738" spans="1:4">
      <c r="A3738" s="98" t="s">
        <v>4151</v>
      </c>
      <c r="B3738" s="97" t="s">
        <v>4152</v>
      </c>
      <c r="C3738" s="98" t="s">
        <v>8240</v>
      </c>
      <c r="D3738" s="104">
        <v>420</v>
      </c>
    </row>
    <row r="3739" spans="1:4">
      <c r="A3739" s="98" t="s">
        <v>4153</v>
      </c>
      <c r="B3739" s="97" t="s">
        <v>4154</v>
      </c>
      <c r="C3739" s="98" t="s">
        <v>8240</v>
      </c>
      <c r="D3739" s="104">
        <v>420</v>
      </c>
    </row>
    <row r="3740" spans="1:4">
      <c r="A3740" s="98" t="s">
        <v>4155</v>
      </c>
      <c r="B3740" s="97" t="s">
        <v>4156</v>
      </c>
      <c r="C3740" s="98" t="s">
        <v>6555</v>
      </c>
      <c r="D3740" s="104">
        <v>78.17</v>
      </c>
    </row>
    <row r="3741" spans="1:4">
      <c r="A3741" s="98" t="s">
        <v>4157</v>
      </c>
      <c r="B3741" s="97" t="s">
        <v>4158</v>
      </c>
      <c r="C3741" s="98" t="s">
        <v>6555</v>
      </c>
      <c r="D3741" s="104">
        <v>3405.56</v>
      </c>
    </row>
    <row r="3742" spans="1:4">
      <c r="A3742" s="98" t="s">
        <v>4159</v>
      </c>
      <c r="B3742" s="97" t="s">
        <v>4160</v>
      </c>
      <c r="C3742" s="98" t="s">
        <v>6555</v>
      </c>
      <c r="D3742" s="104">
        <v>3504.01</v>
      </c>
    </row>
    <row r="3743" spans="1:4">
      <c r="A3743" s="98" t="s">
        <v>4161</v>
      </c>
      <c r="B3743" s="97" t="s">
        <v>4162</v>
      </c>
      <c r="C3743" s="98" t="s">
        <v>6555</v>
      </c>
      <c r="D3743" s="104">
        <v>292.8</v>
      </c>
    </row>
    <row r="3744" spans="1:4">
      <c r="A3744" s="98" t="s">
        <v>4163</v>
      </c>
      <c r="B3744" s="97" t="s">
        <v>4164</v>
      </c>
      <c r="C3744" s="98" t="s">
        <v>6555</v>
      </c>
      <c r="D3744" s="104">
        <v>181.84</v>
      </c>
    </row>
    <row r="3745" spans="1:4">
      <c r="A3745" s="98" t="s">
        <v>4165</v>
      </c>
      <c r="B3745" s="97" t="s">
        <v>4166</v>
      </c>
      <c r="C3745" s="98" t="s">
        <v>6555</v>
      </c>
      <c r="D3745" s="104">
        <v>181.84</v>
      </c>
    </row>
    <row r="3746" spans="1:4">
      <c r="A3746" s="98" t="s">
        <v>4167</v>
      </c>
      <c r="B3746" s="97" t="s">
        <v>4168</v>
      </c>
      <c r="C3746" s="98" t="s">
        <v>6555</v>
      </c>
      <c r="D3746" s="104">
        <v>496.37</v>
      </c>
    </row>
    <row r="3747" spans="1:4">
      <c r="A3747" s="98" t="s">
        <v>4169</v>
      </c>
      <c r="B3747" s="97" t="s">
        <v>4170</v>
      </c>
      <c r="C3747" s="98" t="s">
        <v>6555</v>
      </c>
      <c r="D3747" s="104">
        <v>588.19000000000005</v>
      </c>
    </row>
    <row r="3748" spans="1:4">
      <c r="A3748" s="98" t="s">
        <v>4171</v>
      </c>
      <c r="B3748" s="97" t="s">
        <v>4172</v>
      </c>
      <c r="C3748" s="98" t="s">
        <v>6555</v>
      </c>
      <c r="D3748" s="104">
        <v>606.12</v>
      </c>
    </row>
    <row r="3749" spans="1:4">
      <c r="A3749" s="98" t="s">
        <v>4173</v>
      </c>
      <c r="B3749" s="97" t="s">
        <v>4174</v>
      </c>
      <c r="C3749" s="98" t="s">
        <v>6555</v>
      </c>
      <c r="D3749" s="104">
        <v>624.6</v>
      </c>
    </row>
    <row r="3750" spans="1:4">
      <c r="A3750" s="98" t="s">
        <v>4175</v>
      </c>
      <c r="B3750" s="97" t="s">
        <v>4176</v>
      </c>
      <c r="C3750" s="98" t="s">
        <v>6555</v>
      </c>
      <c r="D3750" s="104">
        <v>643.64</v>
      </c>
    </row>
    <row r="3751" spans="1:4">
      <c r="A3751" s="98" t="s">
        <v>4177</v>
      </c>
      <c r="B3751" s="97" t="s">
        <v>4178</v>
      </c>
      <c r="C3751" s="98" t="s">
        <v>6555</v>
      </c>
      <c r="D3751" s="104">
        <v>663.27</v>
      </c>
    </row>
    <row r="3752" spans="1:4">
      <c r="A3752" s="98" t="s">
        <v>4179</v>
      </c>
      <c r="B3752" s="97" t="s">
        <v>1626</v>
      </c>
      <c r="C3752" s="98" t="s">
        <v>6555</v>
      </c>
      <c r="D3752" s="104">
        <v>683.16</v>
      </c>
    </row>
    <row r="3753" spans="1:4">
      <c r="A3753" s="98" t="s">
        <v>1627</v>
      </c>
      <c r="B3753" s="97" t="s">
        <v>1628</v>
      </c>
      <c r="C3753" s="98" t="s">
        <v>6555</v>
      </c>
      <c r="D3753" s="104">
        <v>553.95000000000005</v>
      </c>
    </row>
    <row r="3754" spans="1:4">
      <c r="A3754" s="98" t="s">
        <v>1629</v>
      </c>
      <c r="B3754" s="97" t="s">
        <v>1630</v>
      </c>
      <c r="C3754" s="98" t="s">
        <v>6555</v>
      </c>
      <c r="D3754" s="104">
        <v>2027.11</v>
      </c>
    </row>
    <row r="3755" spans="1:4">
      <c r="A3755" s="98" t="s">
        <v>1631</v>
      </c>
      <c r="B3755" s="97" t="s">
        <v>1632</v>
      </c>
      <c r="C3755" s="98" t="s">
        <v>6555</v>
      </c>
      <c r="D3755" s="104">
        <v>2209.5500000000002</v>
      </c>
    </row>
    <row r="3756" spans="1:4">
      <c r="A3756" s="98" t="s">
        <v>1633</v>
      </c>
      <c r="B3756" s="97" t="s">
        <v>1634</v>
      </c>
      <c r="C3756" s="98" t="s">
        <v>6555</v>
      </c>
      <c r="D3756" s="104">
        <v>2841.22</v>
      </c>
    </row>
    <row r="3757" spans="1:4">
      <c r="A3757" s="98" t="s">
        <v>1635</v>
      </c>
      <c r="B3757" s="97" t="s">
        <v>1636</v>
      </c>
      <c r="C3757" s="98" t="s">
        <v>6555</v>
      </c>
      <c r="D3757" s="104">
        <v>2890.19</v>
      </c>
    </row>
    <row r="3758" spans="1:4">
      <c r="A3758" s="98" t="s">
        <v>1637</v>
      </c>
      <c r="B3758" s="97" t="s">
        <v>1638</v>
      </c>
      <c r="C3758" s="98" t="s">
        <v>6555</v>
      </c>
      <c r="D3758" s="104">
        <v>2924.34</v>
      </c>
    </row>
    <row r="3759" spans="1:4">
      <c r="A3759" s="98" t="s">
        <v>1639</v>
      </c>
      <c r="B3759" s="97" t="s">
        <v>1640</v>
      </c>
      <c r="C3759" s="98" t="s">
        <v>6555</v>
      </c>
      <c r="D3759" s="104">
        <v>2793.07</v>
      </c>
    </row>
    <row r="3760" spans="1:4">
      <c r="A3760" s="98" t="s">
        <v>1641</v>
      </c>
      <c r="B3760" s="97" t="s">
        <v>1642</v>
      </c>
      <c r="C3760" s="98" t="s">
        <v>6555</v>
      </c>
      <c r="D3760" s="104">
        <v>5.43</v>
      </c>
    </row>
    <row r="3761" spans="1:4">
      <c r="A3761" s="98" t="s">
        <v>1643</v>
      </c>
      <c r="B3761" s="97" t="s">
        <v>1644</v>
      </c>
      <c r="C3761" s="98" t="s">
        <v>6555</v>
      </c>
      <c r="D3761" s="104">
        <v>13.27</v>
      </c>
    </row>
    <row r="3762" spans="1:4">
      <c r="A3762" s="98" t="s">
        <v>1645</v>
      </c>
      <c r="B3762" s="97" t="s">
        <v>1646</v>
      </c>
      <c r="C3762" s="98" t="s">
        <v>6555</v>
      </c>
      <c r="D3762" s="104">
        <v>26.45</v>
      </c>
    </row>
    <row r="3763" spans="1:4">
      <c r="A3763" s="98" t="s">
        <v>1647</v>
      </c>
      <c r="B3763" s="97" t="s">
        <v>1648</v>
      </c>
      <c r="C3763" s="98" t="s">
        <v>6555</v>
      </c>
      <c r="D3763" s="104">
        <v>27.85</v>
      </c>
    </row>
    <row r="3764" spans="1:4">
      <c r="A3764" s="98" t="s">
        <v>1649</v>
      </c>
      <c r="B3764" s="97" t="s">
        <v>1650</v>
      </c>
      <c r="C3764" s="98" t="s">
        <v>6555</v>
      </c>
      <c r="D3764" s="104">
        <v>32.06</v>
      </c>
    </row>
    <row r="3765" spans="1:4">
      <c r="A3765" s="98" t="s">
        <v>1651</v>
      </c>
      <c r="B3765" s="97" t="s">
        <v>1652</v>
      </c>
      <c r="C3765" s="98" t="s">
        <v>6555</v>
      </c>
      <c r="D3765" s="104">
        <v>58.12</v>
      </c>
    </row>
    <row r="3766" spans="1:4">
      <c r="A3766" s="98" t="s">
        <v>1653</v>
      </c>
      <c r="B3766" s="97" t="s">
        <v>1654</v>
      </c>
      <c r="C3766" s="98" t="s">
        <v>6555</v>
      </c>
      <c r="D3766" s="104">
        <v>103.81</v>
      </c>
    </row>
    <row r="3767" spans="1:4">
      <c r="A3767" s="98" t="s">
        <v>1655</v>
      </c>
      <c r="B3767" s="97" t="s">
        <v>1656</v>
      </c>
      <c r="C3767" s="98" t="s">
        <v>6555</v>
      </c>
      <c r="D3767" s="104">
        <v>133.69999999999999</v>
      </c>
    </row>
    <row r="3768" spans="1:4">
      <c r="A3768" s="98" t="s">
        <v>1657</v>
      </c>
      <c r="B3768" s="97" t="s">
        <v>1658</v>
      </c>
      <c r="C3768" s="98" t="s">
        <v>6555</v>
      </c>
      <c r="D3768" s="104">
        <v>173.04</v>
      </c>
    </row>
    <row r="3769" spans="1:4">
      <c r="A3769" s="98" t="s">
        <v>1659</v>
      </c>
      <c r="B3769" s="97" t="s">
        <v>144</v>
      </c>
      <c r="C3769" s="98" t="s">
        <v>6555</v>
      </c>
      <c r="D3769" s="104">
        <v>513</v>
      </c>
    </row>
    <row r="3770" spans="1:4">
      <c r="A3770" s="98" t="s">
        <v>145</v>
      </c>
      <c r="B3770" s="97" t="s">
        <v>146</v>
      </c>
      <c r="C3770" s="98" t="s">
        <v>6555</v>
      </c>
      <c r="D3770" s="104">
        <v>2.15</v>
      </c>
    </row>
    <row r="3771" spans="1:4">
      <c r="A3771" s="98" t="s">
        <v>147</v>
      </c>
      <c r="B3771" s="97" t="s">
        <v>148</v>
      </c>
      <c r="C3771" s="98" t="s">
        <v>6555</v>
      </c>
      <c r="D3771" s="104">
        <v>2000</v>
      </c>
    </row>
    <row r="3772" spans="1:4">
      <c r="A3772" s="98" t="s">
        <v>149</v>
      </c>
      <c r="B3772" s="97" t="s">
        <v>150</v>
      </c>
      <c r="C3772" s="98" t="s">
        <v>6555</v>
      </c>
      <c r="D3772" s="104">
        <v>147.18</v>
      </c>
    </row>
    <row r="3773" spans="1:4">
      <c r="A3773" s="98" t="s">
        <v>151</v>
      </c>
      <c r="B3773" s="97" t="s">
        <v>1620</v>
      </c>
      <c r="C3773" s="98" t="s">
        <v>6555</v>
      </c>
      <c r="D3773" s="104">
        <v>69663</v>
      </c>
    </row>
    <row r="3774" spans="1:4">
      <c r="A3774" s="98" t="s">
        <v>1621</v>
      </c>
      <c r="B3774" s="97" t="s">
        <v>1622</v>
      </c>
      <c r="C3774" s="98" t="s">
        <v>6555</v>
      </c>
      <c r="D3774" s="104">
        <v>77015</v>
      </c>
    </row>
    <row r="3775" spans="1:4">
      <c r="A3775" s="98" t="s">
        <v>1623</v>
      </c>
      <c r="B3775" s="97" t="s">
        <v>1624</v>
      </c>
      <c r="C3775" s="98" t="s">
        <v>6555</v>
      </c>
      <c r="D3775" s="104">
        <v>98787</v>
      </c>
    </row>
    <row r="3776" spans="1:4">
      <c r="A3776" s="98" t="s">
        <v>1625</v>
      </c>
      <c r="B3776" s="97" t="s">
        <v>12132</v>
      </c>
      <c r="C3776" s="98" t="s">
        <v>6555</v>
      </c>
      <c r="D3776" s="104">
        <v>109788</v>
      </c>
    </row>
    <row r="3777" spans="1:4">
      <c r="A3777" s="98" t="s">
        <v>12133</v>
      </c>
      <c r="B3777" s="97" t="s">
        <v>12134</v>
      </c>
      <c r="C3777" s="98" t="s">
        <v>6555</v>
      </c>
      <c r="D3777" s="104">
        <v>162351</v>
      </c>
    </row>
    <row r="3778" spans="1:4">
      <c r="A3778" s="98" t="s">
        <v>1676</v>
      </c>
      <c r="B3778" s="97" t="s">
        <v>1677</v>
      </c>
      <c r="C3778" s="98" t="s">
        <v>6555</v>
      </c>
      <c r="D3778" s="104">
        <v>53038</v>
      </c>
    </row>
    <row r="3779" spans="1:4">
      <c r="A3779" s="98" t="s">
        <v>1678</v>
      </c>
      <c r="B3779" s="97" t="s">
        <v>1679</v>
      </c>
      <c r="C3779" s="98" t="s">
        <v>6555</v>
      </c>
      <c r="D3779" s="104">
        <v>193.85</v>
      </c>
    </row>
    <row r="3780" spans="1:4">
      <c r="A3780" s="98" t="s">
        <v>1680</v>
      </c>
      <c r="B3780" s="97" t="s">
        <v>1681</v>
      </c>
      <c r="C3780" s="98" t="s">
        <v>6555</v>
      </c>
      <c r="D3780" s="104">
        <v>193.85</v>
      </c>
    </row>
    <row r="3781" spans="1:4">
      <c r="A3781" s="98" t="s">
        <v>1682</v>
      </c>
      <c r="B3781" s="97" t="s">
        <v>1683</v>
      </c>
      <c r="C3781" s="98" t="s">
        <v>6555</v>
      </c>
      <c r="D3781" s="104">
        <v>310.51</v>
      </c>
    </row>
    <row r="3782" spans="1:4">
      <c r="A3782" s="98" t="s">
        <v>1684</v>
      </c>
      <c r="B3782" s="97" t="s">
        <v>1685</v>
      </c>
      <c r="C3782" s="98" t="s">
        <v>6555</v>
      </c>
      <c r="D3782" s="104">
        <v>304.42</v>
      </c>
    </row>
    <row r="3783" spans="1:4">
      <c r="A3783" s="98" t="s">
        <v>1686</v>
      </c>
      <c r="B3783" s="97" t="s">
        <v>1687</v>
      </c>
      <c r="C3783" s="98" t="s">
        <v>6555</v>
      </c>
      <c r="D3783" s="104">
        <v>304.42</v>
      </c>
    </row>
    <row r="3784" spans="1:4">
      <c r="A3784" s="98" t="s">
        <v>1688</v>
      </c>
      <c r="B3784" s="97" t="s">
        <v>1689</v>
      </c>
      <c r="C3784" s="98" t="s">
        <v>6555</v>
      </c>
      <c r="D3784" s="104">
        <v>520.33000000000004</v>
      </c>
    </row>
    <row r="3785" spans="1:4">
      <c r="A3785" s="98" t="s">
        <v>1690</v>
      </c>
      <c r="B3785" s="97" t="s">
        <v>1691</v>
      </c>
      <c r="C3785" s="98" t="s">
        <v>6555</v>
      </c>
      <c r="D3785" s="104">
        <v>534.39</v>
      </c>
    </row>
    <row r="3786" spans="1:4">
      <c r="A3786" s="98" t="s">
        <v>1692</v>
      </c>
      <c r="B3786" s="97" t="s">
        <v>1693</v>
      </c>
      <c r="C3786" s="98" t="s">
        <v>6555</v>
      </c>
      <c r="D3786" s="104">
        <v>577.79</v>
      </c>
    </row>
    <row r="3787" spans="1:4">
      <c r="A3787" s="98" t="s">
        <v>1694</v>
      </c>
      <c r="B3787" s="97" t="s">
        <v>1695</v>
      </c>
      <c r="C3787" s="98" t="s">
        <v>6555</v>
      </c>
      <c r="D3787" s="104">
        <v>589.34</v>
      </c>
    </row>
    <row r="3788" spans="1:4">
      <c r="A3788" s="98" t="s">
        <v>1696</v>
      </c>
      <c r="B3788" s="97" t="s">
        <v>1697</v>
      </c>
      <c r="C3788" s="98" t="s">
        <v>6555</v>
      </c>
      <c r="D3788" s="104">
        <v>667.99</v>
      </c>
    </row>
    <row r="3789" spans="1:4">
      <c r="A3789" s="98" t="s">
        <v>1698</v>
      </c>
      <c r="B3789" s="97" t="s">
        <v>1699</v>
      </c>
      <c r="C3789" s="98" t="s">
        <v>6555</v>
      </c>
      <c r="D3789" s="104">
        <v>688.47</v>
      </c>
    </row>
    <row r="3790" spans="1:4">
      <c r="A3790" s="98" t="s">
        <v>1700</v>
      </c>
      <c r="B3790" s="97" t="s">
        <v>3285</v>
      </c>
      <c r="C3790" s="98" t="s">
        <v>6555</v>
      </c>
      <c r="D3790" s="104">
        <v>702.25</v>
      </c>
    </row>
    <row r="3791" spans="1:4">
      <c r="A3791" s="98" t="s">
        <v>3286</v>
      </c>
      <c r="B3791" s="97" t="s">
        <v>3287</v>
      </c>
      <c r="C3791" s="98" t="s">
        <v>6555</v>
      </c>
      <c r="D3791" s="104">
        <v>1093.3599999999999</v>
      </c>
    </row>
    <row r="3792" spans="1:4">
      <c r="A3792" s="98" t="s">
        <v>3288</v>
      </c>
      <c r="B3792" s="97" t="s">
        <v>3289</v>
      </c>
      <c r="C3792" s="98" t="s">
        <v>6555</v>
      </c>
      <c r="D3792" s="104">
        <v>1237.72</v>
      </c>
    </row>
    <row r="3793" spans="1:4">
      <c r="A3793" s="98" t="s">
        <v>2522</v>
      </c>
      <c r="B3793" s="97" t="s">
        <v>2495</v>
      </c>
      <c r="C3793" s="98" t="s">
        <v>6555</v>
      </c>
      <c r="D3793" s="104">
        <v>72.75</v>
      </c>
    </row>
    <row r="3794" spans="1:4">
      <c r="A3794" s="98" t="s">
        <v>2496</v>
      </c>
      <c r="B3794" s="97" t="s">
        <v>2497</v>
      </c>
      <c r="C3794" s="98" t="s">
        <v>6555</v>
      </c>
      <c r="D3794" s="104">
        <v>72.75</v>
      </c>
    </row>
    <row r="3795" spans="1:4">
      <c r="A3795" s="98" t="s">
        <v>2498</v>
      </c>
      <c r="B3795" s="97" t="s">
        <v>2499</v>
      </c>
      <c r="C3795" s="98" t="s">
        <v>6555</v>
      </c>
      <c r="D3795" s="104">
        <v>19.399999999999999</v>
      </c>
    </row>
    <row r="3796" spans="1:4">
      <c r="A3796" s="98" t="s">
        <v>2500</v>
      </c>
      <c r="B3796" s="97" t="s">
        <v>2501</v>
      </c>
      <c r="C3796" s="98" t="s">
        <v>6555</v>
      </c>
      <c r="D3796" s="104">
        <v>31.82</v>
      </c>
    </row>
    <row r="3797" spans="1:4">
      <c r="A3797" s="98" t="s">
        <v>2502</v>
      </c>
      <c r="B3797" s="97" t="s">
        <v>2503</v>
      </c>
      <c r="C3797" s="98" t="s">
        <v>6555</v>
      </c>
      <c r="D3797" s="104">
        <v>35.409999999999997</v>
      </c>
    </row>
    <row r="3798" spans="1:4">
      <c r="A3798" s="98" t="s">
        <v>2504</v>
      </c>
      <c r="B3798" s="97" t="s">
        <v>2505</v>
      </c>
      <c r="C3798" s="98" t="s">
        <v>6555</v>
      </c>
      <c r="D3798" s="104">
        <v>51.19</v>
      </c>
    </row>
    <row r="3799" spans="1:4">
      <c r="A3799" s="98" t="s">
        <v>2506</v>
      </c>
      <c r="B3799" s="97" t="s">
        <v>4622</v>
      </c>
      <c r="C3799" s="98" t="s">
        <v>6555</v>
      </c>
      <c r="D3799" s="104">
        <v>104.43</v>
      </c>
    </row>
    <row r="3800" spans="1:4">
      <c r="A3800" s="98" t="s">
        <v>4623</v>
      </c>
      <c r="B3800" s="97" t="s">
        <v>2514</v>
      </c>
      <c r="C3800" s="98" t="s">
        <v>6555</v>
      </c>
      <c r="D3800" s="104">
        <v>192.7</v>
      </c>
    </row>
    <row r="3801" spans="1:4">
      <c r="A3801" s="98" t="s">
        <v>2515</v>
      </c>
      <c r="B3801" s="97" t="s">
        <v>2516</v>
      </c>
      <c r="C3801" s="98" t="s">
        <v>6555</v>
      </c>
      <c r="D3801" s="104">
        <v>272.17</v>
      </c>
    </row>
    <row r="3802" spans="1:4">
      <c r="A3802" s="98" t="s">
        <v>2517</v>
      </c>
      <c r="B3802" s="97" t="s">
        <v>2518</v>
      </c>
      <c r="C3802" s="98" t="s">
        <v>6555</v>
      </c>
      <c r="D3802" s="104">
        <v>347.12</v>
      </c>
    </row>
    <row r="3803" spans="1:4">
      <c r="A3803" s="98" t="s">
        <v>2519</v>
      </c>
      <c r="B3803" s="97" t="s">
        <v>2520</v>
      </c>
      <c r="C3803" s="98" t="s">
        <v>6555</v>
      </c>
      <c r="D3803" s="104">
        <v>350.41</v>
      </c>
    </row>
    <row r="3804" spans="1:4">
      <c r="A3804" s="98" t="s">
        <v>2521</v>
      </c>
      <c r="B3804" s="97" t="s">
        <v>4629</v>
      </c>
      <c r="C3804" s="98" t="s">
        <v>6555</v>
      </c>
      <c r="D3804" s="104">
        <v>18.510000000000002</v>
      </c>
    </row>
    <row r="3805" spans="1:4">
      <c r="A3805" s="98" t="s">
        <v>4630</v>
      </c>
      <c r="B3805" s="97" t="s">
        <v>7505</v>
      </c>
      <c r="C3805" s="98" t="s">
        <v>6555</v>
      </c>
      <c r="D3805" s="104">
        <v>28.44</v>
      </c>
    </row>
    <row r="3806" spans="1:4">
      <c r="A3806" s="98" t="s">
        <v>7506</v>
      </c>
      <c r="B3806" s="97" t="s">
        <v>7507</v>
      </c>
      <c r="C3806" s="98" t="s">
        <v>6555</v>
      </c>
      <c r="D3806" s="104">
        <v>44.85</v>
      </c>
    </row>
    <row r="3807" spans="1:4">
      <c r="A3807" s="98" t="s">
        <v>7508</v>
      </c>
      <c r="B3807" s="97" t="s">
        <v>7509</v>
      </c>
      <c r="C3807" s="98" t="s">
        <v>6555</v>
      </c>
      <c r="D3807" s="104">
        <v>88.99</v>
      </c>
    </row>
    <row r="3808" spans="1:4">
      <c r="A3808" s="98" t="s">
        <v>7510</v>
      </c>
      <c r="B3808" s="97" t="s">
        <v>7511</v>
      </c>
      <c r="C3808" s="98" t="s">
        <v>6555</v>
      </c>
      <c r="D3808" s="104">
        <v>172.16</v>
      </c>
    </row>
    <row r="3809" spans="1:4">
      <c r="A3809" s="98" t="s">
        <v>7512</v>
      </c>
      <c r="B3809" s="97" t="s">
        <v>7513</v>
      </c>
      <c r="C3809" s="98" t="s">
        <v>6555</v>
      </c>
      <c r="D3809" s="104">
        <v>176.09</v>
      </c>
    </row>
    <row r="3810" spans="1:4">
      <c r="A3810" s="98" t="s">
        <v>7514</v>
      </c>
      <c r="B3810" s="97" t="s">
        <v>7515</v>
      </c>
      <c r="C3810" s="98" t="s">
        <v>6555</v>
      </c>
      <c r="D3810" s="104">
        <v>239.67</v>
      </c>
    </row>
    <row r="3811" spans="1:4">
      <c r="A3811" s="98" t="s">
        <v>7516</v>
      </c>
      <c r="B3811" s="97" t="s">
        <v>7517</v>
      </c>
      <c r="C3811" s="98" t="s">
        <v>6555</v>
      </c>
      <c r="D3811" s="104">
        <v>299.64</v>
      </c>
    </row>
    <row r="3812" spans="1:4">
      <c r="A3812" s="98" t="s">
        <v>7518</v>
      </c>
      <c r="B3812" s="97" t="s">
        <v>7519</v>
      </c>
      <c r="C3812" s="98" t="s">
        <v>6555</v>
      </c>
      <c r="D3812" s="104">
        <v>317.51</v>
      </c>
    </row>
    <row r="3813" spans="1:4">
      <c r="A3813" s="98" t="s">
        <v>7520</v>
      </c>
      <c r="B3813" s="97" t="s">
        <v>5410</v>
      </c>
      <c r="C3813" s="98" t="s">
        <v>6555</v>
      </c>
      <c r="D3813" s="104">
        <v>213.31</v>
      </c>
    </row>
    <row r="3814" spans="1:4">
      <c r="A3814" s="98" t="s">
        <v>5411</v>
      </c>
      <c r="B3814" s="97" t="s">
        <v>5412</v>
      </c>
      <c r="C3814" s="98" t="s">
        <v>6555</v>
      </c>
      <c r="D3814" s="104">
        <v>165.77</v>
      </c>
    </row>
    <row r="3815" spans="1:4">
      <c r="A3815" s="98" t="s">
        <v>5413</v>
      </c>
      <c r="B3815" s="97" t="s">
        <v>5414</v>
      </c>
      <c r="C3815" s="98" t="s">
        <v>6555</v>
      </c>
      <c r="D3815" s="104">
        <v>182.08</v>
      </c>
    </row>
    <row r="3816" spans="1:4">
      <c r="A3816" s="98" t="s">
        <v>5415</v>
      </c>
      <c r="B3816" s="97" t="s">
        <v>4641</v>
      </c>
      <c r="C3816" s="98" t="s">
        <v>6555</v>
      </c>
      <c r="D3816" s="104">
        <v>182.08</v>
      </c>
    </row>
    <row r="3817" spans="1:4">
      <c r="A3817" s="98" t="s">
        <v>4642</v>
      </c>
      <c r="B3817" s="97" t="s">
        <v>4643</v>
      </c>
      <c r="C3817" s="98" t="s">
        <v>6555</v>
      </c>
      <c r="D3817" s="104">
        <v>5502.11</v>
      </c>
    </row>
    <row r="3818" spans="1:4">
      <c r="A3818" s="98" t="s">
        <v>4644</v>
      </c>
      <c r="B3818" s="97" t="s">
        <v>4645</v>
      </c>
      <c r="C3818" s="98" t="s">
        <v>6555</v>
      </c>
      <c r="D3818" s="104">
        <v>9158.99</v>
      </c>
    </row>
    <row r="3819" spans="1:4">
      <c r="A3819" s="98" t="s">
        <v>4646</v>
      </c>
      <c r="B3819" s="97" t="s">
        <v>4647</v>
      </c>
      <c r="C3819" s="98" t="s">
        <v>6555</v>
      </c>
      <c r="D3819" s="104">
        <v>254.64</v>
      </c>
    </row>
    <row r="3820" spans="1:4">
      <c r="A3820" s="98" t="s">
        <v>4648</v>
      </c>
      <c r="B3820" s="97" t="s">
        <v>4649</v>
      </c>
      <c r="C3820" s="98" t="s">
        <v>6555</v>
      </c>
      <c r="D3820" s="104">
        <v>250.23</v>
      </c>
    </row>
    <row r="3821" spans="1:4">
      <c r="A3821" s="98" t="s">
        <v>4650</v>
      </c>
      <c r="B3821" s="97" t="s">
        <v>2545</v>
      </c>
      <c r="C3821" s="98" t="s">
        <v>6555</v>
      </c>
      <c r="D3821" s="104">
        <v>250.23</v>
      </c>
    </row>
    <row r="3822" spans="1:4">
      <c r="A3822" s="98" t="s">
        <v>2546</v>
      </c>
      <c r="B3822" s="97" t="s">
        <v>2547</v>
      </c>
      <c r="C3822" s="98" t="s">
        <v>6555</v>
      </c>
      <c r="D3822" s="104">
        <v>589.33000000000004</v>
      </c>
    </row>
    <row r="3823" spans="1:4">
      <c r="A3823" s="98" t="s">
        <v>2548</v>
      </c>
      <c r="B3823" s="97" t="s">
        <v>2549</v>
      </c>
      <c r="C3823" s="98" t="s">
        <v>6555</v>
      </c>
      <c r="D3823" s="104">
        <v>602.53</v>
      </c>
    </row>
    <row r="3824" spans="1:4">
      <c r="A3824" s="98" t="s">
        <v>2550</v>
      </c>
      <c r="B3824" s="97" t="s">
        <v>2551</v>
      </c>
      <c r="C3824" s="98" t="s">
        <v>6555</v>
      </c>
      <c r="D3824" s="104">
        <v>618.52</v>
      </c>
    </row>
    <row r="3825" spans="1:4">
      <c r="A3825" s="98" t="s">
        <v>2552</v>
      </c>
      <c r="B3825" s="97" t="s">
        <v>2553</v>
      </c>
      <c r="C3825" s="98" t="s">
        <v>6555</v>
      </c>
      <c r="D3825" s="104">
        <v>630.9</v>
      </c>
    </row>
    <row r="3826" spans="1:4">
      <c r="A3826" s="98" t="s">
        <v>2554</v>
      </c>
      <c r="B3826" s="97" t="s">
        <v>2555</v>
      </c>
      <c r="C3826" s="98" t="s">
        <v>6555</v>
      </c>
      <c r="D3826" s="104">
        <v>693.18</v>
      </c>
    </row>
    <row r="3827" spans="1:4">
      <c r="A3827" s="98" t="s">
        <v>2556</v>
      </c>
      <c r="B3827" s="97" t="s">
        <v>2557</v>
      </c>
      <c r="C3827" s="98" t="s">
        <v>6555</v>
      </c>
      <c r="D3827" s="104">
        <v>707.06</v>
      </c>
    </row>
    <row r="3828" spans="1:4">
      <c r="A3828" s="98" t="s">
        <v>2558</v>
      </c>
      <c r="B3828" s="97" t="s">
        <v>2559</v>
      </c>
      <c r="C3828" s="98" t="s">
        <v>6555</v>
      </c>
      <c r="D3828" s="104">
        <v>721.2</v>
      </c>
    </row>
    <row r="3829" spans="1:4">
      <c r="A3829" s="98" t="s">
        <v>2560</v>
      </c>
      <c r="B3829" s="97" t="s">
        <v>2561</v>
      </c>
      <c r="C3829" s="98" t="s">
        <v>6555</v>
      </c>
      <c r="D3829" s="104">
        <v>850</v>
      </c>
    </row>
    <row r="3830" spans="1:4">
      <c r="A3830" s="98" t="s">
        <v>2562</v>
      </c>
      <c r="B3830" s="97" t="s">
        <v>2563</v>
      </c>
      <c r="C3830" s="98" t="s">
        <v>6555</v>
      </c>
      <c r="D3830" s="104">
        <v>968.4</v>
      </c>
    </row>
    <row r="3831" spans="1:4">
      <c r="A3831" s="98" t="s">
        <v>2564</v>
      </c>
      <c r="B3831" s="97" t="s">
        <v>2565</v>
      </c>
      <c r="C3831" s="98" t="s">
        <v>6555</v>
      </c>
      <c r="D3831" s="104">
        <v>972.74</v>
      </c>
    </row>
    <row r="3832" spans="1:4">
      <c r="A3832" s="98" t="s">
        <v>2566</v>
      </c>
      <c r="B3832" s="97" t="s">
        <v>2567</v>
      </c>
      <c r="C3832" s="98" t="s">
        <v>6555</v>
      </c>
      <c r="D3832" s="104">
        <v>875.27</v>
      </c>
    </row>
    <row r="3833" spans="1:4">
      <c r="A3833" s="98" t="s">
        <v>2568</v>
      </c>
      <c r="B3833" s="97" t="s">
        <v>2569</v>
      </c>
      <c r="C3833" s="98" t="s">
        <v>6555</v>
      </c>
      <c r="D3833" s="104">
        <v>875.27</v>
      </c>
    </row>
    <row r="3834" spans="1:4">
      <c r="A3834" s="98" t="s">
        <v>2570</v>
      </c>
      <c r="B3834" s="97" t="s">
        <v>4711</v>
      </c>
      <c r="C3834" s="98" t="s">
        <v>6555</v>
      </c>
      <c r="D3834" s="104">
        <v>944.06</v>
      </c>
    </row>
    <row r="3835" spans="1:4">
      <c r="A3835" s="98" t="s">
        <v>4712</v>
      </c>
      <c r="B3835" s="97" t="s">
        <v>4713</v>
      </c>
      <c r="C3835" s="98" t="s">
        <v>6555</v>
      </c>
      <c r="D3835" s="104">
        <v>1178.43</v>
      </c>
    </row>
    <row r="3836" spans="1:4">
      <c r="A3836" s="98" t="s">
        <v>4714</v>
      </c>
      <c r="B3836" s="97" t="s">
        <v>4715</v>
      </c>
      <c r="C3836" s="98" t="s">
        <v>6555</v>
      </c>
      <c r="D3836" s="104">
        <v>1207.56</v>
      </c>
    </row>
    <row r="3837" spans="1:4">
      <c r="A3837" s="98" t="s">
        <v>4716</v>
      </c>
      <c r="B3837" s="97" t="s">
        <v>4717</v>
      </c>
      <c r="C3837" s="98" t="s">
        <v>6555</v>
      </c>
      <c r="D3837" s="104">
        <v>1231.7</v>
      </c>
    </row>
    <row r="3838" spans="1:4">
      <c r="A3838" s="98" t="s">
        <v>4718</v>
      </c>
      <c r="B3838" s="97" t="s">
        <v>4719</v>
      </c>
      <c r="C3838" s="98" t="s">
        <v>6555</v>
      </c>
      <c r="D3838" s="104">
        <v>1337.99</v>
      </c>
    </row>
    <row r="3839" spans="1:4">
      <c r="A3839" s="98" t="s">
        <v>4720</v>
      </c>
      <c r="B3839" s="97" t="s">
        <v>6746</v>
      </c>
      <c r="C3839" s="98" t="s">
        <v>6555</v>
      </c>
      <c r="D3839" s="104">
        <v>2515.61</v>
      </c>
    </row>
    <row r="3840" spans="1:4">
      <c r="A3840" s="98" t="s">
        <v>6747</v>
      </c>
      <c r="B3840" s="97" t="s">
        <v>6748</v>
      </c>
      <c r="C3840" s="98" t="s">
        <v>6555</v>
      </c>
      <c r="D3840" s="104">
        <v>2697.05</v>
      </c>
    </row>
    <row r="3841" spans="1:4">
      <c r="A3841" s="98" t="s">
        <v>6749</v>
      </c>
      <c r="B3841" s="97" t="s">
        <v>6750</v>
      </c>
      <c r="C3841" s="98" t="s">
        <v>6555</v>
      </c>
      <c r="D3841" s="104">
        <v>2878.52</v>
      </c>
    </row>
    <row r="3842" spans="1:4">
      <c r="A3842" s="98" t="s">
        <v>6751</v>
      </c>
      <c r="B3842" s="97" t="s">
        <v>6752</v>
      </c>
      <c r="C3842" s="98" t="s">
        <v>6555</v>
      </c>
      <c r="D3842" s="104">
        <v>3323</v>
      </c>
    </row>
    <row r="3843" spans="1:4">
      <c r="A3843" s="98" t="s">
        <v>6753</v>
      </c>
      <c r="B3843" s="97" t="s">
        <v>6754</v>
      </c>
      <c r="C3843" s="98" t="s">
        <v>6555</v>
      </c>
      <c r="D3843" s="104">
        <v>3547.02</v>
      </c>
    </row>
    <row r="3844" spans="1:4">
      <c r="A3844" s="98" t="s">
        <v>6755</v>
      </c>
      <c r="B3844" s="97" t="s">
        <v>4667</v>
      </c>
      <c r="C3844" s="98" t="s">
        <v>6555</v>
      </c>
      <c r="D3844" s="104">
        <v>3863.39</v>
      </c>
    </row>
    <row r="3845" spans="1:4">
      <c r="A3845" s="98" t="s">
        <v>4668</v>
      </c>
      <c r="B3845" s="97" t="s">
        <v>4669</v>
      </c>
      <c r="C3845" s="98" t="s">
        <v>6555</v>
      </c>
      <c r="D3845" s="104">
        <v>72.19</v>
      </c>
    </row>
    <row r="3846" spans="1:4">
      <c r="A3846" s="98" t="s">
        <v>4670</v>
      </c>
      <c r="B3846" s="97" t="s">
        <v>4671</v>
      </c>
      <c r="C3846" s="98" t="s">
        <v>6555</v>
      </c>
      <c r="D3846" s="104">
        <v>72.19</v>
      </c>
    </row>
    <row r="3847" spans="1:4">
      <c r="A3847" s="98" t="s">
        <v>4672</v>
      </c>
      <c r="B3847" s="97" t="s">
        <v>4651</v>
      </c>
      <c r="C3847" s="98" t="s">
        <v>6555</v>
      </c>
      <c r="D3847" s="104">
        <v>82.17</v>
      </c>
    </row>
    <row r="3848" spans="1:4">
      <c r="A3848" s="98" t="s">
        <v>4652</v>
      </c>
      <c r="B3848" s="97" t="s">
        <v>4653</v>
      </c>
      <c r="C3848" s="98" t="s">
        <v>6555</v>
      </c>
      <c r="D3848" s="104">
        <v>4037.39</v>
      </c>
    </row>
    <row r="3849" spans="1:4">
      <c r="A3849" s="98" t="s">
        <v>4654</v>
      </c>
      <c r="B3849" s="97" t="s">
        <v>4655</v>
      </c>
      <c r="C3849" s="98" t="s">
        <v>6555</v>
      </c>
      <c r="D3849" s="104">
        <v>4994.62</v>
      </c>
    </row>
    <row r="3850" spans="1:4">
      <c r="A3850" s="98" t="s">
        <v>4656</v>
      </c>
      <c r="B3850" s="97" t="s">
        <v>4657</v>
      </c>
      <c r="C3850" s="98" t="s">
        <v>6555</v>
      </c>
      <c r="D3850" s="104">
        <v>14425.96</v>
      </c>
    </row>
    <row r="3851" spans="1:4">
      <c r="A3851" s="98" t="s">
        <v>4658</v>
      </c>
      <c r="B3851" s="97" t="s">
        <v>2579</v>
      </c>
      <c r="C3851" s="98" t="s">
        <v>6555</v>
      </c>
      <c r="D3851" s="104">
        <v>14496.52</v>
      </c>
    </row>
    <row r="3852" spans="1:4">
      <c r="A3852" s="98" t="s">
        <v>2580</v>
      </c>
      <c r="B3852" s="97" t="s">
        <v>2581</v>
      </c>
      <c r="C3852" s="98" t="s">
        <v>6555</v>
      </c>
      <c r="D3852" s="104">
        <v>18131.21</v>
      </c>
    </row>
    <row r="3853" spans="1:4">
      <c r="A3853" s="98" t="s">
        <v>2582</v>
      </c>
      <c r="B3853" s="97" t="s">
        <v>2583</v>
      </c>
      <c r="C3853" s="98" t="s">
        <v>6555</v>
      </c>
      <c r="D3853" s="104">
        <v>1757.72</v>
      </c>
    </row>
    <row r="3854" spans="1:4">
      <c r="A3854" s="98" t="s">
        <v>2584</v>
      </c>
      <c r="B3854" s="97" t="s">
        <v>2585</v>
      </c>
      <c r="C3854" s="98" t="s">
        <v>6555</v>
      </c>
      <c r="D3854" s="104">
        <v>2092.19</v>
      </c>
    </row>
    <row r="3855" spans="1:4">
      <c r="A3855" s="98" t="s">
        <v>2586</v>
      </c>
      <c r="B3855" s="97" t="s">
        <v>2587</v>
      </c>
      <c r="C3855" s="98" t="s">
        <v>6555</v>
      </c>
      <c r="D3855" s="104">
        <v>2193.1999999999998</v>
      </c>
    </row>
    <row r="3856" spans="1:4">
      <c r="A3856" s="98" t="s">
        <v>2588</v>
      </c>
      <c r="B3856" s="97" t="s">
        <v>2589</v>
      </c>
      <c r="C3856" s="98" t="s">
        <v>6555</v>
      </c>
      <c r="D3856" s="104">
        <v>2896.84</v>
      </c>
    </row>
    <row r="3857" spans="1:4">
      <c r="A3857" s="98" t="s">
        <v>2590</v>
      </c>
      <c r="B3857" s="97" t="s">
        <v>2591</v>
      </c>
      <c r="C3857" s="98" t="s">
        <v>6555</v>
      </c>
      <c r="D3857" s="104">
        <v>3015.77</v>
      </c>
    </row>
    <row r="3858" spans="1:4">
      <c r="A3858" s="98" t="s">
        <v>2592</v>
      </c>
      <c r="B3858" s="97" t="s">
        <v>2593</v>
      </c>
      <c r="C3858" s="98" t="s">
        <v>6555</v>
      </c>
      <c r="D3858" s="104">
        <v>4493.96</v>
      </c>
    </row>
    <row r="3859" spans="1:4">
      <c r="A3859" s="98" t="s">
        <v>2594</v>
      </c>
      <c r="B3859" s="97" t="s">
        <v>2595</v>
      </c>
      <c r="C3859" s="98" t="s">
        <v>6555</v>
      </c>
      <c r="D3859" s="104">
        <v>5234.71</v>
      </c>
    </row>
    <row r="3860" spans="1:4">
      <c r="A3860" s="98" t="s">
        <v>4693</v>
      </c>
      <c r="B3860" s="97" t="s">
        <v>6706</v>
      </c>
      <c r="C3860" s="98" t="s">
        <v>6555</v>
      </c>
      <c r="D3860" s="104">
        <v>8372.86</v>
      </c>
    </row>
    <row r="3861" spans="1:4">
      <c r="A3861" s="98" t="s">
        <v>6707</v>
      </c>
      <c r="B3861" s="97" t="s">
        <v>8840</v>
      </c>
      <c r="C3861" s="98" t="s">
        <v>6555</v>
      </c>
      <c r="D3861" s="104">
        <v>13252.04</v>
      </c>
    </row>
    <row r="3862" spans="1:4">
      <c r="A3862" s="98" t="s">
        <v>8841</v>
      </c>
      <c r="B3862" s="97" t="s">
        <v>8842</v>
      </c>
      <c r="C3862" s="98" t="s">
        <v>6555</v>
      </c>
      <c r="D3862" s="104">
        <v>5027.5200000000004</v>
      </c>
    </row>
    <row r="3863" spans="1:4">
      <c r="A3863" s="98" t="s">
        <v>8843</v>
      </c>
      <c r="B3863" s="97" t="s">
        <v>8844</v>
      </c>
      <c r="C3863" s="98" t="s">
        <v>6555</v>
      </c>
      <c r="D3863" s="104">
        <v>10135.799999999999</v>
      </c>
    </row>
    <row r="3864" spans="1:4">
      <c r="A3864" s="98" t="s">
        <v>8845</v>
      </c>
      <c r="B3864" s="97" t="s">
        <v>8846</v>
      </c>
      <c r="C3864" s="98" t="s">
        <v>6555</v>
      </c>
      <c r="D3864" s="104">
        <v>11898.77</v>
      </c>
    </row>
    <row r="3865" spans="1:4">
      <c r="A3865" s="98" t="s">
        <v>8847</v>
      </c>
      <c r="B3865" s="97" t="s">
        <v>8848</v>
      </c>
      <c r="C3865" s="98" t="s">
        <v>6555</v>
      </c>
      <c r="D3865" s="104">
        <v>12253.6</v>
      </c>
    </row>
    <row r="3866" spans="1:4">
      <c r="A3866" s="98" t="s">
        <v>8849</v>
      </c>
      <c r="B3866" s="97" t="s">
        <v>2571</v>
      </c>
      <c r="C3866" s="98" t="s">
        <v>6555</v>
      </c>
      <c r="D3866" s="104">
        <v>1344.65</v>
      </c>
    </row>
    <row r="3867" spans="1:4">
      <c r="A3867" s="98" t="s">
        <v>2572</v>
      </c>
      <c r="B3867" s="97" t="s">
        <v>2573</v>
      </c>
      <c r="C3867" s="98" t="s">
        <v>6555</v>
      </c>
      <c r="D3867" s="104">
        <v>1404.09</v>
      </c>
    </row>
    <row r="3868" spans="1:4">
      <c r="A3868" s="98" t="s">
        <v>2574</v>
      </c>
      <c r="B3868" s="97" t="s">
        <v>2575</v>
      </c>
      <c r="C3868" s="98" t="s">
        <v>6555</v>
      </c>
      <c r="D3868" s="104">
        <v>1774.86</v>
      </c>
    </row>
    <row r="3869" spans="1:4">
      <c r="A3869" s="98" t="s">
        <v>2576</v>
      </c>
      <c r="B3869" s="97" t="s">
        <v>2577</v>
      </c>
      <c r="C3869" s="98" t="s">
        <v>6555</v>
      </c>
      <c r="D3869" s="104">
        <v>138.34</v>
      </c>
    </row>
    <row r="3870" spans="1:4">
      <c r="A3870" s="98" t="s">
        <v>2578</v>
      </c>
      <c r="B3870" s="97" t="s">
        <v>1001</v>
      </c>
      <c r="C3870" s="98" t="s">
        <v>6555</v>
      </c>
      <c r="D3870" s="104">
        <v>140.99</v>
      </c>
    </row>
    <row r="3871" spans="1:4">
      <c r="A3871" s="98" t="s">
        <v>1002</v>
      </c>
      <c r="B3871" s="97" t="s">
        <v>1003</v>
      </c>
      <c r="C3871" s="98" t="s">
        <v>6555</v>
      </c>
      <c r="D3871" s="104">
        <v>181.9</v>
      </c>
    </row>
    <row r="3872" spans="1:4">
      <c r="A3872" s="98" t="s">
        <v>1004</v>
      </c>
      <c r="B3872" s="97" t="s">
        <v>2596</v>
      </c>
      <c r="C3872" s="98" t="s">
        <v>6555</v>
      </c>
      <c r="D3872" s="104">
        <v>153.6</v>
      </c>
    </row>
    <row r="3873" spans="1:4">
      <c r="A3873" s="98" t="s">
        <v>2597</v>
      </c>
      <c r="B3873" s="97" t="s">
        <v>4694</v>
      </c>
      <c r="C3873" s="98" t="s">
        <v>6555</v>
      </c>
      <c r="D3873" s="104">
        <v>156.07</v>
      </c>
    </row>
    <row r="3874" spans="1:4">
      <c r="A3874" s="98" t="s">
        <v>4695</v>
      </c>
      <c r="B3874" s="97" t="s">
        <v>4696</v>
      </c>
      <c r="C3874" s="98" t="s">
        <v>6555</v>
      </c>
      <c r="D3874" s="104">
        <v>190.84</v>
      </c>
    </row>
    <row r="3875" spans="1:4">
      <c r="A3875" s="98" t="s">
        <v>6708</v>
      </c>
      <c r="B3875" s="97" t="s">
        <v>6709</v>
      </c>
      <c r="C3875" s="98" t="s">
        <v>6555</v>
      </c>
      <c r="D3875" s="104">
        <v>270.98</v>
      </c>
    </row>
    <row r="3876" spans="1:4">
      <c r="A3876" s="98" t="s">
        <v>6710</v>
      </c>
      <c r="B3876" s="97" t="s">
        <v>6711</v>
      </c>
      <c r="C3876" s="98" t="s">
        <v>6555</v>
      </c>
      <c r="D3876" s="104">
        <v>176.4</v>
      </c>
    </row>
    <row r="3877" spans="1:4">
      <c r="A3877" s="98" t="s">
        <v>6712</v>
      </c>
      <c r="B3877" s="97" t="s">
        <v>6713</v>
      </c>
      <c r="C3877" s="98" t="s">
        <v>6555</v>
      </c>
      <c r="D3877" s="104">
        <v>398.1</v>
      </c>
    </row>
    <row r="3878" spans="1:4">
      <c r="A3878" s="98" t="s">
        <v>6714</v>
      </c>
      <c r="B3878" s="97" t="s">
        <v>6715</v>
      </c>
      <c r="C3878" s="98" t="s">
        <v>6555</v>
      </c>
      <c r="D3878" s="104">
        <v>389.38</v>
      </c>
    </row>
    <row r="3879" spans="1:4">
      <c r="A3879" s="98" t="s">
        <v>6716</v>
      </c>
      <c r="B3879" s="97" t="s">
        <v>6717</v>
      </c>
      <c r="C3879" s="98" t="s">
        <v>6555</v>
      </c>
      <c r="D3879" s="104">
        <v>419.62</v>
      </c>
    </row>
    <row r="3880" spans="1:4">
      <c r="A3880" s="98" t="s">
        <v>6718</v>
      </c>
      <c r="B3880" s="97" t="s">
        <v>6719</v>
      </c>
      <c r="C3880" s="98" t="s">
        <v>6555</v>
      </c>
      <c r="D3880" s="104">
        <v>447.67</v>
      </c>
    </row>
    <row r="3881" spans="1:4">
      <c r="A3881" s="98" t="s">
        <v>6720</v>
      </c>
      <c r="B3881" s="97" t="s">
        <v>6721</v>
      </c>
      <c r="C3881" s="98" t="s">
        <v>6555</v>
      </c>
      <c r="D3881" s="104">
        <v>97.78</v>
      </c>
    </row>
    <row r="3882" spans="1:4">
      <c r="A3882" s="98" t="s">
        <v>6722</v>
      </c>
      <c r="B3882" s="97" t="s">
        <v>6723</v>
      </c>
      <c r="C3882" s="98" t="s">
        <v>6555</v>
      </c>
      <c r="D3882" s="104">
        <v>97.78</v>
      </c>
    </row>
    <row r="3883" spans="1:4">
      <c r="A3883" s="98" t="s">
        <v>6724</v>
      </c>
      <c r="B3883" s="97" t="s">
        <v>6725</v>
      </c>
      <c r="C3883" s="98" t="s">
        <v>6555</v>
      </c>
      <c r="D3883" s="104">
        <v>123.17</v>
      </c>
    </row>
    <row r="3884" spans="1:4">
      <c r="A3884" s="98" t="s">
        <v>6726</v>
      </c>
      <c r="B3884" s="97" t="s">
        <v>6727</v>
      </c>
      <c r="C3884" s="98" t="s">
        <v>6555</v>
      </c>
      <c r="D3884" s="104">
        <v>112.63</v>
      </c>
    </row>
    <row r="3885" spans="1:4">
      <c r="A3885" s="98" t="s">
        <v>6728</v>
      </c>
      <c r="B3885" s="97" t="s">
        <v>6729</v>
      </c>
      <c r="C3885" s="98" t="s">
        <v>6555</v>
      </c>
      <c r="D3885" s="104">
        <v>112.63</v>
      </c>
    </row>
    <row r="3886" spans="1:4">
      <c r="A3886" s="98" t="s">
        <v>6730</v>
      </c>
      <c r="B3886" s="97" t="s">
        <v>6731</v>
      </c>
      <c r="C3886" s="98" t="s">
        <v>6555</v>
      </c>
      <c r="D3886" s="104">
        <v>301.26</v>
      </c>
    </row>
    <row r="3887" spans="1:4">
      <c r="A3887" s="98" t="s">
        <v>6732</v>
      </c>
      <c r="B3887" s="97" t="s">
        <v>6744</v>
      </c>
      <c r="C3887" s="98" t="s">
        <v>6555</v>
      </c>
      <c r="D3887" s="104">
        <v>308.44</v>
      </c>
    </row>
    <row r="3888" spans="1:4">
      <c r="A3888" s="98" t="s">
        <v>6745</v>
      </c>
      <c r="B3888" s="97" t="s">
        <v>8886</v>
      </c>
      <c r="C3888" s="98" t="s">
        <v>6555</v>
      </c>
      <c r="D3888" s="104">
        <v>297.35000000000002</v>
      </c>
    </row>
    <row r="3889" spans="1:4">
      <c r="A3889" s="98" t="s">
        <v>8887</v>
      </c>
      <c r="B3889" s="97" t="s">
        <v>9809</v>
      </c>
      <c r="C3889" s="98" t="s">
        <v>6555</v>
      </c>
      <c r="D3889" s="104">
        <v>314.60000000000002</v>
      </c>
    </row>
    <row r="3890" spans="1:4">
      <c r="A3890" s="98" t="s">
        <v>9810</v>
      </c>
      <c r="B3890" s="97" t="s">
        <v>9811</v>
      </c>
      <c r="C3890" s="98" t="s">
        <v>6555</v>
      </c>
      <c r="D3890" s="104">
        <v>320.89999999999998</v>
      </c>
    </row>
    <row r="3891" spans="1:4">
      <c r="A3891" s="98" t="s">
        <v>9812</v>
      </c>
      <c r="B3891" s="97" t="s">
        <v>9813</v>
      </c>
      <c r="C3891" s="98" t="s">
        <v>6555</v>
      </c>
      <c r="D3891" s="104">
        <v>268.63</v>
      </c>
    </row>
    <row r="3892" spans="1:4">
      <c r="A3892" s="98" t="s">
        <v>9814</v>
      </c>
      <c r="B3892" s="97" t="s">
        <v>9815</v>
      </c>
      <c r="C3892" s="98" t="s">
        <v>6555</v>
      </c>
      <c r="D3892" s="104">
        <v>272.57</v>
      </c>
    </row>
    <row r="3893" spans="1:4">
      <c r="A3893" s="98" t="s">
        <v>9816</v>
      </c>
      <c r="B3893" s="97" t="s">
        <v>9817</v>
      </c>
      <c r="C3893" s="98" t="s">
        <v>6555</v>
      </c>
      <c r="D3893" s="104">
        <v>477.62</v>
      </c>
    </row>
    <row r="3894" spans="1:4">
      <c r="A3894" s="98" t="s">
        <v>9818</v>
      </c>
      <c r="B3894" s="97" t="s">
        <v>9819</v>
      </c>
      <c r="C3894" s="98" t="s">
        <v>6555</v>
      </c>
      <c r="D3894" s="104">
        <v>493.1</v>
      </c>
    </row>
    <row r="3895" spans="1:4">
      <c r="A3895" s="98" t="s">
        <v>9820</v>
      </c>
      <c r="B3895" s="97" t="s">
        <v>9821</v>
      </c>
      <c r="C3895" s="98" t="s">
        <v>6555</v>
      </c>
      <c r="D3895" s="104">
        <v>524.08000000000004</v>
      </c>
    </row>
    <row r="3896" spans="1:4">
      <c r="A3896" s="98" t="s">
        <v>9822</v>
      </c>
      <c r="B3896" s="97" t="s">
        <v>9823</v>
      </c>
      <c r="C3896" s="98" t="s">
        <v>6555</v>
      </c>
      <c r="D3896" s="104">
        <v>534.57000000000005</v>
      </c>
    </row>
    <row r="3897" spans="1:4">
      <c r="A3897" s="98" t="s">
        <v>9824</v>
      </c>
      <c r="B3897" s="97" t="s">
        <v>11760</v>
      </c>
      <c r="C3897" s="98" t="s">
        <v>6555</v>
      </c>
      <c r="D3897" s="104">
        <v>566.62</v>
      </c>
    </row>
    <row r="3898" spans="1:4">
      <c r="A3898" s="98" t="s">
        <v>11761</v>
      </c>
      <c r="B3898" s="97" t="s">
        <v>11762</v>
      </c>
      <c r="C3898" s="98" t="s">
        <v>6555</v>
      </c>
      <c r="D3898" s="104">
        <v>573.17999999999995</v>
      </c>
    </row>
    <row r="3899" spans="1:4">
      <c r="A3899" s="98" t="s">
        <v>11763</v>
      </c>
      <c r="B3899" s="97" t="s">
        <v>11764</v>
      </c>
      <c r="C3899" s="98" t="s">
        <v>6555</v>
      </c>
      <c r="D3899" s="104">
        <v>584.64</v>
      </c>
    </row>
    <row r="3900" spans="1:4">
      <c r="A3900" s="98" t="s">
        <v>11765</v>
      </c>
      <c r="B3900" s="97" t="s">
        <v>11766</v>
      </c>
      <c r="C3900" s="98" t="s">
        <v>6555</v>
      </c>
      <c r="D3900" s="104">
        <v>906.04</v>
      </c>
    </row>
    <row r="3901" spans="1:4">
      <c r="A3901" s="98" t="s">
        <v>11767</v>
      </c>
      <c r="B3901" s="97" t="s">
        <v>11768</v>
      </c>
      <c r="C3901" s="98" t="s">
        <v>6555</v>
      </c>
      <c r="D3901" s="104">
        <v>924.53</v>
      </c>
    </row>
    <row r="3902" spans="1:4">
      <c r="A3902" s="98" t="s">
        <v>11769</v>
      </c>
      <c r="B3902" s="97" t="s">
        <v>11770</v>
      </c>
      <c r="C3902" s="98" t="s">
        <v>6555</v>
      </c>
      <c r="D3902" s="104">
        <v>2225.98</v>
      </c>
    </row>
    <row r="3903" spans="1:4">
      <c r="A3903" s="98" t="s">
        <v>11771</v>
      </c>
      <c r="B3903" s="97" t="s">
        <v>11772</v>
      </c>
      <c r="C3903" s="98" t="s">
        <v>6555</v>
      </c>
      <c r="D3903" s="104">
        <v>2263.08</v>
      </c>
    </row>
    <row r="3904" spans="1:4">
      <c r="A3904" s="98" t="s">
        <v>11773</v>
      </c>
      <c r="B3904" s="97" t="s">
        <v>11774</v>
      </c>
      <c r="C3904" s="98" t="s">
        <v>6555</v>
      </c>
      <c r="D3904" s="104">
        <v>60</v>
      </c>
    </row>
    <row r="3905" spans="1:4">
      <c r="A3905" s="98" t="s">
        <v>11775</v>
      </c>
      <c r="B3905" s="97" t="s">
        <v>11776</v>
      </c>
      <c r="C3905" s="98" t="s">
        <v>6555</v>
      </c>
      <c r="D3905" s="104">
        <v>21.63</v>
      </c>
    </row>
    <row r="3906" spans="1:4">
      <c r="A3906" s="98" t="s">
        <v>11777</v>
      </c>
      <c r="B3906" s="97" t="s">
        <v>11778</v>
      </c>
      <c r="C3906" s="98" t="s">
        <v>6555</v>
      </c>
      <c r="D3906" s="104">
        <v>9.15</v>
      </c>
    </row>
    <row r="3907" spans="1:4">
      <c r="A3907" s="98" t="s">
        <v>11779</v>
      </c>
      <c r="B3907" s="97" t="s">
        <v>11780</v>
      </c>
      <c r="C3907" s="98" t="s">
        <v>6555</v>
      </c>
      <c r="D3907" s="104">
        <v>10.94</v>
      </c>
    </row>
    <row r="3908" spans="1:4">
      <c r="A3908" s="98" t="s">
        <v>11781</v>
      </c>
      <c r="B3908" s="97" t="s">
        <v>11782</v>
      </c>
      <c r="C3908" s="98" t="s">
        <v>6555</v>
      </c>
      <c r="D3908" s="104">
        <v>6.05</v>
      </c>
    </row>
    <row r="3909" spans="1:4">
      <c r="A3909" s="98" t="s">
        <v>11783</v>
      </c>
      <c r="B3909" s="97" t="s">
        <v>11784</v>
      </c>
      <c r="C3909" s="98" t="s">
        <v>6555</v>
      </c>
      <c r="D3909" s="104">
        <v>133.76</v>
      </c>
    </row>
    <row r="3910" spans="1:4">
      <c r="A3910" s="98" t="s">
        <v>11785</v>
      </c>
      <c r="B3910" s="97" t="s">
        <v>11786</v>
      </c>
      <c r="C3910" s="98" t="s">
        <v>6555</v>
      </c>
      <c r="D3910" s="104">
        <v>218.31</v>
      </c>
    </row>
    <row r="3911" spans="1:4">
      <c r="A3911" s="98" t="s">
        <v>11787</v>
      </c>
      <c r="B3911" s="97" t="s">
        <v>11788</v>
      </c>
      <c r="C3911" s="98" t="s">
        <v>6555</v>
      </c>
      <c r="D3911" s="104">
        <v>219.55</v>
      </c>
    </row>
    <row r="3912" spans="1:4">
      <c r="A3912" s="98" t="s">
        <v>11789</v>
      </c>
      <c r="B3912" s="97" t="s">
        <v>11790</v>
      </c>
      <c r="C3912" s="98" t="s">
        <v>6555</v>
      </c>
      <c r="D3912" s="104">
        <v>307.63</v>
      </c>
    </row>
    <row r="3913" spans="1:4">
      <c r="A3913" s="98" t="s">
        <v>11791</v>
      </c>
      <c r="B3913" s="97" t="s">
        <v>11792</v>
      </c>
      <c r="C3913" s="98" t="s">
        <v>6555</v>
      </c>
      <c r="D3913" s="104">
        <v>38.31</v>
      </c>
    </row>
    <row r="3914" spans="1:4">
      <c r="A3914" s="98" t="s">
        <v>11793</v>
      </c>
      <c r="B3914" s="97" t="s">
        <v>11794</v>
      </c>
      <c r="C3914" s="98" t="s">
        <v>6555</v>
      </c>
      <c r="D3914" s="104">
        <v>1823.1</v>
      </c>
    </row>
    <row r="3915" spans="1:4">
      <c r="A3915" s="98" t="s">
        <v>11795</v>
      </c>
      <c r="B3915" s="97" t="s">
        <v>13742</v>
      </c>
      <c r="C3915" s="98" t="s">
        <v>6555</v>
      </c>
      <c r="D3915" s="104">
        <v>2679.96</v>
      </c>
    </row>
    <row r="3916" spans="1:4">
      <c r="A3916" s="98" t="s">
        <v>13743</v>
      </c>
      <c r="B3916" s="97" t="s">
        <v>13744</v>
      </c>
      <c r="C3916" s="98" t="s">
        <v>6555</v>
      </c>
      <c r="D3916" s="104">
        <v>5070.66</v>
      </c>
    </row>
    <row r="3917" spans="1:4">
      <c r="A3917" s="98" t="s">
        <v>13745</v>
      </c>
      <c r="B3917" s="97" t="s">
        <v>13746</v>
      </c>
      <c r="C3917" s="98" t="s">
        <v>6555</v>
      </c>
      <c r="D3917" s="104">
        <v>16535.11</v>
      </c>
    </row>
    <row r="3918" spans="1:4">
      <c r="A3918" s="98" t="s">
        <v>13747</v>
      </c>
      <c r="B3918" s="97" t="s">
        <v>13748</v>
      </c>
      <c r="C3918" s="98" t="s">
        <v>6555</v>
      </c>
      <c r="D3918" s="104">
        <v>19128.14</v>
      </c>
    </row>
    <row r="3919" spans="1:4">
      <c r="A3919" s="98" t="s">
        <v>13749</v>
      </c>
      <c r="B3919" s="97" t="s">
        <v>13750</v>
      </c>
      <c r="C3919" s="98" t="s">
        <v>6555</v>
      </c>
      <c r="D3919" s="104">
        <v>21922.86</v>
      </c>
    </row>
    <row r="3920" spans="1:4">
      <c r="A3920" s="98" t="s">
        <v>13751</v>
      </c>
      <c r="B3920" s="97" t="s">
        <v>13752</v>
      </c>
      <c r="C3920" s="98" t="s">
        <v>6555</v>
      </c>
      <c r="D3920" s="104">
        <v>26235.02</v>
      </c>
    </row>
    <row r="3921" spans="1:4">
      <c r="A3921" s="98" t="s">
        <v>13753</v>
      </c>
      <c r="B3921" s="97" t="s">
        <v>13754</v>
      </c>
      <c r="C3921" s="98" t="s">
        <v>6555</v>
      </c>
      <c r="D3921" s="104">
        <v>34033.89</v>
      </c>
    </row>
    <row r="3922" spans="1:4">
      <c r="A3922" s="98" t="s">
        <v>13755</v>
      </c>
      <c r="B3922" s="97" t="s">
        <v>13756</v>
      </c>
      <c r="C3922" s="98" t="s">
        <v>6555</v>
      </c>
      <c r="D3922" s="104">
        <v>19759.990000000002</v>
      </c>
    </row>
    <row r="3923" spans="1:4">
      <c r="A3923" s="98" t="s">
        <v>13757</v>
      </c>
      <c r="B3923" s="97" t="s">
        <v>13758</v>
      </c>
      <c r="C3923" s="98" t="s">
        <v>6555</v>
      </c>
      <c r="D3923" s="104">
        <v>22800.26</v>
      </c>
    </row>
    <row r="3924" spans="1:4">
      <c r="A3924" s="98" t="s">
        <v>13759</v>
      </c>
      <c r="B3924" s="97" t="s">
        <v>13760</v>
      </c>
      <c r="C3924" s="98" t="s">
        <v>6555</v>
      </c>
      <c r="D3924" s="104">
        <v>26217.75</v>
      </c>
    </row>
    <row r="3925" spans="1:4">
      <c r="A3925" s="98" t="s">
        <v>13761</v>
      </c>
      <c r="B3925" s="97" t="s">
        <v>13762</v>
      </c>
      <c r="C3925" s="98" t="s">
        <v>6555</v>
      </c>
      <c r="D3925" s="104">
        <v>30899</v>
      </c>
    </row>
    <row r="3926" spans="1:4">
      <c r="A3926" s="98" t="s">
        <v>13763</v>
      </c>
      <c r="B3926" s="97" t="s">
        <v>13764</v>
      </c>
      <c r="C3926" s="98" t="s">
        <v>6555</v>
      </c>
      <c r="D3926" s="104">
        <v>38967.9</v>
      </c>
    </row>
    <row r="3927" spans="1:4">
      <c r="A3927" s="98" t="s">
        <v>11677</v>
      </c>
      <c r="B3927" s="97" t="s">
        <v>11678</v>
      </c>
      <c r="C3927" s="98" t="s">
        <v>6555</v>
      </c>
      <c r="D3927" s="104">
        <v>5.66</v>
      </c>
    </row>
    <row r="3928" spans="1:4">
      <c r="A3928" s="98" t="s">
        <v>11679</v>
      </c>
      <c r="B3928" s="97" t="s">
        <v>13831</v>
      </c>
      <c r="C3928" s="98" t="s">
        <v>6555</v>
      </c>
      <c r="D3928" s="104">
        <v>6.66</v>
      </c>
    </row>
    <row r="3929" spans="1:4">
      <c r="A3929" s="98" t="s">
        <v>11680</v>
      </c>
      <c r="B3929" s="97" t="s">
        <v>11681</v>
      </c>
      <c r="C3929" s="98" t="s">
        <v>6555</v>
      </c>
      <c r="D3929" s="104">
        <v>6.74</v>
      </c>
    </row>
    <row r="3930" spans="1:4">
      <c r="A3930" s="98" t="s">
        <v>11682</v>
      </c>
      <c r="B3930" s="97" t="s">
        <v>9619</v>
      </c>
      <c r="C3930" s="98" t="s">
        <v>6555</v>
      </c>
      <c r="D3930" s="104">
        <v>8.8699999999999992</v>
      </c>
    </row>
    <row r="3931" spans="1:4">
      <c r="A3931" s="98" t="s">
        <v>9620</v>
      </c>
      <c r="B3931" s="97" t="s">
        <v>9621</v>
      </c>
      <c r="C3931" s="98" t="s">
        <v>6555</v>
      </c>
      <c r="D3931" s="104">
        <v>18.600000000000001</v>
      </c>
    </row>
    <row r="3932" spans="1:4">
      <c r="A3932" s="98" t="s">
        <v>9622</v>
      </c>
      <c r="B3932" s="97" t="s">
        <v>9623</v>
      </c>
      <c r="C3932" s="98" t="s">
        <v>6555</v>
      </c>
      <c r="D3932" s="104">
        <v>19.059999999999999</v>
      </c>
    </row>
    <row r="3933" spans="1:4">
      <c r="A3933" s="98" t="s">
        <v>9624</v>
      </c>
      <c r="B3933" s="97" t="s">
        <v>7571</v>
      </c>
      <c r="C3933" s="98" t="s">
        <v>6555</v>
      </c>
      <c r="D3933" s="104">
        <v>15.22</v>
      </c>
    </row>
    <row r="3934" spans="1:4">
      <c r="A3934" s="98" t="s">
        <v>7572</v>
      </c>
      <c r="B3934" s="97" t="s">
        <v>7573</v>
      </c>
      <c r="C3934" s="98" t="s">
        <v>6555</v>
      </c>
      <c r="D3934" s="104">
        <v>17.57</v>
      </c>
    </row>
    <row r="3935" spans="1:4">
      <c r="A3935" s="98" t="s">
        <v>7574</v>
      </c>
      <c r="B3935" s="97" t="s">
        <v>7575</v>
      </c>
      <c r="C3935" s="98" t="s">
        <v>6555</v>
      </c>
      <c r="D3935" s="104">
        <v>18</v>
      </c>
    </row>
    <row r="3936" spans="1:4">
      <c r="A3936" s="98" t="s">
        <v>7576</v>
      </c>
      <c r="B3936" s="97" t="s">
        <v>7577</v>
      </c>
      <c r="C3936" s="98" t="s">
        <v>6555</v>
      </c>
      <c r="D3936" s="104">
        <v>27.5</v>
      </c>
    </row>
    <row r="3937" spans="1:4">
      <c r="A3937" s="98" t="s">
        <v>7578</v>
      </c>
      <c r="B3937" s="97" t="s">
        <v>7579</v>
      </c>
      <c r="C3937" s="98" t="s">
        <v>6555</v>
      </c>
      <c r="D3937" s="104">
        <v>16777.91</v>
      </c>
    </row>
    <row r="3938" spans="1:4">
      <c r="A3938" s="98" t="s">
        <v>7580</v>
      </c>
      <c r="B3938" s="97" t="s">
        <v>7581</v>
      </c>
      <c r="C3938" s="98" t="s">
        <v>6555</v>
      </c>
      <c r="D3938" s="104">
        <v>19146.740000000002</v>
      </c>
    </row>
    <row r="3939" spans="1:4">
      <c r="A3939" s="98" t="s">
        <v>7582</v>
      </c>
      <c r="B3939" s="97" t="s">
        <v>7583</v>
      </c>
      <c r="C3939" s="98" t="s">
        <v>6555</v>
      </c>
      <c r="D3939" s="104">
        <v>22066.61</v>
      </c>
    </row>
    <row r="3940" spans="1:4">
      <c r="A3940" s="98" t="s">
        <v>7584</v>
      </c>
      <c r="B3940" s="97" t="s">
        <v>7585</v>
      </c>
      <c r="C3940" s="98" t="s">
        <v>6555</v>
      </c>
      <c r="D3940" s="104">
        <v>26026.59</v>
      </c>
    </row>
    <row r="3941" spans="1:4">
      <c r="A3941" s="98" t="s">
        <v>7586</v>
      </c>
      <c r="B3941" s="97" t="s">
        <v>7587</v>
      </c>
      <c r="C3941" s="98" t="s">
        <v>6555</v>
      </c>
      <c r="D3941" s="104">
        <v>33966.69</v>
      </c>
    </row>
    <row r="3942" spans="1:4">
      <c r="A3942" s="98" t="s">
        <v>7588</v>
      </c>
      <c r="B3942" s="97" t="s">
        <v>7589</v>
      </c>
      <c r="C3942" s="98" t="s">
        <v>6555</v>
      </c>
      <c r="D3942" s="104">
        <v>22114.42</v>
      </c>
    </row>
    <row r="3943" spans="1:4">
      <c r="A3943" s="98" t="s">
        <v>7590</v>
      </c>
      <c r="B3943" s="97" t="s">
        <v>7591</v>
      </c>
      <c r="C3943" s="98" t="s">
        <v>6555</v>
      </c>
      <c r="D3943" s="104">
        <v>25236.71</v>
      </c>
    </row>
    <row r="3944" spans="1:4">
      <c r="A3944" s="98" t="s">
        <v>7592</v>
      </c>
      <c r="B3944" s="97" t="s">
        <v>7593</v>
      </c>
      <c r="C3944" s="98" t="s">
        <v>6555</v>
      </c>
      <c r="D3944" s="104">
        <v>26479.93</v>
      </c>
    </row>
    <row r="3945" spans="1:4">
      <c r="A3945" s="98" t="s">
        <v>7594</v>
      </c>
      <c r="B3945" s="97" t="s">
        <v>7595</v>
      </c>
      <c r="C3945" s="98" t="s">
        <v>6555</v>
      </c>
      <c r="D3945" s="104">
        <v>31119.040000000001</v>
      </c>
    </row>
    <row r="3946" spans="1:4">
      <c r="A3946" s="98" t="s">
        <v>7596</v>
      </c>
      <c r="B3946" s="97" t="s">
        <v>7597</v>
      </c>
      <c r="C3946" s="98" t="s">
        <v>6555</v>
      </c>
      <c r="D3946" s="104">
        <v>39670.29</v>
      </c>
    </row>
    <row r="3947" spans="1:4">
      <c r="A3947" s="98" t="s">
        <v>7598</v>
      </c>
      <c r="B3947" s="97" t="s">
        <v>7599</v>
      </c>
      <c r="C3947" s="98" t="s">
        <v>6555</v>
      </c>
      <c r="D3947" s="104">
        <v>570.64</v>
      </c>
    </row>
    <row r="3948" spans="1:4">
      <c r="A3948" s="98" t="s">
        <v>7600</v>
      </c>
      <c r="B3948" s="97" t="s">
        <v>7601</v>
      </c>
      <c r="C3948" s="98" t="s">
        <v>6555</v>
      </c>
      <c r="D3948" s="104">
        <v>1072.2</v>
      </c>
    </row>
    <row r="3949" spans="1:4">
      <c r="A3949" s="98" t="s">
        <v>7602</v>
      </c>
      <c r="B3949" s="97" t="s">
        <v>7603</v>
      </c>
      <c r="C3949" s="98" t="s">
        <v>6555</v>
      </c>
      <c r="D3949" s="104">
        <v>1753.07</v>
      </c>
    </row>
    <row r="3950" spans="1:4">
      <c r="A3950" s="98" t="s">
        <v>7604</v>
      </c>
      <c r="B3950" s="97" t="s">
        <v>12217</v>
      </c>
      <c r="C3950" s="98" t="s">
        <v>6555</v>
      </c>
      <c r="D3950" s="104">
        <v>1753.07</v>
      </c>
    </row>
    <row r="3951" spans="1:4">
      <c r="A3951" s="98" t="s">
        <v>12218</v>
      </c>
      <c r="B3951" s="97" t="s">
        <v>12219</v>
      </c>
      <c r="C3951" s="98" t="s">
        <v>6555</v>
      </c>
      <c r="D3951" s="104">
        <v>2571.44</v>
      </c>
    </row>
    <row r="3952" spans="1:4">
      <c r="A3952" s="98" t="s">
        <v>12220</v>
      </c>
      <c r="B3952" s="97" t="s">
        <v>12221</v>
      </c>
      <c r="C3952" s="98" t="s">
        <v>6555</v>
      </c>
      <c r="D3952" s="104">
        <v>4995.04</v>
      </c>
    </row>
    <row r="3953" spans="1:4">
      <c r="A3953" s="98" t="s">
        <v>12222</v>
      </c>
      <c r="B3953" s="97" t="s">
        <v>12223</v>
      </c>
      <c r="C3953" s="98" t="s">
        <v>6555</v>
      </c>
      <c r="D3953" s="104">
        <v>14643.66</v>
      </c>
    </row>
    <row r="3954" spans="1:4">
      <c r="A3954" s="98" t="s">
        <v>12224</v>
      </c>
      <c r="B3954" s="97" t="s">
        <v>12225</v>
      </c>
      <c r="C3954" s="98" t="s">
        <v>6555</v>
      </c>
      <c r="D3954" s="104">
        <v>16896.73</v>
      </c>
    </row>
    <row r="3955" spans="1:4">
      <c r="A3955" s="98" t="s">
        <v>12226</v>
      </c>
      <c r="B3955" s="97" t="s">
        <v>12227</v>
      </c>
      <c r="C3955" s="98" t="s">
        <v>6555</v>
      </c>
      <c r="D3955" s="104">
        <v>21848.13</v>
      </c>
    </row>
    <row r="3956" spans="1:4">
      <c r="A3956" s="98" t="s">
        <v>12228</v>
      </c>
      <c r="B3956" s="97" t="s">
        <v>12229</v>
      </c>
      <c r="C3956" s="98" t="s">
        <v>6555</v>
      </c>
      <c r="D3956" s="104">
        <v>387.11</v>
      </c>
    </row>
    <row r="3957" spans="1:4">
      <c r="A3957" s="98" t="s">
        <v>12230</v>
      </c>
      <c r="B3957" s="97" t="s">
        <v>10308</v>
      </c>
      <c r="C3957" s="98" t="s">
        <v>6555</v>
      </c>
      <c r="D3957" s="104">
        <v>25818.86</v>
      </c>
    </row>
    <row r="3958" spans="1:4">
      <c r="A3958" s="98" t="s">
        <v>10309</v>
      </c>
      <c r="B3958" s="97" t="s">
        <v>10310</v>
      </c>
      <c r="C3958" s="98" t="s">
        <v>6555</v>
      </c>
      <c r="D3958" s="104">
        <v>33645.56</v>
      </c>
    </row>
    <row r="3959" spans="1:4">
      <c r="A3959" s="98" t="s">
        <v>10311</v>
      </c>
      <c r="B3959" s="97" t="s">
        <v>10312</v>
      </c>
      <c r="C3959" s="98" t="s">
        <v>6555</v>
      </c>
      <c r="D3959" s="104">
        <v>522.32000000000005</v>
      </c>
    </row>
    <row r="3960" spans="1:4">
      <c r="A3960" s="98" t="s">
        <v>10313</v>
      </c>
      <c r="B3960" s="97" t="s">
        <v>10314</v>
      </c>
      <c r="C3960" s="98" t="s">
        <v>6555</v>
      </c>
      <c r="D3960" s="104">
        <v>486.18</v>
      </c>
    </row>
    <row r="3961" spans="1:4">
      <c r="A3961" s="98" t="s">
        <v>10315</v>
      </c>
      <c r="B3961" s="97" t="s">
        <v>10316</v>
      </c>
      <c r="C3961" s="98" t="s">
        <v>6555</v>
      </c>
      <c r="D3961" s="104">
        <v>6906.91</v>
      </c>
    </row>
    <row r="3962" spans="1:4">
      <c r="A3962" s="98" t="s">
        <v>10317</v>
      </c>
      <c r="B3962" s="97" t="s">
        <v>10318</v>
      </c>
      <c r="C3962" s="98" t="s">
        <v>6555</v>
      </c>
      <c r="D3962" s="104">
        <v>94337.09</v>
      </c>
    </row>
    <row r="3963" spans="1:4">
      <c r="A3963" s="98" t="s">
        <v>10319</v>
      </c>
      <c r="B3963" s="97" t="s">
        <v>10320</v>
      </c>
      <c r="C3963" s="98" t="s">
        <v>6555</v>
      </c>
      <c r="D3963" s="104">
        <v>8286.6</v>
      </c>
    </row>
    <row r="3964" spans="1:4">
      <c r="A3964" s="98" t="s">
        <v>10321</v>
      </c>
      <c r="B3964" s="97" t="s">
        <v>10322</v>
      </c>
      <c r="C3964" s="98" t="s">
        <v>6555</v>
      </c>
      <c r="D3964" s="104">
        <v>9802.56</v>
      </c>
    </row>
    <row r="3965" spans="1:4">
      <c r="A3965" s="98" t="s">
        <v>10323</v>
      </c>
      <c r="B3965" s="97" t="s">
        <v>10324</v>
      </c>
      <c r="C3965" s="98" t="s">
        <v>6555</v>
      </c>
      <c r="D3965" s="104">
        <v>14114.94</v>
      </c>
    </row>
    <row r="3966" spans="1:4">
      <c r="A3966" s="98" t="s">
        <v>10325</v>
      </c>
      <c r="B3966" s="97" t="s">
        <v>10326</v>
      </c>
      <c r="C3966" s="98" t="s">
        <v>6555</v>
      </c>
      <c r="D3966" s="104">
        <v>14836.52</v>
      </c>
    </row>
    <row r="3967" spans="1:4">
      <c r="A3967" s="98" t="s">
        <v>10327</v>
      </c>
      <c r="B3967" s="97" t="s">
        <v>10328</v>
      </c>
      <c r="C3967" s="98" t="s">
        <v>6555</v>
      </c>
      <c r="D3967" s="104">
        <v>17901.73</v>
      </c>
    </row>
    <row r="3968" spans="1:4">
      <c r="A3968" s="98" t="s">
        <v>10329</v>
      </c>
      <c r="B3968" s="97" t="s">
        <v>10330</v>
      </c>
      <c r="C3968" s="98" t="s">
        <v>6555</v>
      </c>
      <c r="D3968" s="104">
        <v>20865.03</v>
      </c>
    </row>
    <row r="3969" spans="1:4">
      <c r="A3969" s="98" t="s">
        <v>10331</v>
      </c>
      <c r="B3969" s="97" t="s">
        <v>10332</v>
      </c>
      <c r="C3969" s="98" t="s">
        <v>6555</v>
      </c>
      <c r="D3969" s="104">
        <v>26081.82</v>
      </c>
    </row>
    <row r="3970" spans="1:4">
      <c r="A3970" s="98" t="s">
        <v>10333</v>
      </c>
      <c r="B3970" s="97" t="s">
        <v>10334</v>
      </c>
      <c r="C3970" s="98" t="s">
        <v>6555</v>
      </c>
      <c r="D3970" s="104">
        <v>5070.28</v>
      </c>
    </row>
    <row r="3971" spans="1:4">
      <c r="A3971" s="98" t="s">
        <v>10335</v>
      </c>
      <c r="B3971" s="97" t="s">
        <v>10336</v>
      </c>
      <c r="C3971" s="98" t="s">
        <v>6555</v>
      </c>
      <c r="D3971" s="104">
        <v>28077.16</v>
      </c>
    </row>
    <row r="3972" spans="1:4">
      <c r="A3972" s="98" t="s">
        <v>10337</v>
      </c>
      <c r="B3972" s="97" t="s">
        <v>10338</v>
      </c>
      <c r="C3972" s="98" t="s">
        <v>6555</v>
      </c>
      <c r="D3972" s="104">
        <v>42432.34</v>
      </c>
    </row>
    <row r="3973" spans="1:4">
      <c r="A3973" s="98" t="s">
        <v>10339</v>
      </c>
      <c r="B3973" s="97" t="s">
        <v>10340</v>
      </c>
      <c r="C3973" s="98" t="s">
        <v>6555</v>
      </c>
      <c r="D3973" s="104">
        <v>55438.94</v>
      </c>
    </row>
    <row r="3974" spans="1:4">
      <c r="A3974" s="98" t="s">
        <v>10341</v>
      </c>
      <c r="B3974" s="97" t="s">
        <v>10342</v>
      </c>
      <c r="C3974" s="98" t="s">
        <v>6555</v>
      </c>
      <c r="D3974" s="104">
        <v>5024.37</v>
      </c>
    </row>
    <row r="3975" spans="1:4">
      <c r="A3975" s="98" t="s">
        <v>10343</v>
      </c>
      <c r="B3975" s="97" t="s">
        <v>10344</v>
      </c>
      <c r="C3975" s="98" t="s">
        <v>6555</v>
      </c>
      <c r="D3975" s="104">
        <v>63142.63</v>
      </c>
    </row>
    <row r="3976" spans="1:4">
      <c r="A3976" s="98" t="s">
        <v>10345</v>
      </c>
      <c r="B3976" s="97" t="s">
        <v>13058</v>
      </c>
      <c r="C3976" s="98" t="s">
        <v>6555</v>
      </c>
      <c r="D3976" s="104">
        <v>75275.7</v>
      </c>
    </row>
    <row r="3977" spans="1:4">
      <c r="A3977" s="98" t="s">
        <v>13059</v>
      </c>
      <c r="B3977" s="97" t="s">
        <v>13060</v>
      </c>
      <c r="C3977" s="98" t="s">
        <v>6555</v>
      </c>
      <c r="D3977" s="104">
        <v>5361.86</v>
      </c>
    </row>
    <row r="3978" spans="1:4">
      <c r="A3978" s="98" t="s">
        <v>13061</v>
      </c>
      <c r="B3978" s="97" t="s">
        <v>13062</v>
      </c>
      <c r="C3978" s="98" t="s">
        <v>6555</v>
      </c>
      <c r="D3978" s="104">
        <v>24257.98</v>
      </c>
    </row>
    <row r="3979" spans="1:4">
      <c r="A3979" s="98" t="s">
        <v>13063</v>
      </c>
      <c r="B3979" s="97" t="s">
        <v>13064</v>
      </c>
      <c r="C3979" s="98" t="s">
        <v>6555</v>
      </c>
      <c r="D3979" s="104">
        <v>600.5</v>
      </c>
    </row>
    <row r="3980" spans="1:4">
      <c r="A3980" s="98" t="s">
        <v>13065</v>
      </c>
      <c r="B3980" s="97" t="s">
        <v>13066</v>
      </c>
      <c r="C3980" s="98" t="s">
        <v>6555</v>
      </c>
      <c r="D3980" s="104">
        <v>471.21</v>
      </c>
    </row>
    <row r="3981" spans="1:4">
      <c r="A3981" s="98" t="s">
        <v>13067</v>
      </c>
      <c r="B3981" s="97" t="s">
        <v>11144</v>
      </c>
      <c r="C3981" s="98" t="s">
        <v>6555</v>
      </c>
      <c r="D3981" s="104">
        <v>471.21</v>
      </c>
    </row>
    <row r="3982" spans="1:4">
      <c r="A3982" s="98" t="s">
        <v>11145</v>
      </c>
      <c r="B3982" s="97" t="s">
        <v>11146</v>
      </c>
      <c r="C3982" s="98" t="s">
        <v>6555</v>
      </c>
      <c r="D3982" s="104">
        <v>644.16</v>
      </c>
    </row>
    <row r="3983" spans="1:4">
      <c r="A3983" s="98" t="s">
        <v>11147</v>
      </c>
      <c r="B3983" s="97" t="s">
        <v>11148</v>
      </c>
      <c r="C3983" s="98" t="s">
        <v>6555</v>
      </c>
      <c r="D3983" s="104">
        <v>492.35</v>
      </c>
    </row>
    <row r="3984" spans="1:4">
      <c r="A3984" s="98" t="s">
        <v>11149</v>
      </c>
      <c r="B3984" s="97" t="s">
        <v>13070</v>
      </c>
      <c r="C3984" s="98" t="s">
        <v>6555</v>
      </c>
      <c r="D3984" s="104">
        <v>492.35</v>
      </c>
    </row>
    <row r="3985" spans="1:4">
      <c r="A3985" s="98" t="s">
        <v>13071</v>
      </c>
      <c r="B3985" s="97" t="s">
        <v>13072</v>
      </c>
      <c r="C3985" s="98" t="s">
        <v>6555</v>
      </c>
      <c r="D3985" s="104">
        <v>914.77</v>
      </c>
    </row>
    <row r="3986" spans="1:4">
      <c r="A3986" s="98" t="s">
        <v>13073</v>
      </c>
      <c r="B3986" s="97" t="s">
        <v>13074</v>
      </c>
      <c r="C3986" s="98" t="s">
        <v>6555</v>
      </c>
      <c r="D3986" s="104">
        <v>1515.81</v>
      </c>
    </row>
    <row r="3987" spans="1:4">
      <c r="A3987" s="98" t="s">
        <v>13075</v>
      </c>
      <c r="B3987" s="97" t="s">
        <v>13076</v>
      </c>
      <c r="C3987" s="98" t="s">
        <v>6555</v>
      </c>
      <c r="D3987" s="104">
        <v>2368.4699999999998</v>
      </c>
    </row>
    <row r="3988" spans="1:4">
      <c r="A3988" s="98" t="s">
        <v>13077</v>
      </c>
      <c r="B3988" s="97" t="s">
        <v>13078</v>
      </c>
      <c r="C3988" s="98" t="s">
        <v>6555</v>
      </c>
      <c r="D3988" s="104">
        <v>4565.99</v>
      </c>
    </row>
    <row r="3989" spans="1:4">
      <c r="A3989" s="98" t="s">
        <v>13079</v>
      </c>
      <c r="B3989" s="97" t="s">
        <v>13080</v>
      </c>
      <c r="C3989" s="98" t="s">
        <v>6555</v>
      </c>
      <c r="D3989" s="104">
        <v>958.44</v>
      </c>
    </row>
    <row r="3990" spans="1:4">
      <c r="A3990" s="98" t="s">
        <v>13081</v>
      </c>
      <c r="B3990" s="97" t="s">
        <v>13082</v>
      </c>
      <c r="C3990" s="98" t="s">
        <v>6555</v>
      </c>
      <c r="D3990" s="104">
        <v>1585.85</v>
      </c>
    </row>
    <row r="3991" spans="1:4">
      <c r="A3991" s="98" t="s">
        <v>13083</v>
      </c>
      <c r="B3991" s="97" t="s">
        <v>13084</v>
      </c>
      <c r="C3991" s="98" t="s">
        <v>6555</v>
      </c>
      <c r="D3991" s="104">
        <v>2476.9899999999998</v>
      </c>
    </row>
    <row r="3992" spans="1:4">
      <c r="A3992" s="98" t="s">
        <v>13085</v>
      </c>
      <c r="B3992" s="97" t="s">
        <v>13086</v>
      </c>
      <c r="C3992" s="98" t="s">
        <v>6555</v>
      </c>
      <c r="D3992" s="104">
        <v>4641.6099999999997</v>
      </c>
    </row>
    <row r="3993" spans="1:4">
      <c r="A3993" s="98" t="s">
        <v>13087</v>
      </c>
      <c r="B3993" s="97" t="s">
        <v>5032</v>
      </c>
      <c r="C3993" s="98" t="s">
        <v>6555</v>
      </c>
      <c r="D3993" s="104">
        <v>17900.849999999999</v>
      </c>
    </row>
    <row r="3994" spans="1:4">
      <c r="A3994" s="98" t="s">
        <v>5033</v>
      </c>
      <c r="B3994" s="97" t="s">
        <v>5034</v>
      </c>
      <c r="C3994" s="98" t="s">
        <v>6555</v>
      </c>
      <c r="D3994" s="104">
        <v>21281.16</v>
      </c>
    </row>
    <row r="3995" spans="1:4">
      <c r="A3995" s="98" t="s">
        <v>5035</v>
      </c>
      <c r="B3995" s="97" t="s">
        <v>5036</v>
      </c>
      <c r="C3995" s="98" t="s">
        <v>6555</v>
      </c>
      <c r="D3995" s="104">
        <v>26227.39</v>
      </c>
    </row>
    <row r="3996" spans="1:4">
      <c r="A3996" s="98" t="s">
        <v>5037</v>
      </c>
      <c r="B3996" s="97" t="s">
        <v>5038</v>
      </c>
      <c r="C3996" s="98" t="s">
        <v>6555</v>
      </c>
      <c r="D3996" s="104">
        <v>27496.560000000001</v>
      </c>
    </row>
    <row r="3997" spans="1:4">
      <c r="A3997" s="98" t="s">
        <v>5039</v>
      </c>
      <c r="B3997" s="97" t="s">
        <v>5040</v>
      </c>
      <c r="C3997" s="98" t="s">
        <v>6555</v>
      </c>
      <c r="D3997" s="104">
        <v>39831.15</v>
      </c>
    </row>
    <row r="3998" spans="1:4">
      <c r="A3998" s="98" t="s">
        <v>5041</v>
      </c>
      <c r="B3998" s="97" t="s">
        <v>7058</v>
      </c>
      <c r="C3998" s="98" t="s">
        <v>6555</v>
      </c>
      <c r="D3998" s="104">
        <v>23900.53</v>
      </c>
    </row>
    <row r="3999" spans="1:4">
      <c r="A3999" s="98" t="s">
        <v>7059</v>
      </c>
      <c r="B3999" s="97" t="s">
        <v>7060</v>
      </c>
      <c r="C3999" s="98" t="s">
        <v>6555</v>
      </c>
      <c r="D3999" s="104">
        <v>26213.49</v>
      </c>
    </row>
    <row r="4000" spans="1:4">
      <c r="A4000" s="98" t="s">
        <v>7061</v>
      </c>
      <c r="B4000" s="97" t="s">
        <v>7047</v>
      </c>
      <c r="C4000" s="98" t="s">
        <v>6555</v>
      </c>
      <c r="D4000" s="104">
        <v>30611.89</v>
      </c>
    </row>
    <row r="4001" spans="1:4">
      <c r="A4001" s="98" t="s">
        <v>7048</v>
      </c>
      <c r="B4001" s="97" t="s">
        <v>7049</v>
      </c>
      <c r="C4001" s="98" t="s">
        <v>6555</v>
      </c>
      <c r="D4001" s="104">
        <v>31954.62</v>
      </c>
    </row>
    <row r="4002" spans="1:4">
      <c r="A4002" s="98" t="s">
        <v>7050</v>
      </c>
      <c r="B4002" s="97" t="s">
        <v>7051</v>
      </c>
      <c r="C4002" s="98" t="s">
        <v>6555</v>
      </c>
      <c r="D4002" s="104">
        <v>44360.51</v>
      </c>
    </row>
    <row r="4003" spans="1:4">
      <c r="A4003" s="98" t="s">
        <v>7052</v>
      </c>
      <c r="B4003" s="97" t="s">
        <v>7035</v>
      </c>
      <c r="C4003" s="98" t="s">
        <v>6555</v>
      </c>
      <c r="D4003" s="104">
        <v>26715.14</v>
      </c>
    </row>
    <row r="4004" spans="1:4">
      <c r="A4004" s="98" t="s">
        <v>7036</v>
      </c>
      <c r="B4004" s="97" t="s">
        <v>7037</v>
      </c>
      <c r="C4004" s="98" t="s">
        <v>6555</v>
      </c>
      <c r="D4004" s="104">
        <v>31320.61</v>
      </c>
    </row>
    <row r="4005" spans="1:4">
      <c r="A4005" s="98" t="s">
        <v>7038</v>
      </c>
      <c r="B4005" s="97" t="s">
        <v>7039</v>
      </c>
      <c r="C4005" s="98" t="s">
        <v>6555</v>
      </c>
      <c r="D4005" s="104">
        <v>38133.300000000003</v>
      </c>
    </row>
    <row r="4006" spans="1:4">
      <c r="A4006" s="98" t="s">
        <v>7040</v>
      </c>
      <c r="B4006" s="97" t="s">
        <v>7041</v>
      </c>
      <c r="C4006" s="98" t="s">
        <v>6555</v>
      </c>
      <c r="D4006" s="104">
        <v>45650.11</v>
      </c>
    </row>
    <row r="4007" spans="1:4">
      <c r="A4007" s="98" t="s">
        <v>7042</v>
      </c>
      <c r="B4007" s="97" t="s">
        <v>9172</v>
      </c>
      <c r="C4007" s="98" t="s">
        <v>6555</v>
      </c>
      <c r="D4007" s="104">
        <v>17543.400000000001</v>
      </c>
    </row>
    <row r="4008" spans="1:4">
      <c r="A4008" s="98" t="s">
        <v>9173</v>
      </c>
      <c r="B4008" s="97" t="s">
        <v>9174</v>
      </c>
      <c r="C4008" s="98" t="s">
        <v>6555</v>
      </c>
      <c r="D4008" s="104">
        <v>20609.22</v>
      </c>
    </row>
    <row r="4009" spans="1:4">
      <c r="A4009" s="98" t="s">
        <v>9175</v>
      </c>
      <c r="B4009" s="97" t="s">
        <v>9176</v>
      </c>
      <c r="C4009" s="98" t="s">
        <v>6555</v>
      </c>
      <c r="D4009" s="104">
        <v>25430.16</v>
      </c>
    </row>
    <row r="4010" spans="1:4">
      <c r="A4010" s="98" t="s">
        <v>9177</v>
      </c>
      <c r="B4010" s="97" t="s">
        <v>7070</v>
      </c>
      <c r="C4010" s="98" t="s">
        <v>6555</v>
      </c>
      <c r="D4010" s="104">
        <v>26970.31</v>
      </c>
    </row>
    <row r="4011" spans="1:4">
      <c r="A4011" s="98" t="s">
        <v>7071</v>
      </c>
      <c r="B4011" s="97" t="s">
        <v>3602</v>
      </c>
      <c r="C4011" s="98" t="s">
        <v>6555</v>
      </c>
      <c r="D4011" s="104">
        <v>38541.54</v>
      </c>
    </row>
    <row r="4012" spans="1:4">
      <c r="A4012" s="98" t="s">
        <v>3603</v>
      </c>
      <c r="B4012" s="97" t="s">
        <v>3604</v>
      </c>
      <c r="C4012" s="98" t="s">
        <v>6555</v>
      </c>
      <c r="D4012" s="104">
        <v>2273.02</v>
      </c>
    </row>
    <row r="4013" spans="1:4">
      <c r="A4013" s="98" t="s">
        <v>3605</v>
      </c>
      <c r="B4013" s="97" t="s">
        <v>3606</v>
      </c>
      <c r="C4013" s="98" t="s">
        <v>6555</v>
      </c>
      <c r="D4013" s="104">
        <v>2993.96</v>
      </c>
    </row>
    <row r="4014" spans="1:4">
      <c r="A4014" s="98" t="s">
        <v>3607</v>
      </c>
      <c r="B4014" s="97" t="s">
        <v>3608</v>
      </c>
      <c r="C4014" s="98" t="s">
        <v>6555</v>
      </c>
      <c r="D4014" s="104">
        <v>17942.02</v>
      </c>
    </row>
    <row r="4015" spans="1:4">
      <c r="A4015" s="98" t="s">
        <v>3609</v>
      </c>
      <c r="B4015" s="97" t="s">
        <v>5729</v>
      </c>
      <c r="C4015" s="98" t="s">
        <v>6555</v>
      </c>
      <c r="D4015" s="104">
        <v>21018.23</v>
      </c>
    </row>
    <row r="4016" spans="1:4">
      <c r="A4016" s="98" t="s">
        <v>5730</v>
      </c>
      <c r="B4016" s="97" t="s">
        <v>5731</v>
      </c>
      <c r="C4016" s="98" t="s">
        <v>6555</v>
      </c>
      <c r="D4016" s="104">
        <v>25828.77</v>
      </c>
    </row>
    <row r="4017" spans="1:4">
      <c r="A4017" s="98" t="s">
        <v>3663</v>
      </c>
      <c r="B4017" s="97" t="s">
        <v>3664</v>
      </c>
      <c r="C4017" s="98" t="s">
        <v>6555</v>
      </c>
      <c r="D4017" s="104">
        <v>27411.37</v>
      </c>
    </row>
    <row r="4018" spans="1:4">
      <c r="A4018" s="98" t="s">
        <v>3665</v>
      </c>
      <c r="B4018" s="97" t="s">
        <v>3666</v>
      </c>
      <c r="C4018" s="98" t="s">
        <v>6555</v>
      </c>
      <c r="D4018" s="104">
        <v>39209.65</v>
      </c>
    </row>
    <row r="4019" spans="1:4">
      <c r="A4019" s="98" t="s">
        <v>3667</v>
      </c>
      <c r="B4019" s="97" t="s">
        <v>3668</v>
      </c>
      <c r="C4019" s="98" t="s">
        <v>6555</v>
      </c>
      <c r="D4019" s="104">
        <v>2676.3</v>
      </c>
    </row>
    <row r="4020" spans="1:4">
      <c r="A4020" s="98" t="s">
        <v>3669</v>
      </c>
      <c r="B4020" s="97" t="s">
        <v>3085</v>
      </c>
      <c r="C4020" s="98" t="s">
        <v>6555</v>
      </c>
      <c r="D4020" s="104">
        <v>3392.34</v>
      </c>
    </row>
    <row r="4021" spans="1:4">
      <c r="A4021" s="98" t="s">
        <v>3086</v>
      </c>
      <c r="B4021" s="97" t="s">
        <v>3087</v>
      </c>
      <c r="C4021" s="98" t="s">
        <v>6555</v>
      </c>
      <c r="D4021" s="104">
        <v>18299.47</v>
      </c>
    </row>
    <row r="4022" spans="1:4">
      <c r="A4022" s="98" t="s">
        <v>3088</v>
      </c>
      <c r="B4022" s="97" t="s">
        <v>3089</v>
      </c>
      <c r="C4022" s="98" t="s">
        <v>6555</v>
      </c>
      <c r="D4022" s="104">
        <v>21690.17</v>
      </c>
    </row>
    <row r="4023" spans="1:4">
      <c r="A4023" s="98" t="s">
        <v>3090</v>
      </c>
      <c r="B4023" s="97" t="s">
        <v>3091</v>
      </c>
      <c r="C4023" s="98" t="s">
        <v>6555</v>
      </c>
      <c r="D4023" s="104">
        <v>26626.01</v>
      </c>
    </row>
    <row r="4024" spans="1:4">
      <c r="A4024" s="98" t="s">
        <v>3092</v>
      </c>
      <c r="B4024" s="97" t="s">
        <v>3093</v>
      </c>
      <c r="C4024" s="98" t="s">
        <v>6555</v>
      </c>
      <c r="D4024" s="104">
        <v>27937.62</v>
      </c>
    </row>
    <row r="4025" spans="1:4">
      <c r="A4025" s="98" t="s">
        <v>3094</v>
      </c>
      <c r="B4025" s="97" t="s">
        <v>3095</v>
      </c>
      <c r="C4025" s="98" t="s">
        <v>6555</v>
      </c>
      <c r="D4025" s="104">
        <v>40499.26</v>
      </c>
    </row>
    <row r="4026" spans="1:4">
      <c r="A4026" s="98" t="s">
        <v>3096</v>
      </c>
      <c r="B4026" s="97" t="s">
        <v>3097</v>
      </c>
      <c r="C4026" s="98" t="s">
        <v>6555</v>
      </c>
      <c r="D4026" s="104">
        <v>24035.63</v>
      </c>
    </row>
    <row r="4027" spans="1:4">
      <c r="A4027" s="98" t="s">
        <v>3098</v>
      </c>
      <c r="B4027" s="97" t="s">
        <v>3099</v>
      </c>
      <c r="C4027" s="98" t="s">
        <v>6555</v>
      </c>
      <c r="D4027" s="104">
        <v>26308.71</v>
      </c>
    </row>
    <row r="4028" spans="1:4">
      <c r="A4028" s="98" t="s">
        <v>3100</v>
      </c>
      <c r="B4028" s="97" t="s">
        <v>3101</v>
      </c>
      <c r="C4028" s="98" t="s">
        <v>6555</v>
      </c>
      <c r="D4028" s="104">
        <v>30719.759999999998</v>
      </c>
    </row>
    <row r="4029" spans="1:4">
      <c r="A4029" s="98" t="s">
        <v>3102</v>
      </c>
      <c r="B4029" s="97" t="s">
        <v>3103</v>
      </c>
      <c r="C4029" s="98" t="s">
        <v>6555</v>
      </c>
      <c r="D4029" s="104">
        <v>32205.99</v>
      </c>
    </row>
    <row r="4030" spans="1:4">
      <c r="A4030" s="98" t="s">
        <v>3104</v>
      </c>
      <c r="B4030" s="97" t="s">
        <v>3105</v>
      </c>
      <c r="C4030" s="98" t="s">
        <v>6555</v>
      </c>
      <c r="D4030" s="104">
        <v>44340.63</v>
      </c>
    </row>
    <row r="4031" spans="1:4">
      <c r="A4031" s="98" t="s">
        <v>3106</v>
      </c>
      <c r="B4031" s="97" t="s">
        <v>3107</v>
      </c>
      <c r="C4031" s="98" t="s">
        <v>6555</v>
      </c>
      <c r="D4031" s="104">
        <v>24393.09</v>
      </c>
    </row>
    <row r="4032" spans="1:4">
      <c r="A4032" s="98" t="s">
        <v>3108</v>
      </c>
      <c r="B4032" s="97" t="s">
        <v>3109</v>
      </c>
      <c r="C4032" s="98" t="s">
        <v>6555</v>
      </c>
      <c r="D4032" s="104">
        <v>26873.87</v>
      </c>
    </row>
    <row r="4033" spans="1:4">
      <c r="A4033" s="98" t="s">
        <v>3110</v>
      </c>
      <c r="B4033" s="97" t="s">
        <v>3111</v>
      </c>
      <c r="C4033" s="98" t="s">
        <v>6555</v>
      </c>
      <c r="D4033" s="104">
        <v>31516.99</v>
      </c>
    </row>
    <row r="4034" spans="1:4">
      <c r="A4034" s="98" t="s">
        <v>3718</v>
      </c>
      <c r="B4034" s="97" t="s">
        <v>3719</v>
      </c>
      <c r="C4034" s="98" t="s">
        <v>6555</v>
      </c>
      <c r="D4034" s="104">
        <v>38206.22</v>
      </c>
    </row>
    <row r="4035" spans="1:4">
      <c r="A4035" s="98" t="s">
        <v>3720</v>
      </c>
      <c r="B4035" s="97" t="s">
        <v>3721</v>
      </c>
      <c r="C4035" s="98" t="s">
        <v>6555</v>
      </c>
      <c r="D4035" s="104">
        <v>45630.239999999998</v>
      </c>
    </row>
    <row r="4036" spans="1:4">
      <c r="A4036" s="98" t="s">
        <v>3722</v>
      </c>
      <c r="B4036" s="97" t="s">
        <v>3723</v>
      </c>
      <c r="C4036" s="98" t="s">
        <v>6555</v>
      </c>
      <c r="D4036" s="104">
        <v>882.24</v>
      </c>
    </row>
    <row r="4037" spans="1:4">
      <c r="A4037" s="98" t="s">
        <v>3724</v>
      </c>
      <c r="B4037" s="97" t="s">
        <v>3725</v>
      </c>
      <c r="C4037" s="98" t="s">
        <v>6555</v>
      </c>
      <c r="D4037" s="104">
        <v>91589.41</v>
      </c>
    </row>
    <row r="4038" spans="1:4">
      <c r="A4038" s="98" t="s">
        <v>3726</v>
      </c>
      <c r="B4038" s="97" t="s">
        <v>3727</v>
      </c>
      <c r="C4038" s="98" t="s">
        <v>6555</v>
      </c>
      <c r="D4038" s="104">
        <v>92505.3</v>
      </c>
    </row>
    <row r="4039" spans="1:4">
      <c r="A4039" s="98" t="s">
        <v>3728</v>
      </c>
      <c r="B4039" s="97" t="s">
        <v>3729</v>
      </c>
      <c r="C4039" s="98" t="s">
        <v>6555</v>
      </c>
      <c r="D4039" s="104">
        <v>1187.25</v>
      </c>
    </row>
    <row r="4040" spans="1:4">
      <c r="A4040" s="98" t="s">
        <v>3730</v>
      </c>
      <c r="B4040" s="97" t="s">
        <v>3731</v>
      </c>
      <c r="C4040" s="98" t="s">
        <v>6555</v>
      </c>
      <c r="D4040" s="104">
        <v>1452.49</v>
      </c>
    </row>
    <row r="4041" spans="1:4">
      <c r="A4041" s="98" t="s">
        <v>3732</v>
      </c>
      <c r="B4041" s="97" t="s">
        <v>3733</v>
      </c>
      <c r="C4041" s="98" t="s">
        <v>6555</v>
      </c>
      <c r="D4041" s="104">
        <v>1554.13</v>
      </c>
    </row>
    <row r="4042" spans="1:4">
      <c r="A4042" s="98" t="s">
        <v>3734</v>
      </c>
      <c r="B4042" s="97" t="s">
        <v>3735</v>
      </c>
      <c r="C4042" s="98" t="s">
        <v>6555</v>
      </c>
      <c r="D4042" s="104">
        <v>2321.52</v>
      </c>
    </row>
    <row r="4043" spans="1:4">
      <c r="A4043" s="98" t="s">
        <v>3736</v>
      </c>
      <c r="B4043" s="97" t="s">
        <v>3737</v>
      </c>
      <c r="C4043" s="98" t="s">
        <v>6555</v>
      </c>
      <c r="D4043" s="104">
        <v>2540.46</v>
      </c>
    </row>
    <row r="4044" spans="1:4">
      <c r="A4044" s="98" t="s">
        <v>3738</v>
      </c>
      <c r="B4044" s="97" t="s">
        <v>3763</v>
      </c>
      <c r="C4044" s="98" t="s">
        <v>6555</v>
      </c>
      <c r="D4044" s="104">
        <v>3067.75</v>
      </c>
    </row>
    <row r="4045" spans="1:4">
      <c r="A4045" s="98" t="s">
        <v>3764</v>
      </c>
      <c r="B4045" s="97" t="s">
        <v>3765</v>
      </c>
      <c r="C4045" s="98" t="s">
        <v>6555</v>
      </c>
      <c r="D4045" s="104">
        <v>3378.36</v>
      </c>
    </row>
    <row r="4046" spans="1:4">
      <c r="A4046" s="98" t="s">
        <v>3766</v>
      </c>
      <c r="B4046" s="97" t="s">
        <v>3767</v>
      </c>
      <c r="C4046" s="98" t="s">
        <v>6555</v>
      </c>
      <c r="D4046" s="104">
        <v>17693.73</v>
      </c>
    </row>
    <row r="4047" spans="1:4">
      <c r="A4047" s="98" t="s">
        <v>3768</v>
      </c>
      <c r="B4047" s="97" t="s">
        <v>3769</v>
      </c>
      <c r="C4047" s="98" t="s">
        <v>6555</v>
      </c>
      <c r="D4047" s="104">
        <v>17838.86</v>
      </c>
    </row>
    <row r="4048" spans="1:4">
      <c r="A4048" s="98" t="s">
        <v>3770</v>
      </c>
      <c r="B4048" s="97" t="s">
        <v>3771</v>
      </c>
      <c r="C4048" s="98" t="s">
        <v>6555</v>
      </c>
      <c r="D4048" s="104">
        <v>20648.21</v>
      </c>
    </row>
    <row r="4049" spans="1:4">
      <c r="A4049" s="98" t="s">
        <v>3772</v>
      </c>
      <c r="B4049" s="97" t="s">
        <v>3773</v>
      </c>
      <c r="C4049" s="98" t="s">
        <v>6555</v>
      </c>
      <c r="D4049" s="104">
        <v>21243.26</v>
      </c>
    </row>
    <row r="4050" spans="1:4">
      <c r="A4050" s="98" t="s">
        <v>3774</v>
      </c>
      <c r="B4050" s="97" t="s">
        <v>3775</v>
      </c>
      <c r="C4050" s="98" t="s">
        <v>6555</v>
      </c>
      <c r="D4050" s="104">
        <v>25836.67</v>
      </c>
    </row>
    <row r="4051" spans="1:4">
      <c r="A4051" s="98" t="s">
        <v>3776</v>
      </c>
      <c r="B4051" s="97" t="s">
        <v>3777</v>
      </c>
      <c r="C4051" s="98" t="s">
        <v>6555</v>
      </c>
      <c r="D4051" s="104">
        <v>26067.360000000001</v>
      </c>
    </row>
    <row r="4052" spans="1:4">
      <c r="A4052" s="98" t="s">
        <v>3778</v>
      </c>
      <c r="B4052" s="97" t="s">
        <v>3779</v>
      </c>
      <c r="C4052" s="98" t="s">
        <v>6555</v>
      </c>
      <c r="D4052" s="104">
        <v>27027.759999999998</v>
      </c>
    </row>
    <row r="4053" spans="1:4">
      <c r="A4053" s="98" t="s">
        <v>3780</v>
      </c>
      <c r="B4053" s="97" t="s">
        <v>3781</v>
      </c>
      <c r="C4053" s="98" t="s">
        <v>6555</v>
      </c>
      <c r="D4053" s="104">
        <v>27238.58</v>
      </c>
    </row>
    <row r="4054" spans="1:4">
      <c r="A4054" s="98" t="s">
        <v>3782</v>
      </c>
      <c r="B4054" s="97" t="s">
        <v>3783</v>
      </c>
      <c r="C4054" s="98" t="s">
        <v>6555</v>
      </c>
      <c r="D4054" s="104">
        <v>39132.85</v>
      </c>
    </row>
    <row r="4055" spans="1:4">
      <c r="A4055" s="98" t="s">
        <v>3784</v>
      </c>
      <c r="B4055" s="97" t="s">
        <v>3785</v>
      </c>
      <c r="C4055" s="98" t="s">
        <v>6555</v>
      </c>
      <c r="D4055" s="104">
        <v>39568.959999999999</v>
      </c>
    </row>
    <row r="4056" spans="1:4">
      <c r="A4056" s="98" t="s">
        <v>3786</v>
      </c>
      <c r="B4056" s="97" t="s">
        <v>3787</v>
      </c>
      <c r="C4056" s="98" t="s">
        <v>6555</v>
      </c>
      <c r="D4056" s="104">
        <v>53693.45</v>
      </c>
    </row>
    <row r="4057" spans="1:4">
      <c r="A4057" s="98" t="s">
        <v>3788</v>
      </c>
      <c r="B4057" s="97" t="s">
        <v>3789</v>
      </c>
      <c r="C4057" s="98" t="s">
        <v>6555</v>
      </c>
      <c r="D4057" s="104">
        <v>54144.9</v>
      </c>
    </row>
    <row r="4058" spans="1:4">
      <c r="A4058" s="98" t="s">
        <v>3790</v>
      </c>
      <c r="B4058" s="97" t="s">
        <v>3791</v>
      </c>
      <c r="C4058" s="98" t="s">
        <v>6555</v>
      </c>
      <c r="D4058" s="104">
        <v>609.33000000000004</v>
      </c>
    </row>
    <row r="4059" spans="1:4">
      <c r="A4059" s="98" t="s">
        <v>3792</v>
      </c>
      <c r="B4059" s="97" t="s">
        <v>3793</v>
      </c>
      <c r="C4059" s="98" t="s">
        <v>6555</v>
      </c>
      <c r="D4059" s="104">
        <v>62224.72</v>
      </c>
    </row>
    <row r="4060" spans="1:4">
      <c r="A4060" s="98" t="s">
        <v>3794</v>
      </c>
      <c r="B4060" s="97" t="s">
        <v>3795</v>
      </c>
      <c r="C4060" s="98" t="s">
        <v>6555</v>
      </c>
      <c r="D4060" s="104">
        <v>65566.7</v>
      </c>
    </row>
    <row r="4061" spans="1:4">
      <c r="A4061" s="98" t="s">
        <v>3796</v>
      </c>
      <c r="B4061" s="97" t="s">
        <v>3797</v>
      </c>
      <c r="C4061" s="98" t="s">
        <v>6555</v>
      </c>
      <c r="D4061" s="104">
        <v>76062.3</v>
      </c>
    </row>
    <row r="4062" spans="1:4">
      <c r="A4062" s="98" t="s">
        <v>3798</v>
      </c>
      <c r="B4062" s="97" t="s">
        <v>3799</v>
      </c>
      <c r="C4062" s="98" t="s">
        <v>6555</v>
      </c>
      <c r="D4062" s="104">
        <v>73676.679999999993</v>
      </c>
    </row>
    <row r="4063" spans="1:4">
      <c r="A4063" s="98" t="s">
        <v>3800</v>
      </c>
      <c r="B4063" s="97" t="s">
        <v>3801</v>
      </c>
      <c r="C4063" s="98" t="s">
        <v>6555</v>
      </c>
      <c r="D4063" s="104">
        <v>93421.2</v>
      </c>
    </row>
    <row r="4064" spans="1:4">
      <c r="A4064" s="98" t="s">
        <v>3802</v>
      </c>
      <c r="B4064" s="97" t="s">
        <v>3803</v>
      </c>
      <c r="C4064" s="98" t="s">
        <v>6555</v>
      </c>
      <c r="D4064" s="104">
        <v>94355.41</v>
      </c>
    </row>
    <row r="4065" spans="1:4">
      <c r="A4065" s="98" t="s">
        <v>3804</v>
      </c>
      <c r="B4065" s="97" t="s">
        <v>2629</v>
      </c>
      <c r="C4065" s="98" t="s">
        <v>6555</v>
      </c>
      <c r="D4065" s="104">
        <v>101132.32</v>
      </c>
    </row>
    <row r="4066" spans="1:4">
      <c r="A4066" s="98" t="s">
        <v>2630</v>
      </c>
      <c r="B4066" s="97" t="s">
        <v>2631</v>
      </c>
      <c r="C4066" s="98" t="s">
        <v>6555</v>
      </c>
      <c r="D4066" s="104">
        <v>2827.85</v>
      </c>
    </row>
    <row r="4067" spans="1:4">
      <c r="A4067" s="98" t="s">
        <v>2632</v>
      </c>
      <c r="B4067" s="97" t="s">
        <v>4721</v>
      </c>
      <c r="C4067" s="98" t="s">
        <v>6555</v>
      </c>
      <c r="D4067" s="104">
        <v>2808.03</v>
      </c>
    </row>
    <row r="4068" spans="1:4">
      <c r="A4068" s="98" t="s">
        <v>4722</v>
      </c>
      <c r="B4068" s="97" t="s">
        <v>4723</v>
      </c>
      <c r="C4068" s="98" t="s">
        <v>6555</v>
      </c>
      <c r="D4068" s="104">
        <v>2976.61</v>
      </c>
    </row>
    <row r="4069" spans="1:4">
      <c r="A4069" s="98" t="s">
        <v>4724</v>
      </c>
      <c r="B4069" s="97" t="s">
        <v>4725</v>
      </c>
      <c r="C4069" s="98" t="s">
        <v>6555</v>
      </c>
      <c r="D4069" s="104">
        <v>3558.52</v>
      </c>
    </row>
    <row r="4070" spans="1:4">
      <c r="A4070" s="98" t="s">
        <v>4726</v>
      </c>
      <c r="B4070" s="97" t="s">
        <v>255</v>
      </c>
      <c r="C4070" s="98" t="s">
        <v>6555</v>
      </c>
      <c r="D4070" s="104">
        <v>3597.64</v>
      </c>
    </row>
    <row r="4071" spans="1:4">
      <c r="A4071" s="98" t="s">
        <v>256</v>
      </c>
      <c r="B4071" s="97" t="s">
        <v>2625</v>
      </c>
      <c r="C4071" s="98" t="s">
        <v>6555</v>
      </c>
      <c r="D4071" s="104">
        <v>3645.96</v>
      </c>
    </row>
    <row r="4072" spans="1:4">
      <c r="A4072" s="98" t="s">
        <v>2626</v>
      </c>
      <c r="B4072" s="97" t="s">
        <v>2627</v>
      </c>
      <c r="C4072" s="98" t="s">
        <v>6555</v>
      </c>
      <c r="D4072" s="104">
        <v>18049.64</v>
      </c>
    </row>
    <row r="4073" spans="1:4">
      <c r="A4073" s="98" t="s">
        <v>2628</v>
      </c>
      <c r="B4073" s="97" t="s">
        <v>5876</v>
      </c>
      <c r="C4073" s="98" t="s">
        <v>6555</v>
      </c>
      <c r="D4073" s="104">
        <v>19991.95</v>
      </c>
    </row>
    <row r="4074" spans="1:4">
      <c r="A4074" s="98" t="s">
        <v>5877</v>
      </c>
      <c r="B4074" s="97" t="s">
        <v>5878</v>
      </c>
      <c r="C4074" s="98" t="s">
        <v>6555</v>
      </c>
      <c r="D4074" s="104">
        <v>18259.77</v>
      </c>
    </row>
    <row r="4075" spans="1:4">
      <c r="A4075" s="98" t="s">
        <v>5879</v>
      </c>
      <c r="B4075" s="97" t="s">
        <v>3818</v>
      </c>
      <c r="C4075" s="98" t="s">
        <v>6555</v>
      </c>
      <c r="D4075" s="104">
        <v>21050.49</v>
      </c>
    </row>
    <row r="4076" spans="1:4">
      <c r="A4076" s="98" t="s">
        <v>3819</v>
      </c>
      <c r="B4076" s="97" t="s">
        <v>3820</v>
      </c>
      <c r="C4076" s="98" t="s">
        <v>6555</v>
      </c>
      <c r="D4076" s="104">
        <v>21845.360000000001</v>
      </c>
    </row>
    <row r="4077" spans="1:4">
      <c r="A4077" s="98" t="s">
        <v>3821</v>
      </c>
      <c r="B4077" s="97" t="s">
        <v>3822</v>
      </c>
      <c r="C4077" s="98" t="s">
        <v>6555</v>
      </c>
      <c r="D4077" s="104">
        <v>21795.88</v>
      </c>
    </row>
    <row r="4078" spans="1:4">
      <c r="A4078" s="98" t="s">
        <v>3823</v>
      </c>
      <c r="B4078" s="97" t="s">
        <v>3824</v>
      </c>
      <c r="C4078" s="98" t="s">
        <v>6555</v>
      </c>
      <c r="D4078" s="104">
        <v>26353.4</v>
      </c>
    </row>
    <row r="4079" spans="1:4">
      <c r="A4079" s="98" t="s">
        <v>3825</v>
      </c>
      <c r="B4079" s="97" t="s">
        <v>3826</v>
      </c>
      <c r="C4079" s="98" t="s">
        <v>6555</v>
      </c>
      <c r="D4079" s="104">
        <v>26588.71</v>
      </c>
    </row>
    <row r="4080" spans="1:4">
      <c r="A4080" s="98" t="s">
        <v>3827</v>
      </c>
      <c r="B4080" s="97" t="s">
        <v>3828</v>
      </c>
      <c r="C4080" s="98" t="s">
        <v>6555</v>
      </c>
      <c r="D4080" s="104">
        <v>26603.45</v>
      </c>
    </row>
    <row r="4081" spans="1:4">
      <c r="A4081" s="98" t="s">
        <v>3829</v>
      </c>
      <c r="B4081" s="97" t="s">
        <v>3830</v>
      </c>
      <c r="C4081" s="98" t="s">
        <v>6555</v>
      </c>
      <c r="D4081" s="104">
        <v>27594.7</v>
      </c>
    </row>
    <row r="4082" spans="1:4">
      <c r="A4082" s="98" t="s">
        <v>3831</v>
      </c>
      <c r="B4082" s="97" t="s">
        <v>3832</v>
      </c>
      <c r="C4082" s="98" t="s">
        <v>6555</v>
      </c>
      <c r="D4082" s="104">
        <v>27492.23</v>
      </c>
    </row>
    <row r="4083" spans="1:4">
      <c r="A4083" s="98" t="s">
        <v>3833</v>
      </c>
      <c r="B4083" s="97" t="s">
        <v>1762</v>
      </c>
      <c r="C4083" s="98" t="s">
        <v>6555</v>
      </c>
      <c r="D4083" s="104">
        <v>33626.19</v>
      </c>
    </row>
    <row r="4084" spans="1:4">
      <c r="A4084" s="98" t="s">
        <v>1763</v>
      </c>
      <c r="B4084" s="97" t="s">
        <v>902</v>
      </c>
      <c r="C4084" s="98" t="s">
        <v>6555</v>
      </c>
      <c r="D4084" s="104">
        <v>39616.19</v>
      </c>
    </row>
    <row r="4085" spans="1:4">
      <c r="A4085" s="98" t="s">
        <v>903</v>
      </c>
      <c r="B4085" s="97" t="s">
        <v>1016</v>
      </c>
      <c r="C4085" s="98" t="s">
        <v>6555</v>
      </c>
      <c r="D4085" s="104">
        <v>40067.4</v>
      </c>
    </row>
    <row r="4086" spans="1:4">
      <c r="A4086" s="98" t="s">
        <v>1017</v>
      </c>
      <c r="B4086" s="97" t="s">
        <v>1018</v>
      </c>
      <c r="C4086" s="98" t="s">
        <v>6555</v>
      </c>
      <c r="D4086" s="104">
        <v>47124.02</v>
      </c>
    </row>
    <row r="4087" spans="1:4">
      <c r="A4087" s="98" t="s">
        <v>1019</v>
      </c>
      <c r="B4087" s="97" t="s">
        <v>1020</v>
      </c>
      <c r="C4087" s="98" t="s">
        <v>6555</v>
      </c>
      <c r="D4087" s="104">
        <v>54767.32</v>
      </c>
    </row>
    <row r="4088" spans="1:4">
      <c r="A4088" s="98" t="s">
        <v>1021</v>
      </c>
      <c r="B4088" s="97" t="s">
        <v>1022</v>
      </c>
      <c r="C4088" s="98" t="s">
        <v>6555</v>
      </c>
      <c r="D4088" s="104">
        <v>55227.79</v>
      </c>
    </row>
    <row r="4089" spans="1:4">
      <c r="A4089" s="98" t="s">
        <v>1023</v>
      </c>
      <c r="B4089" s="97" t="s">
        <v>1024</v>
      </c>
      <c r="C4089" s="98" t="s">
        <v>6555</v>
      </c>
      <c r="D4089" s="104">
        <v>56547.72</v>
      </c>
    </row>
    <row r="4090" spans="1:4">
      <c r="A4090" s="98" t="s">
        <v>1025</v>
      </c>
      <c r="B4090" s="97" t="s">
        <v>1026</v>
      </c>
      <c r="C4090" s="98" t="s">
        <v>6555</v>
      </c>
      <c r="D4090" s="104">
        <v>62596.52</v>
      </c>
    </row>
    <row r="4091" spans="1:4">
      <c r="A4091" s="98" t="s">
        <v>1027</v>
      </c>
      <c r="B4091" s="97" t="s">
        <v>1028</v>
      </c>
      <c r="C4091" s="98" t="s">
        <v>6555</v>
      </c>
      <c r="D4091" s="104">
        <v>66878.03</v>
      </c>
    </row>
    <row r="4092" spans="1:4">
      <c r="A4092" s="98" t="s">
        <v>1029</v>
      </c>
      <c r="B4092" s="97" t="s">
        <v>1030</v>
      </c>
      <c r="C4092" s="98" t="s">
        <v>6555</v>
      </c>
      <c r="D4092" s="104">
        <v>64405.48</v>
      </c>
    </row>
    <row r="4093" spans="1:4">
      <c r="A4093" s="98" t="s">
        <v>1031</v>
      </c>
      <c r="B4093" s="97" t="s">
        <v>1032</v>
      </c>
      <c r="C4093" s="98" t="s">
        <v>6555</v>
      </c>
      <c r="D4093" s="104">
        <v>77583.55</v>
      </c>
    </row>
    <row r="4094" spans="1:4">
      <c r="A4094" s="98" t="s">
        <v>1033</v>
      </c>
      <c r="B4094" s="97" t="s">
        <v>1034</v>
      </c>
      <c r="C4094" s="98" t="s">
        <v>6555</v>
      </c>
      <c r="D4094" s="104">
        <v>75150.210000000006</v>
      </c>
    </row>
    <row r="4095" spans="1:4">
      <c r="A4095" s="98" t="s">
        <v>1035</v>
      </c>
      <c r="B4095" s="97" t="s">
        <v>1036</v>
      </c>
      <c r="C4095" s="98" t="s">
        <v>6555</v>
      </c>
      <c r="D4095" s="104">
        <v>79911.05</v>
      </c>
    </row>
    <row r="4096" spans="1:4">
      <c r="A4096" s="98" t="s">
        <v>1037</v>
      </c>
      <c r="B4096" s="97" t="s">
        <v>1038</v>
      </c>
      <c r="C4096" s="98" t="s">
        <v>6555</v>
      </c>
      <c r="D4096" s="104">
        <v>99026.47</v>
      </c>
    </row>
    <row r="4097" spans="1:4">
      <c r="A4097" s="98" t="s">
        <v>1039</v>
      </c>
      <c r="B4097" s="97" t="s">
        <v>1040</v>
      </c>
      <c r="C4097" s="98" t="s">
        <v>6555</v>
      </c>
      <c r="D4097" s="104">
        <v>102985.63</v>
      </c>
    </row>
    <row r="4098" spans="1:4">
      <c r="A4098" s="98" t="s">
        <v>1041</v>
      </c>
      <c r="B4098" s="97" t="s">
        <v>1042</v>
      </c>
      <c r="C4098" s="98" t="s">
        <v>6555</v>
      </c>
      <c r="D4098" s="104">
        <v>99597.83</v>
      </c>
    </row>
    <row r="4099" spans="1:4">
      <c r="A4099" s="98" t="s">
        <v>1043</v>
      </c>
      <c r="B4099" s="97" t="s">
        <v>1044</v>
      </c>
      <c r="C4099" s="98" t="s">
        <v>6555</v>
      </c>
      <c r="D4099" s="104">
        <v>24119</v>
      </c>
    </row>
    <row r="4100" spans="1:4">
      <c r="A4100" s="98" t="s">
        <v>1045</v>
      </c>
      <c r="B4100" s="97" t="s">
        <v>1046</v>
      </c>
      <c r="C4100" s="98" t="s">
        <v>6555</v>
      </c>
      <c r="D4100" s="104">
        <v>25128.32</v>
      </c>
    </row>
    <row r="4101" spans="1:4">
      <c r="A4101" s="98" t="s">
        <v>1047</v>
      </c>
      <c r="B4101" s="97" t="s">
        <v>5920</v>
      </c>
      <c r="C4101" s="98" t="s">
        <v>6555</v>
      </c>
      <c r="D4101" s="104">
        <v>24395.05</v>
      </c>
    </row>
    <row r="4102" spans="1:4">
      <c r="A4102" s="98" t="s">
        <v>5921</v>
      </c>
      <c r="B4102" s="97" t="s">
        <v>5922</v>
      </c>
      <c r="C4102" s="98" t="s">
        <v>6555</v>
      </c>
      <c r="D4102" s="104">
        <v>26072.7</v>
      </c>
    </row>
    <row r="4103" spans="1:4">
      <c r="A4103" s="98" t="s">
        <v>5923</v>
      </c>
      <c r="B4103" s="97" t="s">
        <v>5924</v>
      </c>
      <c r="C4103" s="98" t="s">
        <v>6555</v>
      </c>
      <c r="D4103" s="104">
        <v>27251.439999999999</v>
      </c>
    </row>
    <row r="4104" spans="1:4">
      <c r="A4104" s="98" t="s">
        <v>5925</v>
      </c>
      <c r="B4104" s="97" t="s">
        <v>5926</v>
      </c>
      <c r="C4104" s="98" t="s">
        <v>6555</v>
      </c>
      <c r="D4104" s="104">
        <v>27002.92</v>
      </c>
    </row>
    <row r="4105" spans="1:4">
      <c r="A4105" s="98" t="s">
        <v>3834</v>
      </c>
      <c r="B4105" s="97" t="s">
        <v>3835</v>
      </c>
      <c r="C4105" s="98" t="s">
        <v>6555</v>
      </c>
      <c r="D4105" s="104">
        <v>31422.6</v>
      </c>
    </row>
    <row r="4106" spans="1:4">
      <c r="A4106" s="98" t="s">
        <v>3836</v>
      </c>
      <c r="B4106" s="97" t="s">
        <v>904</v>
      </c>
      <c r="C4106" s="98" t="s">
        <v>6555</v>
      </c>
      <c r="D4106" s="104">
        <v>31962.2</v>
      </c>
    </row>
    <row r="4107" spans="1:4">
      <c r="A4107" s="98" t="s">
        <v>905</v>
      </c>
      <c r="B4107" s="97" t="s">
        <v>906</v>
      </c>
      <c r="C4107" s="98" t="s">
        <v>6555</v>
      </c>
      <c r="D4107" s="104">
        <v>31721.96</v>
      </c>
    </row>
    <row r="4108" spans="1:4">
      <c r="A4108" s="98" t="s">
        <v>907</v>
      </c>
      <c r="B4108" s="97" t="s">
        <v>908</v>
      </c>
      <c r="C4108" s="98" t="s">
        <v>6555</v>
      </c>
      <c r="D4108" s="104">
        <v>32966.61</v>
      </c>
    </row>
    <row r="4109" spans="1:4">
      <c r="A4109" s="98" t="s">
        <v>909</v>
      </c>
      <c r="B4109" s="97" t="s">
        <v>8368</v>
      </c>
      <c r="C4109" s="98" t="s">
        <v>6555</v>
      </c>
      <c r="D4109" s="104">
        <v>33147.769999999997</v>
      </c>
    </row>
    <row r="4110" spans="1:4">
      <c r="A4110" s="98" t="s">
        <v>8369</v>
      </c>
      <c r="B4110" s="97" t="s">
        <v>10499</v>
      </c>
      <c r="C4110" s="98" t="s">
        <v>6555</v>
      </c>
      <c r="D4110" s="104">
        <v>34113.800000000003</v>
      </c>
    </row>
    <row r="4111" spans="1:4">
      <c r="A4111" s="98" t="s">
        <v>10500</v>
      </c>
      <c r="B4111" s="97" t="s">
        <v>10501</v>
      </c>
      <c r="C4111" s="98" t="s">
        <v>6555</v>
      </c>
      <c r="D4111" s="104">
        <v>44455.62</v>
      </c>
    </row>
    <row r="4112" spans="1:4">
      <c r="A4112" s="98" t="s">
        <v>10502</v>
      </c>
      <c r="B4112" s="97" t="s">
        <v>10503</v>
      </c>
      <c r="C4112" s="98" t="s">
        <v>6555</v>
      </c>
      <c r="D4112" s="104">
        <v>44853.07</v>
      </c>
    </row>
    <row r="4113" spans="1:4">
      <c r="A4113" s="98" t="s">
        <v>10504</v>
      </c>
      <c r="B4113" s="97" t="s">
        <v>10505</v>
      </c>
      <c r="C4113" s="98" t="s">
        <v>6555</v>
      </c>
      <c r="D4113" s="104">
        <v>52873.15</v>
      </c>
    </row>
    <row r="4114" spans="1:4">
      <c r="A4114" s="98" t="s">
        <v>10506</v>
      </c>
      <c r="B4114" s="97" t="s">
        <v>10507</v>
      </c>
      <c r="C4114" s="98" t="s">
        <v>6555</v>
      </c>
      <c r="D4114" s="104">
        <v>59257.67</v>
      </c>
    </row>
    <row r="4115" spans="1:4">
      <c r="A4115" s="98" t="s">
        <v>10508</v>
      </c>
      <c r="B4115" s="97" t="s">
        <v>10509</v>
      </c>
      <c r="C4115" s="98" t="s">
        <v>6555</v>
      </c>
      <c r="D4115" s="104">
        <v>59799.92</v>
      </c>
    </row>
    <row r="4116" spans="1:4">
      <c r="A4116" s="98" t="s">
        <v>10510</v>
      </c>
      <c r="B4116" s="97" t="s">
        <v>10511</v>
      </c>
      <c r="C4116" s="98" t="s">
        <v>6555</v>
      </c>
      <c r="D4116" s="104">
        <v>61184.63</v>
      </c>
    </row>
    <row r="4117" spans="1:4">
      <c r="A4117" s="98" t="s">
        <v>10512</v>
      </c>
      <c r="B4117" s="97" t="s">
        <v>10513</v>
      </c>
      <c r="C4117" s="98" t="s">
        <v>6555</v>
      </c>
      <c r="D4117" s="104">
        <v>68062.100000000006</v>
      </c>
    </row>
    <row r="4118" spans="1:4">
      <c r="A4118" s="98" t="s">
        <v>10514</v>
      </c>
      <c r="B4118" s="97" t="s">
        <v>10515</v>
      </c>
      <c r="C4118" s="98" t="s">
        <v>6555</v>
      </c>
      <c r="D4118" s="104">
        <v>71693.25</v>
      </c>
    </row>
    <row r="4119" spans="1:4">
      <c r="A4119" s="98" t="s">
        <v>10516</v>
      </c>
      <c r="B4119" s="97" t="s">
        <v>10517</v>
      </c>
      <c r="C4119" s="98" t="s">
        <v>6555</v>
      </c>
      <c r="D4119" s="104">
        <v>71198.45</v>
      </c>
    </row>
    <row r="4120" spans="1:4">
      <c r="A4120" s="98" t="s">
        <v>10518</v>
      </c>
      <c r="B4120" s="97" t="s">
        <v>10519</v>
      </c>
      <c r="C4120" s="98" t="s">
        <v>6555</v>
      </c>
      <c r="D4120" s="104">
        <v>80861.100000000006</v>
      </c>
    </row>
    <row r="4121" spans="1:4">
      <c r="A4121" s="98" t="s">
        <v>10520</v>
      </c>
      <c r="B4121" s="97" t="s">
        <v>1818</v>
      </c>
      <c r="C4121" s="98" t="s">
        <v>6555</v>
      </c>
      <c r="D4121" s="104">
        <v>80034.98</v>
      </c>
    </row>
    <row r="4122" spans="1:4">
      <c r="A4122" s="98" t="s">
        <v>1819</v>
      </c>
      <c r="B4122" s="97" t="s">
        <v>1820</v>
      </c>
      <c r="C4122" s="98" t="s">
        <v>6555</v>
      </c>
      <c r="D4122" s="104">
        <v>81634.679999999993</v>
      </c>
    </row>
    <row r="4123" spans="1:4">
      <c r="A4123" s="98" t="s">
        <v>1821</v>
      </c>
      <c r="B4123" s="97" t="s">
        <v>1822</v>
      </c>
      <c r="C4123" s="98" t="s">
        <v>6555</v>
      </c>
      <c r="D4123" s="104">
        <v>80115.009999999995</v>
      </c>
    </row>
    <row r="4124" spans="1:4">
      <c r="A4124" s="98" t="s">
        <v>1823</v>
      </c>
      <c r="B4124" s="97" t="s">
        <v>1824</v>
      </c>
      <c r="C4124" s="98" t="s">
        <v>6555</v>
      </c>
      <c r="D4124" s="104">
        <v>93514.62</v>
      </c>
    </row>
    <row r="4125" spans="1:4">
      <c r="A4125" s="98" t="s">
        <v>1825</v>
      </c>
      <c r="B4125" s="97" t="s">
        <v>1826</v>
      </c>
      <c r="C4125" s="98" t="s">
        <v>6555</v>
      </c>
      <c r="D4125" s="104">
        <v>94449.77</v>
      </c>
    </row>
    <row r="4126" spans="1:4">
      <c r="A4126" s="98" t="s">
        <v>417</v>
      </c>
      <c r="B4126" s="97" t="s">
        <v>418</v>
      </c>
      <c r="C4126" s="98" t="s">
        <v>6555</v>
      </c>
      <c r="D4126" s="104">
        <v>101546.24000000001</v>
      </c>
    </row>
    <row r="4127" spans="1:4">
      <c r="A4127" s="98" t="s">
        <v>419</v>
      </c>
      <c r="B4127" s="97" t="s">
        <v>420</v>
      </c>
      <c r="C4127" s="98" t="s">
        <v>6555</v>
      </c>
      <c r="D4127" s="104">
        <v>2917.45</v>
      </c>
    </row>
    <row r="4128" spans="1:4">
      <c r="A4128" s="98" t="s">
        <v>421</v>
      </c>
      <c r="B4128" s="97" t="s">
        <v>422</v>
      </c>
      <c r="C4128" s="98" t="s">
        <v>6555</v>
      </c>
      <c r="D4128" s="104">
        <v>2909.49</v>
      </c>
    </row>
    <row r="4129" spans="1:4">
      <c r="A4129" s="98" t="s">
        <v>423</v>
      </c>
      <c r="B4129" s="97" t="s">
        <v>9411</v>
      </c>
      <c r="C4129" s="98" t="s">
        <v>6555</v>
      </c>
      <c r="D4129" s="104">
        <v>3105.44</v>
      </c>
    </row>
    <row r="4130" spans="1:4">
      <c r="A4130" s="98" t="s">
        <v>7330</v>
      </c>
      <c r="B4130" s="97" t="s">
        <v>13462</v>
      </c>
      <c r="C4130" s="98" t="s">
        <v>6555</v>
      </c>
      <c r="D4130" s="104">
        <v>3682.93</v>
      </c>
    </row>
    <row r="4131" spans="1:4">
      <c r="A4131" s="98" t="s">
        <v>13463</v>
      </c>
      <c r="B4131" s="97" t="s">
        <v>13464</v>
      </c>
      <c r="C4131" s="98" t="s">
        <v>6555</v>
      </c>
      <c r="D4131" s="104">
        <v>3637.96</v>
      </c>
    </row>
    <row r="4132" spans="1:4">
      <c r="A4132" s="98" t="s">
        <v>13465</v>
      </c>
      <c r="B4132" s="97" t="s">
        <v>13466</v>
      </c>
      <c r="C4132" s="98" t="s">
        <v>6555</v>
      </c>
      <c r="D4132" s="104">
        <v>3772.52</v>
      </c>
    </row>
    <row r="4133" spans="1:4">
      <c r="A4133" s="98" t="s">
        <v>13467</v>
      </c>
      <c r="B4133" s="97" t="s">
        <v>13468</v>
      </c>
      <c r="C4133" s="98" t="s">
        <v>6555</v>
      </c>
      <c r="D4133" s="104">
        <v>18607.5</v>
      </c>
    </row>
    <row r="4134" spans="1:4">
      <c r="A4134" s="98" t="s">
        <v>13469</v>
      </c>
      <c r="B4134" s="97" t="s">
        <v>13470</v>
      </c>
      <c r="C4134" s="98" t="s">
        <v>6555</v>
      </c>
      <c r="D4134" s="104">
        <v>20591.71</v>
      </c>
    </row>
    <row r="4135" spans="1:4">
      <c r="A4135" s="98" t="s">
        <v>13471</v>
      </c>
      <c r="B4135" s="97" t="s">
        <v>13472</v>
      </c>
      <c r="C4135" s="98" t="s">
        <v>6555</v>
      </c>
      <c r="D4135" s="104">
        <v>18807.560000000001</v>
      </c>
    </row>
    <row r="4136" spans="1:4">
      <c r="A4136" s="98" t="s">
        <v>13473</v>
      </c>
      <c r="B4136" s="97" t="s">
        <v>13474</v>
      </c>
      <c r="C4136" s="98" t="s">
        <v>6555</v>
      </c>
      <c r="D4136" s="104">
        <v>21462.98</v>
      </c>
    </row>
    <row r="4137" spans="1:4">
      <c r="A4137" s="98" t="s">
        <v>13475</v>
      </c>
      <c r="B4137" s="97" t="s">
        <v>13476</v>
      </c>
      <c r="C4137" s="98" t="s">
        <v>6555</v>
      </c>
      <c r="D4137" s="104">
        <v>22245.95</v>
      </c>
    </row>
    <row r="4138" spans="1:4">
      <c r="A4138" s="98" t="s">
        <v>13477</v>
      </c>
      <c r="B4138" s="97" t="s">
        <v>13478</v>
      </c>
      <c r="C4138" s="98" t="s">
        <v>6555</v>
      </c>
      <c r="D4138" s="104">
        <v>22052.62</v>
      </c>
    </row>
    <row r="4139" spans="1:4">
      <c r="A4139" s="98" t="s">
        <v>13479</v>
      </c>
      <c r="B4139" s="97" t="s">
        <v>13480</v>
      </c>
      <c r="C4139" s="98" t="s">
        <v>6555</v>
      </c>
      <c r="D4139" s="104">
        <v>26775.05</v>
      </c>
    </row>
    <row r="4140" spans="1:4">
      <c r="A4140" s="98" t="s">
        <v>13481</v>
      </c>
      <c r="B4140" s="97" t="s">
        <v>13482</v>
      </c>
      <c r="C4140" s="98" t="s">
        <v>6555</v>
      </c>
      <c r="D4140" s="104">
        <v>27014.13</v>
      </c>
    </row>
    <row r="4141" spans="1:4">
      <c r="A4141" s="98" t="s">
        <v>13483</v>
      </c>
      <c r="B4141" s="97" t="s">
        <v>13484</v>
      </c>
      <c r="C4141" s="98" t="s">
        <v>6555</v>
      </c>
      <c r="D4141" s="104">
        <v>27029.11</v>
      </c>
    </row>
    <row r="4142" spans="1:4">
      <c r="A4142" s="98" t="s">
        <v>13485</v>
      </c>
      <c r="B4142" s="97" t="s">
        <v>13486</v>
      </c>
      <c r="C4142" s="98" t="s">
        <v>6555</v>
      </c>
      <c r="D4142" s="104">
        <v>28025.5</v>
      </c>
    </row>
    <row r="4143" spans="1:4">
      <c r="A4143" s="98" t="s">
        <v>13487</v>
      </c>
      <c r="B4143" s="97" t="s">
        <v>13488</v>
      </c>
      <c r="C4143" s="98" t="s">
        <v>6555</v>
      </c>
      <c r="D4143" s="104">
        <v>27923.03</v>
      </c>
    </row>
    <row r="4144" spans="1:4">
      <c r="A4144" s="98" t="s">
        <v>13489</v>
      </c>
      <c r="B4144" s="97" t="s">
        <v>14921</v>
      </c>
      <c r="C4144" s="98" t="s">
        <v>6555</v>
      </c>
      <c r="D4144" s="104">
        <v>34040.11</v>
      </c>
    </row>
    <row r="4145" spans="1:4">
      <c r="A4145" s="98" t="s">
        <v>14922</v>
      </c>
      <c r="B4145" s="97" t="s">
        <v>14923</v>
      </c>
      <c r="C4145" s="98" t="s">
        <v>6555</v>
      </c>
      <c r="D4145" s="104">
        <v>39774.65</v>
      </c>
    </row>
    <row r="4146" spans="1:4">
      <c r="A4146" s="98" t="s">
        <v>14924</v>
      </c>
      <c r="B4146" s="97" t="s">
        <v>14925</v>
      </c>
      <c r="C4146" s="98" t="s">
        <v>6555</v>
      </c>
      <c r="D4146" s="104">
        <v>40227.67</v>
      </c>
    </row>
    <row r="4147" spans="1:4">
      <c r="A4147" s="98" t="s">
        <v>14926</v>
      </c>
      <c r="B4147" s="97" t="s">
        <v>14927</v>
      </c>
      <c r="C4147" s="98" t="s">
        <v>6555</v>
      </c>
      <c r="D4147" s="104">
        <v>47329.7</v>
      </c>
    </row>
    <row r="4148" spans="1:4">
      <c r="A4148" s="98" t="s">
        <v>14928</v>
      </c>
      <c r="B4148" s="97" t="s">
        <v>14929</v>
      </c>
      <c r="C4148" s="98" t="s">
        <v>6555</v>
      </c>
      <c r="D4148" s="104">
        <v>54986.39</v>
      </c>
    </row>
    <row r="4149" spans="1:4">
      <c r="A4149" s="98" t="s">
        <v>14930</v>
      </c>
      <c r="B4149" s="97" t="s">
        <v>14931</v>
      </c>
      <c r="C4149" s="98" t="s">
        <v>6555</v>
      </c>
      <c r="D4149" s="104">
        <v>55448.7</v>
      </c>
    </row>
    <row r="4150" spans="1:4">
      <c r="A4150" s="98" t="s">
        <v>14932</v>
      </c>
      <c r="B4150" s="97" t="s">
        <v>14933</v>
      </c>
      <c r="C4150" s="98" t="s">
        <v>6555</v>
      </c>
      <c r="D4150" s="104">
        <v>56773.91</v>
      </c>
    </row>
    <row r="4151" spans="1:4">
      <c r="A4151" s="98" t="s">
        <v>14934</v>
      </c>
      <c r="B4151" s="97" t="s">
        <v>14935</v>
      </c>
      <c r="C4151" s="98" t="s">
        <v>6555</v>
      </c>
      <c r="D4151" s="104">
        <v>63032.74</v>
      </c>
    </row>
    <row r="4152" spans="1:4">
      <c r="A4152" s="98" t="s">
        <v>15010</v>
      </c>
      <c r="B4152" s="97" t="s">
        <v>15011</v>
      </c>
      <c r="C4152" s="98" t="s">
        <v>6555</v>
      </c>
      <c r="D4152" s="104">
        <v>67078.67</v>
      </c>
    </row>
    <row r="4153" spans="1:4">
      <c r="A4153" s="98" t="s">
        <v>15012</v>
      </c>
      <c r="B4153" s="97" t="s">
        <v>15013</v>
      </c>
      <c r="C4153" s="98" t="s">
        <v>6555</v>
      </c>
      <c r="D4153" s="104">
        <v>64598.69</v>
      </c>
    </row>
    <row r="4154" spans="1:4">
      <c r="A4154" s="98" t="s">
        <v>15014</v>
      </c>
      <c r="B4154" s="97" t="s">
        <v>15015</v>
      </c>
      <c r="C4154" s="98" t="s">
        <v>6555</v>
      </c>
      <c r="D4154" s="104">
        <v>77738.710000000006</v>
      </c>
    </row>
    <row r="4155" spans="1:4">
      <c r="A4155" s="98" t="s">
        <v>15016</v>
      </c>
      <c r="B4155" s="97" t="s">
        <v>15017</v>
      </c>
      <c r="C4155" s="98" t="s">
        <v>6555</v>
      </c>
      <c r="D4155" s="104">
        <v>75300.509999999995</v>
      </c>
    </row>
    <row r="4156" spans="1:4">
      <c r="A4156" s="98" t="s">
        <v>15018</v>
      </c>
      <c r="B4156" s="97" t="s">
        <v>15019</v>
      </c>
      <c r="C4156" s="98" t="s">
        <v>6555</v>
      </c>
      <c r="D4156" s="104">
        <v>80070.880000000005</v>
      </c>
    </row>
    <row r="4157" spans="1:4">
      <c r="A4157" s="98" t="s">
        <v>15020</v>
      </c>
      <c r="B4157" s="97" t="s">
        <v>15021</v>
      </c>
      <c r="C4157" s="98" t="s">
        <v>6555</v>
      </c>
      <c r="D4157" s="104">
        <v>99799.37</v>
      </c>
    </row>
    <row r="4158" spans="1:4">
      <c r="A4158" s="98" t="s">
        <v>15022</v>
      </c>
      <c r="B4158" s="97" t="s">
        <v>15023</v>
      </c>
      <c r="C4158" s="98" t="s">
        <v>6555</v>
      </c>
      <c r="D4158" s="104">
        <v>103088.61</v>
      </c>
    </row>
    <row r="4159" spans="1:4">
      <c r="A4159" s="98" t="s">
        <v>15024</v>
      </c>
      <c r="B4159" s="97" t="s">
        <v>15025</v>
      </c>
      <c r="C4159" s="98" t="s">
        <v>6555</v>
      </c>
      <c r="D4159" s="104">
        <v>99679.46</v>
      </c>
    </row>
    <row r="4160" spans="1:4">
      <c r="A4160" s="98" t="s">
        <v>15026</v>
      </c>
      <c r="B4160" s="97" t="s">
        <v>15027</v>
      </c>
      <c r="C4160" s="98" t="s">
        <v>6555</v>
      </c>
      <c r="D4160" s="104">
        <v>25020.3</v>
      </c>
    </row>
    <row r="4161" spans="1:4">
      <c r="A4161" s="98" t="s">
        <v>15028</v>
      </c>
      <c r="B4161" s="97" t="s">
        <v>15029</v>
      </c>
      <c r="C4161" s="98" t="s">
        <v>6555</v>
      </c>
      <c r="D4161" s="104">
        <v>25236.19</v>
      </c>
    </row>
    <row r="4162" spans="1:4">
      <c r="A4162" s="98" t="s">
        <v>15030</v>
      </c>
      <c r="B4162" s="97" t="s">
        <v>15031</v>
      </c>
      <c r="C4162" s="98" t="s">
        <v>6555</v>
      </c>
      <c r="D4162" s="104">
        <v>25306.66</v>
      </c>
    </row>
    <row r="4163" spans="1:4">
      <c r="A4163" s="98" t="s">
        <v>15032</v>
      </c>
      <c r="B4163" s="97" t="s">
        <v>11541</v>
      </c>
      <c r="C4163" s="98" t="s">
        <v>6555</v>
      </c>
      <c r="D4163" s="104">
        <v>26499.59</v>
      </c>
    </row>
    <row r="4164" spans="1:4">
      <c r="A4164" s="98" t="s">
        <v>11542</v>
      </c>
      <c r="B4164" s="97" t="s">
        <v>11543</v>
      </c>
      <c r="C4164" s="98" t="s">
        <v>6555</v>
      </c>
      <c r="D4164" s="104">
        <v>27359.31</v>
      </c>
    </row>
    <row r="4165" spans="1:4">
      <c r="A4165" s="98" t="s">
        <v>11544</v>
      </c>
      <c r="B4165" s="97" t="s">
        <v>11545</v>
      </c>
      <c r="C4165" s="98" t="s">
        <v>6555</v>
      </c>
      <c r="D4165" s="104">
        <v>27445.040000000001</v>
      </c>
    </row>
    <row r="4166" spans="1:4">
      <c r="A4166" s="98" t="s">
        <v>11546</v>
      </c>
      <c r="B4166" s="97" t="s">
        <v>11547</v>
      </c>
      <c r="C4166" s="98" t="s">
        <v>6555</v>
      </c>
      <c r="D4166" s="104">
        <v>31530.47</v>
      </c>
    </row>
    <row r="4167" spans="1:4">
      <c r="A4167" s="98" t="s">
        <v>11548</v>
      </c>
      <c r="B4167" s="97" t="s">
        <v>11549</v>
      </c>
      <c r="C4167" s="98" t="s">
        <v>6555</v>
      </c>
      <c r="D4167" s="104">
        <v>32049.599999999999</v>
      </c>
    </row>
    <row r="4168" spans="1:4">
      <c r="A4168" s="98" t="s">
        <v>11550</v>
      </c>
      <c r="B4168" s="97" t="s">
        <v>11551</v>
      </c>
      <c r="C4168" s="98" t="s">
        <v>6555</v>
      </c>
      <c r="D4168" s="104">
        <v>31830.85</v>
      </c>
    </row>
    <row r="4169" spans="1:4">
      <c r="A4169" s="98" t="s">
        <v>11552</v>
      </c>
      <c r="B4169" s="97" t="s">
        <v>11553</v>
      </c>
      <c r="C4169" s="98" t="s">
        <v>6555</v>
      </c>
      <c r="D4169" s="104">
        <v>33074.47</v>
      </c>
    </row>
    <row r="4170" spans="1:4">
      <c r="A4170" s="98" t="s">
        <v>11554</v>
      </c>
      <c r="B4170" s="97" t="s">
        <v>11555</v>
      </c>
      <c r="C4170" s="98" t="s">
        <v>6555</v>
      </c>
      <c r="D4170" s="104">
        <v>33372.269999999997</v>
      </c>
    </row>
    <row r="4171" spans="1:4">
      <c r="A4171" s="98" t="s">
        <v>11556</v>
      </c>
      <c r="B4171" s="97" t="s">
        <v>9505</v>
      </c>
      <c r="C4171" s="98" t="s">
        <v>6555</v>
      </c>
      <c r="D4171" s="104">
        <v>34138.44</v>
      </c>
    </row>
    <row r="4172" spans="1:4">
      <c r="A4172" s="98" t="s">
        <v>9506</v>
      </c>
      <c r="B4172" s="97" t="s">
        <v>9507</v>
      </c>
      <c r="C4172" s="98" t="s">
        <v>6555</v>
      </c>
      <c r="D4172" s="104">
        <v>44579.43</v>
      </c>
    </row>
    <row r="4173" spans="1:4">
      <c r="A4173" s="98" t="s">
        <v>9508</v>
      </c>
      <c r="B4173" s="97" t="s">
        <v>9509</v>
      </c>
      <c r="C4173" s="98" t="s">
        <v>6555</v>
      </c>
      <c r="D4173" s="104">
        <v>44960</v>
      </c>
    </row>
    <row r="4174" spans="1:4">
      <c r="A4174" s="98" t="s">
        <v>9510</v>
      </c>
      <c r="B4174" s="97" t="s">
        <v>9511</v>
      </c>
      <c r="C4174" s="98" t="s">
        <v>6555</v>
      </c>
      <c r="D4174" s="104">
        <v>53020.4</v>
      </c>
    </row>
    <row r="4175" spans="1:4">
      <c r="A4175" s="98" t="s">
        <v>9512</v>
      </c>
      <c r="B4175" s="97" t="s">
        <v>9513</v>
      </c>
      <c r="C4175" s="98" t="s">
        <v>6555</v>
      </c>
      <c r="D4175" s="104">
        <v>59365.54</v>
      </c>
    </row>
    <row r="4176" spans="1:4">
      <c r="A4176" s="98" t="s">
        <v>9514</v>
      </c>
      <c r="B4176" s="97" t="s">
        <v>9515</v>
      </c>
      <c r="C4176" s="98" t="s">
        <v>6555</v>
      </c>
      <c r="D4176" s="104">
        <v>59831.57</v>
      </c>
    </row>
    <row r="4177" spans="1:4">
      <c r="A4177" s="98" t="s">
        <v>9516</v>
      </c>
      <c r="B4177" s="97" t="s">
        <v>9517</v>
      </c>
      <c r="C4177" s="98" t="s">
        <v>6555</v>
      </c>
      <c r="D4177" s="104">
        <v>61296.01</v>
      </c>
    </row>
    <row r="4178" spans="1:4">
      <c r="A4178" s="98" t="s">
        <v>9518</v>
      </c>
      <c r="B4178" s="97" t="s">
        <v>9519</v>
      </c>
      <c r="C4178" s="98" t="s">
        <v>6555</v>
      </c>
      <c r="D4178" s="104">
        <v>68169.960000000006</v>
      </c>
    </row>
    <row r="4179" spans="1:4">
      <c r="A4179" s="98" t="s">
        <v>9520</v>
      </c>
      <c r="B4179" s="97" t="s">
        <v>9521</v>
      </c>
      <c r="C4179" s="98" t="s">
        <v>6555</v>
      </c>
      <c r="D4179" s="104">
        <v>71806.81</v>
      </c>
    </row>
    <row r="4180" spans="1:4">
      <c r="A4180" s="98" t="s">
        <v>9522</v>
      </c>
      <c r="B4180" s="97" t="s">
        <v>9523</v>
      </c>
      <c r="C4180" s="98" t="s">
        <v>6555</v>
      </c>
      <c r="D4180" s="104">
        <v>71311.28</v>
      </c>
    </row>
    <row r="4181" spans="1:4">
      <c r="A4181" s="98" t="s">
        <v>9524</v>
      </c>
      <c r="B4181" s="97" t="s">
        <v>9525</v>
      </c>
      <c r="C4181" s="98" t="s">
        <v>6555</v>
      </c>
      <c r="D4181" s="104">
        <v>80968.960000000006</v>
      </c>
    </row>
    <row r="4182" spans="1:4">
      <c r="A4182" s="98" t="s">
        <v>9526</v>
      </c>
      <c r="B4182" s="97" t="s">
        <v>9527</v>
      </c>
      <c r="C4182" s="98" t="s">
        <v>6555</v>
      </c>
      <c r="D4182" s="104">
        <v>81716.320000000007</v>
      </c>
    </row>
    <row r="4183" spans="1:4">
      <c r="A4183" s="98" t="s">
        <v>9528</v>
      </c>
      <c r="B4183" s="97" t="s">
        <v>9529</v>
      </c>
      <c r="C4183" s="98" t="s">
        <v>6555</v>
      </c>
      <c r="D4183" s="104">
        <v>100750.95</v>
      </c>
    </row>
    <row r="4184" spans="1:4">
      <c r="A4184" s="98" t="s">
        <v>9530</v>
      </c>
      <c r="B4184" s="97" t="s">
        <v>7961</v>
      </c>
      <c r="C4184" s="98" t="s">
        <v>6555</v>
      </c>
      <c r="D4184" s="104">
        <v>101517.12</v>
      </c>
    </row>
    <row r="4185" spans="1:4">
      <c r="A4185" s="98" t="s">
        <v>7962</v>
      </c>
      <c r="B4185" s="97" t="s">
        <v>7963</v>
      </c>
      <c r="C4185" s="98" t="s">
        <v>6555</v>
      </c>
      <c r="D4185" s="104">
        <v>108527.86</v>
      </c>
    </row>
    <row r="4186" spans="1:4">
      <c r="A4186" s="98" t="s">
        <v>7964</v>
      </c>
      <c r="B4186" s="97" t="s">
        <v>7965</v>
      </c>
      <c r="C4186" s="98" t="s">
        <v>6555</v>
      </c>
      <c r="D4186" s="104">
        <v>25437.86</v>
      </c>
    </row>
    <row r="4187" spans="1:4">
      <c r="A4187" s="98" t="s">
        <v>7966</v>
      </c>
      <c r="B4187" s="97" t="s">
        <v>7967</v>
      </c>
      <c r="C4187" s="98" t="s">
        <v>6555</v>
      </c>
      <c r="D4187" s="104">
        <v>25653.75</v>
      </c>
    </row>
    <row r="4188" spans="1:4">
      <c r="A4188" s="98" t="s">
        <v>7968</v>
      </c>
      <c r="B4188" s="97" t="s">
        <v>7969</v>
      </c>
      <c r="C4188" s="98" t="s">
        <v>6555</v>
      </c>
      <c r="D4188" s="104">
        <v>25729.01</v>
      </c>
    </row>
    <row r="4189" spans="1:4">
      <c r="A4189" s="98" t="s">
        <v>7970</v>
      </c>
      <c r="B4189" s="97" t="s">
        <v>7971</v>
      </c>
      <c r="C4189" s="98" t="s">
        <v>6555</v>
      </c>
      <c r="D4189" s="104">
        <v>26904.3</v>
      </c>
    </row>
    <row r="4190" spans="1:4">
      <c r="A4190" s="98" t="s">
        <v>7972</v>
      </c>
      <c r="B4190" s="97" t="s">
        <v>7973</v>
      </c>
      <c r="C4190" s="98" t="s">
        <v>6555</v>
      </c>
      <c r="D4190" s="104">
        <v>27358.400000000001</v>
      </c>
    </row>
    <row r="4191" spans="1:4">
      <c r="A4191" s="98" t="s">
        <v>7974</v>
      </c>
      <c r="B4191" s="97" t="s">
        <v>7975</v>
      </c>
      <c r="C4191" s="98" t="s">
        <v>6555</v>
      </c>
      <c r="D4191" s="104">
        <v>27864.65</v>
      </c>
    </row>
    <row r="4192" spans="1:4">
      <c r="A4192" s="98" t="s">
        <v>7976</v>
      </c>
      <c r="B4192" s="97" t="s">
        <v>7977</v>
      </c>
      <c r="C4192" s="98" t="s">
        <v>6555</v>
      </c>
      <c r="D4192" s="104">
        <v>32037.35</v>
      </c>
    </row>
    <row r="4193" spans="1:4">
      <c r="A4193" s="98" t="s">
        <v>7978</v>
      </c>
      <c r="B4193" s="97" t="s">
        <v>7979</v>
      </c>
      <c r="C4193" s="98" t="s">
        <v>6555</v>
      </c>
      <c r="D4193" s="104">
        <v>31789.33</v>
      </c>
    </row>
    <row r="4194" spans="1:4">
      <c r="A4194" s="98" t="s">
        <v>7980</v>
      </c>
      <c r="B4194" s="97" t="s">
        <v>7981</v>
      </c>
      <c r="C4194" s="98" t="s">
        <v>6555</v>
      </c>
      <c r="D4194" s="104">
        <v>32342.560000000001</v>
      </c>
    </row>
    <row r="4195" spans="1:4">
      <c r="A4195" s="98" t="s">
        <v>7982</v>
      </c>
      <c r="B4195" s="97" t="s">
        <v>7983</v>
      </c>
      <c r="C4195" s="98" t="s">
        <v>6555</v>
      </c>
      <c r="D4195" s="104">
        <v>37169.269999999997</v>
      </c>
    </row>
    <row r="4196" spans="1:4">
      <c r="A4196" s="98" t="s">
        <v>7984</v>
      </c>
      <c r="B4196" s="97" t="s">
        <v>11593</v>
      </c>
      <c r="C4196" s="98" t="s">
        <v>6555</v>
      </c>
      <c r="D4196" s="104">
        <v>33441.120000000003</v>
      </c>
    </row>
    <row r="4197" spans="1:4">
      <c r="A4197" s="98" t="s">
        <v>11594</v>
      </c>
      <c r="B4197" s="97" t="s">
        <v>11595</v>
      </c>
      <c r="C4197" s="98" t="s">
        <v>6555</v>
      </c>
      <c r="D4197" s="104">
        <v>39654.400000000001</v>
      </c>
    </row>
    <row r="4198" spans="1:4">
      <c r="A4198" s="98" t="s">
        <v>11596</v>
      </c>
      <c r="B4198" s="97" t="s">
        <v>9531</v>
      </c>
      <c r="C4198" s="98" t="s">
        <v>6555</v>
      </c>
      <c r="D4198" s="104">
        <v>45083.64</v>
      </c>
    </row>
    <row r="4199" spans="1:4">
      <c r="A4199" s="98" t="s">
        <v>9532</v>
      </c>
      <c r="B4199" s="97" t="s">
        <v>9533</v>
      </c>
      <c r="C4199" s="98" t="s">
        <v>6555</v>
      </c>
      <c r="D4199" s="104">
        <v>45553.09</v>
      </c>
    </row>
    <row r="4200" spans="1:4">
      <c r="A4200" s="98" t="s">
        <v>9534</v>
      </c>
      <c r="B4200" s="97" t="s">
        <v>11610</v>
      </c>
      <c r="C4200" s="98" t="s">
        <v>6555</v>
      </c>
      <c r="D4200" s="104">
        <v>53119.28</v>
      </c>
    </row>
    <row r="4201" spans="1:4">
      <c r="A4201" s="98" t="s">
        <v>11611</v>
      </c>
      <c r="B4201" s="97" t="s">
        <v>11612</v>
      </c>
      <c r="C4201" s="98" t="s">
        <v>6555</v>
      </c>
      <c r="D4201" s="104">
        <v>59922.83</v>
      </c>
    </row>
    <row r="4202" spans="1:4">
      <c r="A4202" s="98" t="s">
        <v>11613</v>
      </c>
      <c r="B4202" s="97" t="s">
        <v>11614</v>
      </c>
      <c r="C4202" s="98" t="s">
        <v>6555</v>
      </c>
      <c r="D4202" s="104">
        <v>60433.3</v>
      </c>
    </row>
    <row r="4203" spans="1:4">
      <c r="A4203" s="98" t="s">
        <v>11615</v>
      </c>
      <c r="B4203" s="97" t="s">
        <v>11616</v>
      </c>
      <c r="C4203" s="98" t="s">
        <v>6555</v>
      </c>
      <c r="D4203" s="104">
        <v>66449.210000000006</v>
      </c>
    </row>
    <row r="4204" spans="1:4">
      <c r="A4204" s="98" t="s">
        <v>13604</v>
      </c>
      <c r="B4204" s="97" t="s">
        <v>13605</v>
      </c>
      <c r="C4204" s="98" t="s">
        <v>6555</v>
      </c>
      <c r="D4204" s="104">
        <v>68741.08</v>
      </c>
    </row>
    <row r="4205" spans="1:4">
      <c r="A4205" s="98" t="s">
        <v>13606</v>
      </c>
      <c r="B4205" s="97" t="s">
        <v>13607</v>
      </c>
      <c r="C4205" s="98" t="s">
        <v>6555</v>
      </c>
      <c r="D4205" s="104">
        <v>72408.45</v>
      </c>
    </row>
    <row r="4206" spans="1:4">
      <c r="A4206" s="98" t="s">
        <v>13608</v>
      </c>
      <c r="B4206" s="97" t="s">
        <v>13609</v>
      </c>
      <c r="C4206" s="98" t="s">
        <v>6555</v>
      </c>
      <c r="D4206" s="104">
        <v>73899.399999999994</v>
      </c>
    </row>
    <row r="4207" spans="1:4">
      <c r="A4207" s="98" t="s">
        <v>13610</v>
      </c>
      <c r="B4207" s="97" t="s">
        <v>13611</v>
      </c>
      <c r="C4207" s="98" t="s">
        <v>6555</v>
      </c>
      <c r="D4207" s="104">
        <v>82000.639999999999</v>
      </c>
    </row>
    <row r="4208" spans="1:4">
      <c r="A4208" s="98" t="s">
        <v>13612</v>
      </c>
      <c r="B4208" s="97" t="s">
        <v>13613</v>
      </c>
      <c r="C4208" s="98" t="s">
        <v>6555</v>
      </c>
      <c r="D4208" s="104">
        <v>83007.87</v>
      </c>
    </row>
    <row r="4209" spans="1:4">
      <c r="A4209" s="98" t="s">
        <v>13614</v>
      </c>
      <c r="B4209" s="97" t="s">
        <v>13615</v>
      </c>
      <c r="C4209" s="98" t="s">
        <v>6555</v>
      </c>
      <c r="D4209" s="104">
        <v>82611</v>
      </c>
    </row>
    <row r="4210" spans="1:4">
      <c r="A4210" s="98" t="s">
        <v>13616</v>
      </c>
      <c r="B4210" s="97" t="s">
        <v>13591</v>
      </c>
      <c r="C4210" s="98" t="s">
        <v>6555</v>
      </c>
      <c r="D4210" s="104">
        <v>937.14</v>
      </c>
    </row>
    <row r="4211" spans="1:4">
      <c r="A4211" s="98" t="s">
        <v>13592</v>
      </c>
      <c r="B4211" s="97" t="s">
        <v>13593</v>
      </c>
      <c r="C4211" s="98" t="s">
        <v>6555</v>
      </c>
      <c r="D4211" s="104">
        <v>94623.88</v>
      </c>
    </row>
    <row r="4212" spans="1:4">
      <c r="A4212" s="98" t="s">
        <v>13594</v>
      </c>
      <c r="B4212" s="97" t="s">
        <v>14261</v>
      </c>
      <c r="C4212" s="98" t="s">
        <v>6555</v>
      </c>
      <c r="D4212" s="104">
        <v>92847.98</v>
      </c>
    </row>
    <row r="4213" spans="1:4">
      <c r="A4213" s="98" t="s">
        <v>14262</v>
      </c>
      <c r="B4213" s="97" t="s">
        <v>14263</v>
      </c>
      <c r="C4213" s="98" t="s">
        <v>6555</v>
      </c>
      <c r="D4213" s="104">
        <v>1305.82</v>
      </c>
    </row>
    <row r="4214" spans="1:4">
      <c r="A4214" s="98" t="s">
        <v>14264</v>
      </c>
      <c r="B4214" s="97" t="s">
        <v>14265</v>
      </c>
      <c r="C4214" s="98" t="s">
        <v>6555</v>
      </c>
      <c r="D4214" s="104">
        <v>1672.6</v>
      </c>
    </row>
    <row r="4215" spans="1:4">
      <c r="A4215" s="98" t="s">
        <v>14266</v>
      </c>
      <c r="B4215" s="97" t="s">
        <v>14267</v>
      </c>
      <c r="C4215" s="98" t="s">
        <v>6555</v>
      </c>
      <c r="D4215" s="104">
        <v>2457.9699999999998</v>
      </c>
    </row>
    <row r="4216" spans="1:4">
      <c r="A4216" s="98" t="s">
        <v>14268</v>
      </c>
      <c r="B4216" s="97" t="s">
        <v>14269</v>
      </c>
      <c r="C4216" s="98" t="s">
        <v>6555</v>
      </c>
      <c r="D4216" s="104">
        <v>2688.25</v>
      </c>
    </row>
    <row r="4217" spans="1:4">
      <c r="A4217" s="98" t="s">
        <v>14270</v>
      </c>
      <c r="B4217" s="97" t="s">
        <v>14271</v>
      </c>
      <c r="C4217" s="98" t="s">
        <v>6555</v>
      </c>
      <c r="D4217" s="104">
        <v>3200.44</v>
      </c>
    </row>
    <row r="4218" spans="1:4">
      <c r="A4218" s="98" t="s">
        <v>14272</v>
      </c>
      <c r="B4218" s="97" t="s">
        <v>14273</v>
      </c>
      <c r="C4218" s="98" t="s">
        <v>6555</v>
      </c>
      <c r="D4218" s="104">
        <v>3525.95</v>
      </c>
    </row>
    <row r="4219" spans="1:4">
      <c r="A4219" s="98" t="s">
        <v>14274</v>
      </c>
      <c r="B4219" s="97" t="s">
        <v>14275</v>
      </c>
      <c r="C4219" s="98" t="s">
        <v>6555</v>
      </c>
      <c r="D4219" s="104">
        <v>18110.740000000002</v>
      </c>
    </row>
    <row r="4220" spans="1:4">
      <c r="A4220" s="98" t="s">
        <v>14276</v>
      </c>
      <c r="B4220" s="97" t="s">
        <v>14277</v>
      </c>
      <c r="C4220" s="98" t="s">
        <v>6555</v>
      </c>
      <c r="D4220" s="104">
        <v>18322.46</v>
      </c>
    </row>
    <row r="4221" spans="1:4">
      <c r="A4221" s="98" t="s">
        <v>14278</v>
      </c>
      <c r="B4221" s="97" t="s">
        <v>14279</v>
      </c>
      <c r="C4221" s="98" t="s">
        <v>6555</v>
      </c>
      <c r="D4221" s="104">
        <v>21143.29</v>
      </c>
    </row>
    <row r="4222" spans="1:4">
      <c r="A4222" s="98" t="s">
        <v>14280</v>
      </c>
      <c r="B4222" s="97" t="s">
        <v>14281</v>
      </c>
      <c r="C4222" s="98" t="s">
        <v>6555</v>
      </c>
      <c r="D4222" s="104">
        <v>21617.49</v>
      </c>
    </row>
    <row r="4223" spans="1:4">
      <c r="A4223" s="98" t="s">
        <v>14282</v>
      </c>
      <c r="B4223" s="97" t="s">
        <v>14283</v>
      </c>
      <c r="C4223" s="98" t="s">
        <v>6555</v>
      </c>
      <c r="D4223" s="104">
        <v>26190.53</v>
      </c>
    </row>
    <row r="4224" spans="1:4">
      <c r="A4224" s="98" t="s">
        <v>14284</v>
      </c>
      <c r="B4224" s="97" t="s">
        <v>14285</v>
      </c>
      <c r="C4224" s="98" t="s">
        <v>6555</v>
      </c>
      <c r="D4224" s="104">
        <v>26483.119999999999</v>
      </c>
    </row>
    <row r="4225" spans="1:4">
      <c r="A4225" s="98" t="s">
        <v>14286</v>
      </c>
      <c r="B4225" s="97" t="s">
        <v>14287</v>
      </c>
      <c r="C4225" s="98" t="s">
        <v>6555</v>
      </c>
      <c r="D4225" s="104">
        <v>27458.51</v>
      </c>
    </row>
    <row r="4226" spans="1:4">
      <c r="A4226" s="98" t="s">
        <v>14288</v>
      </c>
      <c r="B4226" s="97" t="s">
        <v>14289</v>
      </c>
      <c r="C4226" s="98" t="s">
        <v>6555</v>
      </c>
      <c r="D4226" s="104">
        <v>27703.37</v>
      </c>
    </row>
    <row r="4227" spans="1:4">
      <c r="A4227" s="98" t="s">
        <v>14290</v>
      </c>
      <c r="B4227" s="97" t="s">
        <v>14291</v>
      </c>
      <c r="C4227" s="98" t="s">
        <v>6555</v>
      </c>
      <c r="D4227" s="104">
        <v>39459.660000000003</v>
      </c>
    </row>
    <row r="4228" spans="1:4">
      <c r="A4228" s="98" t="s">
        <v>14292</v>
      </c>
      <c r="B4228" s="97" t="s">
        <v>14293</v>
      </c>
      <c r="C4228" s="98" t="s">
        <v>6555</v>
      </c>
      <c r="D4228" s="104">
        <v>39867.61</v>
      </c>
    </row>
    <row r="4229" spans="1:4">
      <c r="A4229" s="98" t="s">
        <v>14294</v>
      </c>
      <c r="B4229" s="97" t="s">
        <v>5449</v>
      </c>
      <c r="C4229" s="98" t="s">
        <v>6555</v>
      </c>
      <c r="D4229" s="104">
        <v>54022.09</v>
      </c>
    </row>
    <row r="4230" spans="1:4">
      <c r="A4230" s="98" t="s">
        <v>5450</v>
      </c>
      <c r="B4230" s="97" t="s">
        <v>5451</v>
      </c>
      <c r="C4230" s="98" t="s">
        <v>6555</v>
      </c>
      <c r="D4230" s="104">
        <v>54473.54</v>
      </c>
    </row>
    <row r="4231" spans="1:4">
      <c r="A4231" s="98" t="s">
        <v>5452</v>
      </c>
      <c r="B4231" s="97" t="s">
        <v>5453</v>
      </c>
      <c r="C4231" s="98" t="s">
        <v>6555</v>
      </c>
      <c r="D4231" s="104">
        <v>62584.72</v>
      </c>
    </row>
    <row r="4232" spans="1:4">
      <c r="A4232" s="98" t="s">
        <v>5454</v>
      </c>
      <c r="B4232" s="97" t="s">
        <v>5455</v>
      </c>
      <c r="C4232" s="98" t="s">
        <v>6555</v>
      </c>
      <c r="D4232" s="104">
        <v>65881.05</v>
      </c>
    </row>
    <row r="4233" spans="1:4">
      <c r="A4233" s="98" t="s">
        <v>5456</v>
      </c>
      <c r="B4233" s="97" t="s">
        <v>5457</v>
      </c>
      <c r="C4233" s="98" t="s">
        <v>6555</v>
      </c>
      <c r="D4233" s="104">
        <v>76416.460000000006</v>
      </c>
    </row>
    <row r="4234" spans="1:4">
      <c r="A4234" s="98" t="s">
        <v>5458</v>
      </c>
      <c r="B4234" s="97" t="s">
        <v>5459</v>
      </c>
      <c r="C4234" s="98" t="s">
        <v>6555</v>
      </c>
      <c r="D4234" s="104">
        <v>74019.360000000001</v>
      </c>
    </row>
    <row r="4235" spans="1:4">
      <c r="A4235" s="98" t="s">
        <v>5460</v>
      </c>
      <c r="B4235" s="97" t="s">
        <v>5461</v>
      </c>
      <c r="C4235" s="98" t="s">
        <v>6555</v>
      </c>
      <c r="D4235" s="104">
        <v>491.12</v>
      </c>
    </row>
    <row r="4236" spans="1:4">
      <c r="A4236" s="98" t="s">
        <v>5462</v>
      </c>
      <c r="B4236" s="97" t="s">
        <v>5463</v>
      </c>
      <c r="C4236" s="98" t="s">
        <v>6555</v>
      </c>
      <c r="D4236" s="104">
        <v>336.11</v>
      </c>
    </row>
    <row r="4237" spans="1:4">
      <c r="A4237" s="98" t="s">
        <v>5464</v>
      </c>
      <c r="B4237" s="97" t="s">
        <v>5465</v>
      </c>
      <c r="C4237" s="98" t="s">
        <v>6555</v>
      </c>
      <c r="D4237" s="104">
        <v>460.88</v>
      </c>
    </row>
    <row r="4238" spans="1:4">
      <c r="A4238" s="98" t="s">
        <v>5466</v>
      </c>
      <c r="B4238" s="97" t="s">
        <v>5467</v>
      </c>
      <c r="C4238" s="98" t="s">
        <v>6555</v>
      </c>
      <c r="D4238" s="104">
        <v>534.79999999999995</v>
      </c>
    </row>
    <row r="4239" spans="1:4">
      <c r="A4239" s="98" t="s">
        <v>5468</v>
      </c>
      <c r="B4239" s="97" t="s">
        <v>5469</v>
      </c>
      <c r="C4239" s="98" t="s">
        <v>6555</v>
      </c>
      <c r="D4239" s="104">
        <v>350.66</v>
      </c>
    </row>
    <row r="4240" spans="1:4">
      <c r="A4240" s="98" t="s">
        <v>5470</v>
      </c>
      <c r="B4240" s="97" t="s">
        <v>5471</v>
      </c>
      <c r="C4240" s="98" t="s">
        <v>6555</v>
      </c>
      <c r="D4240" s="104">
        <v>481.89</v>
      </c>
    </row>
    <row r="4241" spans="1:4">
      <c r="A4241" s="98" t="s">
        <v>5472</v>
      </c>
      <c r="B4241" s="97" t="s">
        <v>5473</v>
      </c>
      <c r="C4241" s="98" t="s">
        <v>6555</v>
      </c>
      <c r="D4241" s="104">
        <v>31228.560000000001</v>
      </c>
    </row>
    <row r="4242" spans="1:4">
      <c r="A4242" s="98" t="s">
        <v>5474</v>
      </c>
      <c r="B4242" s="97" t="s">
        <v>3363</v>
      </c>
      <c r="C4242" s="98" t="s">
        <v>6555</v>
      </c>
      <c r="D4242" s="104">
        <v>16825.43</v>
      </c>
    </row>
    <row r="4243" spans="1:4">
      <c r="A4243" s="98" t="s">
        <v>3364</v>
      </c>
      <c r="B4243" s="97" t="s">
        <v>3365</v>
      </c>
      <c r="C4243" s="98" t="s">
        <v>6555</v>
      </c>
      <c r="D4243" s="104">
        <v>19329.25</v>
      </c>
    </row>
    <row r="4244" spans="1:4">
      <c r="A4244" s="98" t="s">
        <v>3366</v>
      </c>
      <c r="B4244" s="97" t="s">
        <v>3367</v>
      </c>
      <c r="C4244" s="98" t="s">
        <v>6555</v>
      </c>
      <c r="D4244" s="104">
        <v>22286.27</v>
      </c>
    </row>
    <row r="4245" spans="1:4">
      <c r="A4245" s="98" t="s">
        <v>3368</v>
      </c>
      <c r="B4245" s="97" t="s">
        <v>3369</v>
      </c>
      <c r="C4245" s="98" t="s">
        <v>6555</v>
      </c>
      <c r="D4245" s="104">
        <v>26440.52</v>
      </c>
    </row>
    <row r="4246" spans="1:4">
      <c r="A4246" s="98" t="s">
        <v>3370</v>
      </c>
      <c r="B4246" s="97" t="s">
        <v>3371</v>
      </c>
      <c r="C4246" s="98" t="s">
        <v>6555</v>
      </c>
      <c r="D4246" s="104">
        <v>34382.629999999997</v>
      </c>
    </row>
    <row r="4247" spans="1:4">
      <c r="A4247" s="98" t="s">
        <v>3372</v>
      </c>
      <c r="B4247" s="97" t="s">
        <v>3373</v>
      </c>
      <c r="C4247" s="98" t="s">
        <v>6555</v>
      </c>
      <c r="D4247" s="104">
        <v>21681.57</v>
      </c>
    </row>
    <row r="4248" spans="1:4">
      <c r="A4248" s="98" t="s">
        <v>3374</v>
      </c>
      <c r="B4248" s="97" t="s">
        <v>3375</v>
      </c>
      <c r="C4248" s="98" t="s">
        <v>6555</v>
      </c>
      <c r="D4248" s="104">
        <v>25081.66</v>
      </c>
    </row>
    <row r="4249" spans="1:4">
      <c r="A4249" s="98" t="s">
        <v>3376</v>
      </c>
      <c r="B4249" s="97" t="s">
        <v>3377</v>
      </c>
      <c r="C4249" s="98" t="s">
        <v>6555</v>
      </c>
      <c r="D4249" s="104">
        <v>26322.63</v>
      </c>
    </row>
    <row r="4250" spans="1:4">
      <c r="A4250" s="98" t="s">
        <v>3378</v>
      </c>
      <c r="B4250" s="97" t="s">
        <v>3379</v>
      </c>
      <c r="C4250" s="98" t="s">
        <v>6555</v>
      </c>
      <c r="D4250" s="104">
        <v>31008.52</v>
      </c>
    </row>
    <row r="4251" spans="1:4">
      <c r="A4251" s="98" t="s">
        <v>3380</v>
      </c>
      <c r="B4251" s="97" t="s">
        <v>3381</v>
      </c>
      <c r="C4251" s="98" t="s">
        <v>6555</v>
      </c>
      <c r="D4251" s="104">
        <v>39084.81</v>
      </c>
    </row>
    <row r="4252" spans="1:4">
      <c r="A4252" s="98" t="s">
        <v>3382</v>
      </c>
      <c r="B4252" s="97" t="s">
        <v>3383</v>
      </c>
      <c r="C4252" s="98" t="s">
        <v>6555</v>
      </c>
      <c r="D4252" s="104">
        <v>22506.51</v>
      </c>
    </row>
    <row r="4253" spans="1:4">
      <c r="A4253" s="98" t="s">
        <v>3384</v>
      </c>
      <c r="B4253" s="97" t="s">
        <v>3385</v>
      </c>
      <c r="C4253" s="98" t="s">
        <v>6555</v>
      </c>
      <c r="D4253" s="104">
        <v>25855.78</v>
      </c>
    </row>
    <row r="4254" spans="1:4">
      <c r="A4254" s="98" t="s">
        <v>3386</v>
      </c>
      <c r="B4254" s="97" t="s">
        <v>3387</v>
      </c>
      <c r="C4254" s="98" t="s">
        <v>6555</v>
      </c>
      <c r="D4254" s="104">
        <v>26585.84</v>
      </c>
    </row>
    <row r="4255" spans="1:4">
      <c r="A4255" s="98" t="s">
        <v>3388</v>
      </c>
      <c r="B4255" s="97" t="s">
        <v>3389</v>
      </c>
      <c r="C4255" s="98" t="s">
        <v>6555</v>
      </c>
      <c r="D4255" s="104">
        <v>39779.81</v>
      </c>
    </row>
    <row r="4256" spans="1:4">
      <c r="A4256" s="98" t="s">
        <v>3390</v>
      </c>
      <c r="B4256" s="97" t="s">
        <v>5520</v>
      </c>
      <c r="C4256" s="98" t="s">
        <v>6555</v>
      </c>
      <c r="D4256" s="104">
        <v>613.73</v>
      </c>
    </row>
    <row r="4257" spans="1:4">
      <c r="A4257" s="98" t="s">
        <v>5521</v>
      </c>
      <c r="B4257" s="97" t="s">
        <v>5522</v>
      </c>
      <c r="C4257" s="98" t="s">
        <v>6555</v>
      </c>
      <c r="D4257" s="104">
        <v>1115.8800000000001</v>
      </c>
    </row>
    <row r="4258" spans="1:4">
      <c r="A4258" s="98" t="s">
        <v>5523</v>
      </c>
      <c r="B4258" s="97" t="s">
        <v>5524</v>
      </c>
      <c r="C4258" s="98" t="s">
        <v>6555</v>
      </c>
      <c r="D4258" s="104">
        <v>1823.1</v>
      </c>
    </row>
    <row r="4259" spans="1:4">
      <c r="A4259" s="98" t="s">
        <v>8407</v>
      </c>
      <c r="B4259" s="97" t="s">
        <v>8408</v>
      </c>
      <c r="C4259" s="98" t="s">
        <v>6555</v>
      </c>
      <c r="D4259" s="104">
        <v>401.65</v>
      </c>
    </row>
    <row r="4260" spans="1:4">
      <c r="A4260" s="98" t="s">
        <v>8409</v>
      </c>
      <c r="B4260" s="97" t="s">
        <v>8410</v>
      </c>
      <c r="C4260" s="98" t="s">
        <v>6555</v>
      </c>
      <c r="D4260" s="104">
        <v>541.57000000000005</v>
      </c>
    </row>
    <row r="4261" spans="1:4">
      <c r="A4261" s="98" t="s">
        <v>8411</v>
      </c>
      <c r="B4261" s="97" t="s">
        <v>8412</v>
      </c>
      <c r="C4261" s="98" t="s">
        <v>6555</v>
      </c>
      <c r="D4261" s="104">
        <v>505.43</v>
      </c>
    </row>
    <row r="4262" spans="1:4">
      <c r="A4262" s="98" t="s">
        <v>8413</v>
      </c>
      <c r="B4262" s="97" t="s">
        <v>8414</v>
      </c>
      <c r="C4262" s="98" t="s">
        <v>6555</v>
      </c>
      <c r="D4262" s="104">
        <v>24859.9</v>
      </c>
    </row>
    <row r="4263" spans="1:4">
      <c r="A4263" s="98" t="s">
        <v>8415</v>
      </c>
      <c r="B4263" s="97" t="s">
        <v>8432</v>
      </c>
      <c r="C4263" s="98" t="s">
        <v>6555</v>
      </c>
      <c r="D4263" s="104">
        <v>31445.97</v>
      </c>
    </row>
    <row r="4264" spans="1:4">
      <c r="A4264" s="98" t="s">
        <v>8433</v>
      </c>
      <c r="B4264" s="97" t="s">
        <v>8434</v>
      </c>
      <c r="C4264" s="98" t="s">
        <v>6555</v>
      </c>
      <c r="D4264" s="104">
        <v>25513.65</v>
      </c>
    </row>
    <row r="4265" spans="1:4" ht="31.5">
      <c r="A4265" s="98" t="s">
        <v>8435</v>
      </c>
      <c r="B4265" s="97" t="s">
        <v>8436</v>
      </c>
      <c r="C4265" s="98" t="s">
        <v>6555</v>
      </c>
      <c r="D4265" s="104">
        <v>17843.8</v>
      </c>
    </row>
    <row r="4266" spans="1:4" ht="31.5">
      <c r="A4266" s="98" t="s">
        <v>8437</v>
      </c>
      <c r="B4266" s="97" t="s">
        <v>8438</v>
      </c>
      <c r="C4266" s="98" t="s">
        <v>6555</v>
      </c>
      <c r="D4266" s="104">
        <v>28384.2</v>
      </c>
    </row>
    <row r="4267" spans="1:4" ht="31.5">
      <c r="A4267" s="98" t="s">
        <v>8439</v>
      </c>
      <c r="B4267" s="97" t="s">
        <v>8440</v>
      </c>
      <c r="C4267" s="98" t="s">
        <v>6555</v>
      </c>
      <c r="D4267" s="104">
        <v>30533.1</v>
      </c>
    </row>
    <row r="4268" spans="1:4" ht="31.5">
      <c r="A4268" s="98" t="s">
        <v>8441</v>
      </c>
      <c r="B4268" s="97" t="s">
        <v>8442</v>
      </c>
      <c r="C4268" s="98" t="s">
        <v>6555</v>
      </c>
      <c r="D4268" s="104">
        <v>34935.599999999999</v>
      </c>
    </row>
    <row r="4269" spans="1:4" ht="31.5">
      <c r="A4269" s="98" t="s">
        <v>4277</v>
      </c>
      <c r="B4269" s="97" t="s">
        <v>4278</v>
      </c>
      <c r="C4269" s="98" t="s">
        <v>6555</v>
      </c>
      <c r="D4269" s="104">
        <v>33136.28</v>
      </c>
    </row>
    <row r="4270" spans="1:4" ht="31.5">
      <c r="A4270" s="98" t="s">
        <v>4279</v>
      </c>
      <c r="B4270" s="97" t="s">
        <v>8416</v>
      </c>
      <c r="C4270" s="98" t="s">
        <v>6555</v>
      </c>
      <c r="D4270" s="104">
        <v>12087.4</v>
      </c>
    </row>
    <row r="4271" spans="1:4" ht="21">
      <c r="A4271" s="98" t="s">
        <v>8417</v>
      </c>
      <c r="B4271" s="97" t="s">
        <v>8418</v>
      </c>
      <c r="C4271" s="98" t="s">
        <v>6555</v>
      </c>
      <c r="D4271" s="104">
        <v>26245.99</v>
      </c>
    </row>
    <row r="4272" spans="1:4" ht="31.5">
      <c r="A4272" s="98" t="s">
        <v>2673</v>
      </c>
      <c r="B4272" s="97" t="s">
        <v>2674</v>
      </c>
      <c r="C4272" s="98" t="s">
        <v>6555</v>
      </c>
      <c r="D4272" s="104">
        <v>20800</v>
      </c>
    </row>
    <row r="4273" spans="1:4" ht="31.5">
      <c r="A4273" s="98" t="s">
        <v>2675</v>
      </c>
      <c r="B4273" s="97" t="s">
        <v>2676</v>
      </c>
      <c r="C4273" s="98" t="s">
        <v>6555</v>
      </c>
      <c r="D4273" s="104">
        <v>24790</v>
      </c>
    </row>
    <row r="4274" spans="1:4" ht="31.5">
      <c r="A4274" s="98" t="s">
        <v>2677</v>
      </c>
      <c r="B4274" s="97" t="s">
        <v>2678</v>
      </c>
      <c r="C4274" s="98" t="s">
        <v>6555</v>
      </c>
      <c r="D4274" s="104">
        <v>27690</v>
      </c>
    </row>
    <row r="4275" spans="1:4" ht="31.5">
      <c r="A4275" s="98" t="s">
        <v>2679</v>
      </c>
      <c r="B4275" s="97" t="s">
        <v>2680</v>
      </c>
      <c r="C4275" s="98" t="s">
        <v>6555</v>
      </c>
      <c r="D4275" s="104">
        <v>23290</v>
      </c>
    </row>
    <row r="4276" spans="1:4" ht="31.5">
      <c r="A4276" s="98" t="s">
        <v>2681</v>
      </c>
      <c r="B4276" s="97" t="s">
        <v>2682</v>
      </c>
      <c r="C4276" s="98" t="s">
        <v>6555</v>
      </c>
      <c r="D4276" s="104">
        <v>22900</v>
      </c>
    </row>
    <row r="4277" spans="1:4" ht="31.5">
      <c r="A4277" s="98" t="s">
        <v>2683</v>
      </c>
      <c r="B4277" s="97" t="s">
        <v>2684</v>
      </c>
      <c r="C4277" s="98" t="s">
        <v>6555</v>
      </c>
      <c r="D4277" s="104">
        <v>27290</v>
      </c>
    </row>
    <row r="4278" spans="1:4">
      <c r="A4278" s="98" t="s">
        <v>8419</v>
      </c>
      <c r="B4278" s="97" t="s">
        <v>8420</v>
      </c>
      <c r="C4278" s="98" t="s">
        <v>6555</v>
      </c>
      <c r="D4278" s="104">
        <v>24671.59</v>
      </c>
    </row>
    <row r="4279" spans="1:4">
      <c r="A4279" s="98" t="s">
        <v>8421</v>
      </c>
      <c r="B4279" s="97" t="s">
        <v>8422</v>
      </c>
      <c r="C4279" s="98" t="s">
        <v>6555</v>
      </c>
      <c r="D4279" s="104">
        <v>34966.39</v>
      </c>
    </row>
    <row r="4280" spans="1:4">
      <c r="A4280" s="98" t="s">
        <v>8423</v>
      </c>
      <c r="B4280" s="97" t="s">
        <v>8424</v>
      </c>
      <c r="C4280" s="98" t="s">
        <v>6555</v>
      </c>
      <c r="D4280" s="104">
        <v>31143.81</v>
      </c>
    </row>
    <row r="4281" spans="1:4">
      <c r="A4281" s="98" t="s">
        <v>8425</v>
      </c>
      <c r="B4281" s="97" t="s">
        <v>8426</v>
      </c>
      <c r="C4281" s="98" t="s">
        <v>6555</v>
      </c>
      <c r="D4281" s="104">
        <v>24866.69</v>
      </c>
    </row>
    <row r="4282" spans="1:4">
      <c r="A4282" s="98" t="s">
        <v>8427</v>
      </c>
      <c r="B4282" s="97" t="s">
        <v>8428</v>
      </c>
      <c r="C4282" s="98" t="s">
        <v>6555</v>
      </c>
      <c r="D4282" s="104">
        <v>116.69</v>
      </c>
    </row>
    <row r="4283" spans="1:4">
      <c r="A4283" s="98" t="s">
        <v>8429</v>
      </c>
      <c r="B4283" s="97" t="s">
        <v>8289</v>
      </c>
      <c r="C4283" s="98" t="s">
        <v>6555</v>
      </c>
      <c r="D4283" s="104">
        <v>11.97</v>
      </c>
    </row>
    <row r="4284" spans="1:4">
      <c r="A4284" s="98" t="s">
        <v>6325</v>
      </c>
      <c r="B4284" s="97" t="s">
        <v>6326</v>
      </c>
      <c r="C4284" s="98" t="s">
        <v>6555</v>
      </c>
      <c r="D4284" s="104">
        <v>23.43</v>
      </c>
    </row>
    <row r="4285" spans="1:4">
      <c r="A4285" s="98" t="s">
        <v>6327</v>
      </c>
      <c r="B4285" s="97" t="s">
        <v>6328</v>
      </c>
      <c r="C4285" s="98" t="s">
        <v>6555</v>
      </c>
      <c r="D4285" s="104">
        <v>30.08</v>
      </c>
    </row>
    <row r="4286" spans="1:4">
      <c r="A4286" s="98" t="s">
        <v>6329</v>
      </c>
      <c r="B4286" s="97" t="s">
        <v>6330</v>
      </c>
      <c r="C4286" s="98" t="s">
        <v>6555</v>
      </c>
      <c r="D4286" s="104">
        <v>30.32</v>
      </c>
    </row>
    <row r="4287" spans="1:4">
      <c r="A4287" s="98" t="s">
        <v>6331</v>
      </c>
      <c r="B4287" s="97" t="s">
        <v>6332</v>
      </c>
      <c r="C4287" s="98" t="s">
        <v>6555</v>
      </c>
      <c r="D4287" s="104">
        <v>9.91</v>
      </c>
    </row>
    <row r="4288" spans="1:4">
      <c r="A4288" s="98" t="s">
        <v>6333</v>
      </c>
      <c r="B4288" s="97" t="s">
        <v>6334</v>
      </c>
      <c r="C4288" s="98" t="s">
        <v>6555</v>
      </c>
      <c r="D4288" s="104">
        <v>10.08</v>
      </c>
    </row>
    <row r="4289" spans="1:4">
      <c r="A4289" s="98" t="s">
        <v>6335</v>
      </c>
      <c r="B4289" s="97" t="s">
        <v>6336</v>
      </c>
      <c r="C4289" s="98" t="s">
        <v>6555</v>
      </c>
      <c r="D4289" s="104">
        <v>17.14</v>
      </c>
    </row>
    <row r="4290" spans="1:4">
      <c r="A4290" s="98" t="s">
        <v>6337</v>
      </c>
      <c r="B4290" s="97" t="s">
        <v>6338</v>
      </c>
      <c r="C4290" s="98" t="s">
        <v>6555</v>
      </c>
      <c r="D4290" s="104">
        <v>18.02</v>
      </c>
    </row>
    <row r="4291" spans="1:4">
      <c r="A4291" s="98" t="s">
        <v>6339</v>
      </c>
      <c r="B4291" s="97" t="s">
        <v>6340</v>
      </c>
      <c r="C4291" s="98" t="s">
        <v>6555</v>
      </c>
      <c r="D4291" s="104">
        <v>18.2</v>
      </c>
    </row>
    <row r="4292" spans="1:4">
      <c r="A4292" s="98" t="s">
        <v>6341</v>
      </c>
      <c r="B4292" s="97" t="s">
        <v>6342</v>
      </c>
      <c r="C4292" s="98" t="s">
        <v>6555</v>
      </c>
      <c r="D4292" s="104">
        <v>9.6</v>
      </c>
    </row>
    <row r="4293" spans="1:4">
      <c r="A4293" s="98" t="s">
        <v>6343</v>
      </c>
      <c r="B4293" s="97" t="s">
        <v>6344</v>
      </c>
      <c r="C4293" s="98" t="s">
        <v>8247</v>
      </c>
      <c r="D4293" s="104">
        <v>4.3899999999999997</v>
      </c>
    </row>
    <row r="4294" spans="1:4">
      <c r="A4294" s="98" t="s">
        <v>6345</v>
      </c>
      <c r="B4294" s="97" t="s">
        <v>3612</v>
      </c>
      <c r="C4294" s="98" t="s">
        <v>6555</v>
      </c>
      <c r="D4294" s="104">
        <v>27.49</v>
      </c>
    </row>
    <row r="4295" spans="1:4">
      <c r="A4295" s="98" t="s">
        <v>4319</v>
      </c>
      <c r="B4295" s="97" t="s">
        <v>4320</v>
      </c>
      <c r="C4295" s="98" t="s">
        <v>6555</v>
      </c>
      <c r="D4295" s="104">
        <v>388.41</v>
      </c>
    </row>
    <row r="4296" spans="1:4">
      <c r="A4296" s="98" t="s">
        <v>4321</v>
      </c>
      <c r="B4296" s="97" t="s">
        <v>4322</v>
      </c>
      <c r="C4296" s="98" t="s">
        <v>6555</v>
      </c>
      <c r="D4296" s="104">
        <v>519.80999999999995</v>
      </c>
    </row>
    <row r="4297" spans="1:4">
      <c r="A4297" s="98" t="s">
        <v>4323</v>
      </c>
      <c r="B4297" s="97" t="s">
        <v>4324</v>
      </c>
      <c r="C4297" s="98" t="s">
        <v>6555</v>
      </c>
      <c r="D4297" s="104">
        <v>749.43</v>
      </c>
    </row>
    <row r="4298" spans="1:4">
      <c r="A4298" s="98" t="s">
        <v>4325</v>
      </c>
      <c r="B4298" s="97" t="s">
        <v>4326</v>
      </c>
      <c r="C4298" s="98" t="s">
        <v>6555</v>
      </c>
      <c r="D4298" s="104">
        <v>1273.43</v>
      </c>
    </row>
    <row r="4299" spans="1:4">
      <c r="A4299" s="98" t="s">
        <v>4327</v>
      </c>
      <c r="B4299" s="97" t="s">
        <v>4328</v>
      </c>
      <c r="C4299" s="98" t="s">
        <v>6555</v>
      </c>
      <c r="D4299" s="104">
        <v>363.28</v>
      </c>
    </row>
    <row r="4300" spans="1:4">
      <c r="A4300" s="98" t="s">
        <v>4329</v>
      </c>
      <c r="B4300" s="97" t="s">
        <v>6392</v>
      </c>
      <c r="C4300" s="98" t="s">
        <v>6555</v>
      </c>
      <c r="D4300" s="104">
        <v>516.76</v>
      </c>
    </row>
    <row r="4301" spans="1:4">
      <c r="A4301" s="98" t="s">
        <v>6393</v>
      </c>
      <c r="B4301" s="97" t="s">
        <v>6394</v>
      </c>
      <c r="C4301" s="98" t="s">
        <v>6555</v>
      </c>
      <c r="D4301" s="104">
        <v>752.03</v>
      </c>
    </row>
    <row r="4302" spans="1:4">
      <c r="A4302" s="98" t="s">
        <v>6395</v>
      </c>
      <c r="B4302" s="97" t="s">
        <v>4313</v>
      </c>
      <c r="C4302" s="98" t="s">
        <v>6555</v>
      </c>
      <c r="D4302" s="104">
        <v>1286.29</v>
      </c>
    </row>
    <row r="4303" spans="1:4">
      <c r="A4303" s="98" t="s">
        <v>4314</v>
      </c>
      <c r="B4303" s="97" t="s">
        <v>4315</v>
      </c>
      <c r="C4303" s="98" t="s">
        <v>6555</v>
      </c>
      <c r="D4303" s="104">
        <v>24.31</v>
      </c>
    </row>
    <row r="4304" spans="1:4">
      <c r="A4304" s="98" t="s">
        <v>4316</v>
      </c>
      <c r="B4304" s="97" t="s">
        <v>4317</v>
      </c>
      <c r="C4304" s="98" t="s">
        <v>6555</v>
      </c>
      <c r="D4304" s="104">
        <v>26.39</v>
      </c>
    </row>
    <row r="4305" spans="1:4">
      <c r="A4305" s="98" t="s">
        <v>4318</v>
      </c>
      <c r="B4305" s="97" t="s">
        <v>1196</v>
      </c>
      <c r="C4305" s="98" t="s">
        <v>6555</v>
      </c>
      <c r="D4305" s="104">
        <v>53.49</v>
      </c>
    </row>
    <row r="4306" spans="1:4">
      <c r="A4306" s="98" t="s">
        <v>1197</v>
      </c>
      <c r="B4306" s="97" t="s">
        <v>1198</v>
      </c>
      <c r="C4306" s="98" t="s">
        <v>6555</v>
      </c>
      <c r="D4306" s="104">
        <v>1599</v>
      </c>
    </row>
    <row r="4307" spans="1:4">
      <c r="A4307" s="98" t="s">
        <v>1199</v>
      </c>
      <c r="B4307" s="97" t="s">
        <v>1200</v>
      </c>
      <c r="C4307" s="98" t="s">
        <v>6555</v>
      </c>
      <c r="D4307" s="104">
        <v>2499.59</v>
      </c>
    </row>
    <row r="4308" spans="1:4">
      <c r="A4308" s="98" t="s">
        <v>1201</v>
      </c>
      <c r="B4308" s="97" t="s">
        <v>1202</v>
      </c>
      <c r="C4308" s="98" t="s">
        <v>6555</v>
      </c>
      <c r="D4308" s="104">
        <v>22.99</v>
      </c>
    </row>
    <row r="4309" spans="1:4">
      <c r="A4309" s="98" t="s">
        <v>1203</v>
      </c>
      <c r="B4309" s="97" t="s">
        <v>1204</v>
      </c>
      <c r="C4309" s="98" t="s">
        <v>6555</v>
      </c>
      <c r="D4309" s="104">
        <v>30.08</v>
      </c>
    </row>
    <row r="4310" spans="1:4">
      <c r="A4310" s="98" t="s">
        <v>1205</v>
      </c>
      <c r="B4310" s="97" t="s">
        <v>1206</v>
      </c>
      <c r="C4310" s="98" t="s">
        <v>6555</v>
      </c>
      <c r="D4310" s="104">
        <v>40.04</v>
      </c>
    </row>
    <row r="4311" spans="1:4">
      <c r="A4311" s="98" t="s">
        <v>1207</v>
      </c>
      <c r="B4311" s="97" t="s">
        <v>1208</v>
      </c>
      <c r="C4311" s="98" t="s">
        <v>6555</v>
      </c>
      <c r="D4311" s="104">
        <v>46.16</v>
      </c>
    </row>
    <row r="4312" spans="1:4">
      <c r="A4312" s="98" t="s">
        <v>1209</v>
      </c>
      <c r="B4312" s="97" t="s">
        <v>3544</v>
      </c>
      <c r="C4312" s="98" t="s">
        <v>6555</v>
      </c>
      <c r="D4312" s="104">
        <v>58.91</v>
      </c>
    </row>
    <row r="4313" spans="1:4">
      <c r="A4313" s="98" t="s">
        <v>3545</v>
      </c>
      <c r="B4313" s="97" t="s">
        <v>3546</v>
      </c>
      <c r="C4313" s="98" t="s">
        <v>6555</v>
      </c>
      <c r="D4313" s="104">
        <v>72.959999999999994</v>
      </c>
    </row>
    <row r="4314" spans="1:4">
      <c r="A4314" s="98" t="s">
        <v>3547</v>
      </c>
      <c r="B4314" s="97" t="s">
        <v>3548</v>
      </c>
      <c r="C4314" s="98" t="s">
        <v>6555</v>
      </c>
      <c r="D4314" s="104">
        <v>250</v>
      </c>
    </row>
    <row r="4315" spans="1:4">
      <c r="A4315" s="98" t="s">
        <v>3549</v>
      </c>
      <c r="B4315" s="97" t="s">
        <v>3550</v>
      </c>
      <c r="C4315" s="98" t="s">
        <v>6555</v>
      </c>
      <c r="D4315" s="104">
        <v>325</v>
      </c>
    </row>
    <row r="4316" spans="1:4">
      <c r="A4316" s="98" t="s">
        <v>3551</v>
      </c>
      <c r="B4316" s="97" t="s">
        <v>1486</v>
      </c>
      <c r="C4316" s="98" t="s">
        <v>6555</v>
      </c>
      <c r="D4316" s="104">
        <v>88</v>
      </c>
    </row>
    <row r="4317" spans="1:4" ht="21">
      <c r="A4317" s="98" t="s">
        <v>2685</v>
      </c>
      <c r="B4317" s="97" t="s">
        <v>2686</v>
      </c>
      <c r="C4317" s="98" t="s">
        <v>6555</v>
      </c>
      <c r="D4317" s="104">
        <v>1830</v>
      </c>
    </row>
    <row r="4318" spans="1:4" ht="21">
      <c r="A4318" s="98" t="s">
        <v>2687</v>
      </c>
      <c r="B4318" s="97" t="s">
        <v>2688</v>
      </c>
      <c r="C4318" s="98" t="s">
        <v>6555</v>
      </c>
      <c r="D4318" s="104">
        <v>10942</v>
      </c>
    </row>
    <row r="4319" spans="1:4" ht="21">
      <c r="A4319" s="98" t="s">
        <v>2689</v>
      </c>
      <c r="B4319" s="97" t="s">
        <v>2690</v>
      </c>
      <c r="C4319" s="98" t="s">
        <v>6555</v>
      </c>
      <c r="D4319" s="104">
        <v>15271</v>
      </c>
    </row>
    <row r="4320" spans="1:4" ht="21">
      <c r="A4320" s="98" t="s">
        <v>2691</v>
      </c>
      <c r="B4320" s="97" t="s">
        <v>2692</v>
      </c>
      <c r="C4320" s="98" t="s">
        <v>6555</v>
      </c>
      <c r="D4320" s="104">
        <v>2365</v>
      </c>
    </row>
    <row r="4321" spans="1:4" ht="21">
      <c r="A4321" s="98" t="s">
        <v>2693</v>
      </c>
      <c r="B4321" s="97" t="s">
        <v>2694</v>
      </c>
      <c r="C4321" s="98" t="s">
        <v>6555</v>
      </c>
      <c r="D4321" s="104">
        <v>20171</v>
      </c>
    </row>
    <row r="4322" spans="1:4" ht="21">
      <c r="A4322" s="98" t="s">
        <v>2695</v>
      </c>
      <c r="B4322" s="97" t="s">
        <v>2696</v>
      </c>
      <c r="C4322" s="98" t="s">
        <v>6555</v>
      </c>
      <c r="D4322" s="104">
        <v>3900</v>
      </c>
    </row>
    <row r="4323" spans="1:4" ht="21">
      <c r="A4323" s="98" t="s">
        <v>2697</v>
      </c>
      <c r="B4323" s="97" t="s">
        <v>2698</v>
      </c>
      <c r="C4323" s="98" t="s">
        <v>6555</v>
      </c>
      <c r="D4323" s="104">
        <v>5753</v>
      </c>
    </row>
    <row r="4324" spans="1:4" ht="21">
      <c r="A4324" s="98" t="s">
        <v>2699</v>
      </c>
      <c r="B4324" s="97" t="s">
        <v>2700</v>
      </c>
      <c r="C4324" s="98" t="s">
        <v>6555</v>
      </c>
      <c r="D4324" s="104">
        <v>7048</v>
      </c>
    </row>
    <row r="4325" spans="1:4">
      <c r="A4325" s="98" t="s">
        <v>1487</v>
      </c>
      <c r="B4325" s="97" t="s">
        <v>1488</v>
      </c>
      <c r="C4325" s="98" t="s">
        <v>6555</v>
      </c>
      <c r="D4325" s="104">
        <v>14.26</v>
      </c>
    </row>
    <row r="4326" spans="1:4">
      <c r="A4326" s="98" t="s">
        <v>1489</v>
      </c>
      <c r="B4326" s="97" t="s">
        <v>1490</v>
      </c>
      <c r="C4326" s="98" t="s">
        <v>6555</v>
      </c>
      <c r="D4326" s="104">
        <v>218.69</v>
      </c>
    </row>
    <row r="4327" spans="1:4">
      <c r="A4327" s="98" t="s">
        <v>1491</v>
      </c>
      <c r="B4327" s="97" t="s">
        <v>1492</v>
      </c>
      <c r="C4327" s="98" t="s">
        <v>6555</v>
      </c>
      <c r="D4327" s="104">
        <v>214.4</v>
      </c>
    </row>
    <row r="4328" spans="1:4">
      <c r="A4328" s="98" t="s">
        <v>1493</v>
      </c>
      <c r="B4328" s="97" t="s">
        <v>1494</v>
      </c>
      <c r="C4328" s="98" t="s">
        <v>6555</v>
      </c>
      <c r="D4328" s="104">
        <v>214.4</v>
      </c>
    </row>
    <row r="4329" spans="1:4">
      <c r="A4329" s="98" t="s">
        <v>1495</v>
      </c>
      <c r="B4329" s="97" t="s">
        <v>1496</v>
      </c>
      <c r="C4329" s="98" t="s">
        <v>6555</v>
      </c>
      <c r="D4329" s="104">
        <v>241.59</v>
      </c>
    </row>
    <row r="4330" spans="1:4">
      <c r="A4330" s="98" t="s">
        <v>1497</v>
      </c>
      <c r="B4330" s="97" t="s">
        <v>1498</v>
      </c>
      <c r="C4330" s="98" t="s">
        <v>6555</v>
      </c>
      <c r="D4330" s="104">
        <v>282.49</v>
      </c>
    </row>
    <row r="4331" spans="1:4">
      <c r="A4331" s="98" t="s">
        <v>1499</v>
      </c>
      <c r="B4331" s="97" t="s">
        <v>0</v>
      </c>
      <c r="C4331" s="98" t="s">
        <v>6555</v>
      </c>
      <c r="D4331" s="104">
        <v>229.43</v>
      </c>
    </row>
    <row r="4332" spans="1:4">
      <c r="A4332" s="98" t="s">
        <v>1</v>
      </c>
      <c r="B4332" s="97" t="s">
        <v>2</v>
      </c>
      <c r="C4332" s="98" t="s">
        <v>6555</v>
      </c>
      <c r="D4332" s="104">
        <v>229.43</v>
      </c>
    </row>
    <row r="4333" spans="1:4">
      <c r="A4333" s="98" t="s">
        <v>3</v>
      </c>
      <c r="B4333" s="97" t="s">
        <v>4</v>
      </c>
      <c r="C4333" s="98" t="s">
        <v>6555</v>
      </c>
      <c r="D4333" s="104">
        <v>484.18</v>
      </c>
    </row>
    <row r="4334" spans="1:4">
      <c r="A4334" s="98" t="s">
        <v>5</v>
      </c>
      <c r="B4334" s="97" t="s">
        <v>6</v>
      </c>
      <c r="C4334" s="98" t="s">
        <v>6555</v>
      </c>
      <c r="D4334" s="104">
        <v>493.86</v>
      </c>
    </row>
    <row r="4335" spans="1:4">
      <c r="A4335" s="98" t="s">
        <v>7</v>
      </c>
      <c r="B4335" s="97" t="s">
        <v>8</v>
      </c>
      <c r="C4335" s="98" t="s">
        <v>6555</v>
      </c>
      <c r="D4335" s="104">
        <v>493.86</v>
      </c>
    </row>
    <row r="4336" spans="1:4">
      <c r="A4336" s="98" t="s">
        <v>9</v>
      </c>
      <c r="B4336" s="97" t="s">
        <v>10</v>
      </c>
      <c r="C4336" s="98" t="s">
        <v>6555</v>
      </c>
      <c r="D4336" s="104">
        <v>476.54</v>
      </c>
    </row>
    <row r="4337" spans="1:4">
      <c r="A4337" s="98" t="s">
        <v>11</v>
      </c>
      <c r="B4337" s="97" t="s">
        <v>12</v>
      </c>
      <c r="C4337" s="98" t="s">
        <v>6555</v>
      </c>
      <c r="D4337" s="104">
        <v>476.54</v>
      </c>
    </row>
    <row r="4338" spans="1:4">
      <c r="A4338" s="98" t="s">
        <v>13</v>
      </c>
      <c r="B4338" s="97" t="s">
        <v>14</v>
      </c>
      <c r="C4338" s="98" t="s">
        <v>6555</v>
      </c>
      <c r="D4338" s="104">
        <v>419.62</v>
      </c>
    </row>
    <row r="4339" spans="1:4">
      <c r="A4339" s="98" t="s">
        <v>15</v>
      </c>
      <c r="B4339" s="97" t="s">
        <v>1413</v>
      </c>
      <c r="C4339" s="98" t="s">
        <v>6555</v>
      </c>
      <c r="D4339" s="104">
        <v>590.97</v>
      </c>
    </row>
    <row r="4340" spans="1:4">
      <c r="A4340" s="98" t="s">
        <v>1414</v>
      </c>
      <c r="B4340" s="97" t="s">
        <v>1415</v>
      </c>
      <c r="C4340" s="98" t="s">
        <v>6555</v>
      </c>
      <c r="D4340" s="104">
        <v>409.37</v>
      </c>
    </row>
    <row r="4341" spans="1:4">
      <c r="A4341" s="98" t="s">
        <v>1416</v>
      </c>
      <c r="B4341" s="97" t="s">
        <v>1417</v>
      </c>
      <c r="C4341" s="98" t="s">
        <v>6555</v>
      </c>
      <c r="D4341" s="104">
        <v>409.37</v>
      </c>
    </row>
    <row r="4342" spans="1:4">
      <c r="A4342" s="98" t="s">
        <v>1418</v>
      </c>
      <c r="B4342" s="97" t="s">
        <v>1419</v>
      </c>
      <c r="C4342" s="98" t="s">
        <v>6555</v>
      </c>
      <c r="D4342" s="104">
        <v>570.85</v>
      </c>
    </row>
    <row r="4343" spans="1:4">
      <c r="A4343" s="98" t="s">
        <v>1420</v>
      </c>
      <c r="B4343" s="97" t="s">
        <v>1421</v>
      </c>
      <c r="C4343" s="98" t="s">
        <v>6555</v>
      </c>
      <c r="D4343" s="104">
        <v>573.84</v>
      </c>
    </row>
    <row r="4344" spans="1:4">
      <c r="A4344" s="98" t="s">
        <v>1422</v>
      </c>
      <c r="B4344" s="97" t="s">
        <v>3567</v>
      </c>
      <c r="C4344" s="98" t="s">
        <v>6555</v>
      </c>
      <c r="D4344" s="104">
        <v>808.36</v>
      </c>
    </row>
    <row r="4345" spans="1:4">
      <c r="A4345" s="98" t="s">
        <v>3568</v>
      </c>
      <c r="B4345" s="97" t="s">
        <v>5732</v>
      </c>
      <c r="C4345" s="98" t="s">
        <v>6555</v>
      </c>
      <c r="D4345" s="104">
        <v>808.36</v>
      </c>
    </row>
    <row r="4346" spans="1:4">
      <c r="A4346" s="98" t="s">
        <v>5733</v>
      </c>
      <c r="B4346" s="97" t="s">
        <v>5734</v>
      </c>
      <c r="C4346" s="98" t="s">
        <v>6555</v>
      </c>
      <c r="D4346" s="104">
        <v>824.52</v>
      </c>
    </row>
    <row r="4347" spans="1:4">
      <c r="A4347" s="98" t="s">
        <v>5735</v>
      </c>
      <c r="B4347" s="97" t="s">
        <v>5736</v>
      </c>
      <c r="C4347" s="98" t="s">
        <v>6555</v>
      </c>
      <c r="D4347" s="104">
        <v>527.42999999999995</v>
      </c>
    </row>
    <row r="4348" spans="1:4">
      <c r="A4348" s="98" t="s">
        <v>5737</v>
      </c>
      <c r="B4348" s="97" t="s">
        <v>8520</v>
      </c>
      <c r="C4348" s="98" t="s">
        <v>6555</v>
      </c>
      <c r="D4348" s="104">
        <v>527.42999999999995</v>
      </c>
    </row>
    <row r="4349" spans="1:4">
      <c r="A4349" s="98" t="s">
        <v>8521</v>
      </c>
      <c r="B4349" s="97" t="s">
        <v>8522</v>
      </c>
      <c r="C4349" s="98" t="s">
        <v>6555</v>
      </c>
      <c r="D4349" s="104">
        <v>733.87</v>
      </c>
    </row>
    <row r="4350" spans="1:4">
      <c r="A4350" s="98" t="s">
        <v>8523</v>
      </c>
      <c r="B4350" s="97" t="s">
        <v>8524</v>
      </c>
      <c r="C4350" s="98" t="s">
        <v>6555</v>
      </c>
      <c r="D4350" s="104">
        <v>843.76</v>
      </c>
    </row>
    <row r="4351" spans="1:4">
      <c r="A4351" s="98" t="s">
        <v>8525</v>
      </c>
      <c r="B4351" s="97" t="s">
        <v>8526</v>
      </c>
      <c r="C4351" s="98" t="s">
        <v>6555</v>
      </c>
      <c r="D4351" s="104">
        <v>1007.5</v>
      </c>
    </row>
    <row r="4352" spans="1:4">
      <c r="A4352" s="98" t="s">
        <v>8527</v>
      </c>
      <c r="B4352" s="97" t="s">
        <v>8528</v>
      </c>
      <c r="C4352" s="98" t="s">
        <v>6555</v>
      </c>
      <c r="D4352" s="104">
        <v>2543.8200000000002</v>
      </c>
    </row>
    <row r="4353" spans="1:4">
      <c r="A4353" s="98" t="s">
        <v>8529</v>
      </c>
      <c r="B4353" s="97" t="s">
        <v>6435</v>
      </c>
      <c r="C4353" s="98" t="s">
        <v>6555</v>
      </c>
      <c r="D4353" s="104">
        <v>1042</v>
      </c>
    </row>
    <row r="4354" spans="1:4">
      <c r="A4354" s="98" t="s">
        <v>6436</v>
      </c>
      <c r="B4354" s="97" t="s">
        <v>6437</v>
      </c>
      <c r="C4354" s="98" t="s">
        <v>6555</v>
      </c>
      <c r="D4354" s="104">
        <v>1214.24</v>
      </c>
    </row>
    <row r="4355" spans="1:4">
      <c r="A4355" s="98" t="s">
        <v>6438</v>
      </c>
      <c r="B4355" s="97" t="s">
        <v>6439</v>
      </c>
      <c r="C4355" s="98" t="s">
        <v>6555</v>
      </c>
      <c r="D4355" s="104">
        <v>1398.45</v>
      </c>
    </row>
    <row r="4356" spans="1:4">
      <c r="A4356" s="98" t="s">
        <v>6440</v>
      </c>
      <c r="B4356" s="97" t="s">
        <v>6441</v>
      </c>
      <c r="C4356" s="98" t="s">
        <v>6555</v>
      </c>
      <c r="D4356" s="104">
        <v>1473.53</v>
      </c>
    </row>
    <row r="4357" spans="1:4">
      <c r="A4357" s="98" t="s">
        <v>6442</v>
      </c>
      <c r="B4357" s="97" t="s">
        <v>6443</v>
      </c>
      <c r="C4357" s="98" t="s">
        <v>6555</v>
      </c>
      <c r="D4357" s="104">
        <v>922.52</v>
      </c>
    </row>
    <row r="4358" spans="1:4">
      <c r="A4358" s="98" t="s">
        <v>6444</v>
      </c>
      <c r="B4358" s="97" t="s">
        <v>6445</v>
      </c>
      <c r="C4358" s="98" t="s">
        <v>6555</v>
      </c>
      <c r="D4358" s="104">
        <v>922.52</v>
      </c>
    </row>
    <row r="4359" spans="1:4">
      <c r="A4359" s="98" t="s">
        <v>6446</v>
      </c>
      <c r="B4359" s="97" t="s">
        <v>6447</v>
      </c>
      <c r="C4359" s="98" t="s">
        <v>6555</v>
      </c>
      <c r="D4359" s="104">
        <v>1327.58</v>
      </c>
    </row>
    <row r="4360" spans="1:4">
      <c r="A4360" s="98" t="s">
        <v>6448</v>
      </c>
      <c r="B4360" s="97" t="s">
        <v>3629</v>
      </c>
      <c r="C4360" s="98" t="s">
        <v>6555</v>
      </c>
      <c r="D4360" s="104">
        <v>1617.17</v>
      </c>
    </row>
    <row r="4361" spans="1:4">
      <c r="A4361" s="98" t="s">
        <v>3630</v>
      </c>
      <c r="B4361" s="97" t="s">
        <v>3631</v>
      </c>
      <c r="C4361" s="98" t="s">
        <v>6555</v>
      </c>
      <c r="D4361" s="104">
        <v>3109.96</v>
      </c>
    </row>
    <row r="4362" spans="1:4">
      <c r="A4362" s="98" t="s">
        <v>3632</v>
      </c>
      <c r="B4362" s="97" t="s">
        <v>3633</v>
      </c>
      <c r="C4362" s="98" t="s">
        <v>6555</v>
      </c>
      <c r="D4362" s="104">
        <v>3492.49</v>
      </c>
    </row>
    <row r="4363" spans="1:4">
      <c r="A4363" s="98" t="s">
        <v>3634</v>
      </c>
      <c r="B4363" s="97" t="s">
        <v>3635</v>
      </c>
      <c r="C4363" s="98" t="s">
        <v>6555</v>
      </c>
      <c r="D4363" s="104">
        <v>1359.01</v>
      </c>
    </row>
    <row r="4364" spans="1:4">
      <c r="A4364" s="98" t="s">
        <v>3636</v>
      </c>
      <c r="B4364" s="97" t="s">
        <v>3637</v>
      </c>
      <c r="C4364" s="98" t="s">
        <v>6555</v>
      </c>
      <c r="D4364" s="104">
        <v>3651.8</v>
      </c>
    </row>
    <row r="4365" spans="1:4">
      <c r="A4365" s="98" t="s">
        <v>3638</v>
      </c>
      <c r="B4365" s="97" t="s">
        <v>3639</v>
      </c>
      <c r="C4365" s="98" t="s">
        <v>6555</v>
      </c>
      <c r="D4365" s="104">
        <v>3818.38</v>
      </c>
    </row>
    <row r="4366" spans="1:4">
      <c r="A4366" s="98" t="s">
        <v>3640</v>
      </c>
      <c r="B4366" s="97" t="s">
        <v>3641</v>
      </c>
      <c r="C4366" s="98" t="s">
        <v>6555</v>
      </c>
      <c r="D4366" s="104">
        <v>3992.56</v>
      </c>
    </row>
    <row r="4367" spans="1:4">
      <c r="A4367" s="98" t="s">
        <v>3642</v>
      </c>
      <c r="B4367" s="97" t="s">
        <v>3643</v>
      </c>
      <c r="C4367" s="98" t="s">
        <v>6555</v>
      </c>
      <c r="D4367" s="104">
        <v>3992.56</v>
      </c>
    </row>
    <row r="4368" spans="1:4">
      <c r="A4368" s="98" t="s">
        <v>3644</v>
      </c>
      <c r="B4368" s="97" t="s">
        <v>3645</v>
      </c>
      <c r="C4368" s="98" t="s">
        <v>6555</v>
      </c>
      <c r="D4368" s="104">
        <v>4174.6899999999996</v>
      </c>
    </row>
    <row r="4369" spans="1:4">
      <c r="A4369" s="98" t="s">
        <v>3646</v>
      </c>
      <c r="B4369" s="97" t="s">
        <v>3647</v>
      </c>
      <c r="C4369" s="98" t="s">
        <v>6555</v>
      </c>
      <c r="D4369" s="104">
        <v>3570.72</v>
      </c>
    </row>
    <row r="4370" spans="1:4">
      <c r="A4370" s="98" t="s">
        <v>3648</v>
      </c>
      <c r="B4370" s="97" t="s">
        <v>3649</v>
      </c>
      <c r="C4370" s="98" t="s">
        <v>6555</v>
      </c>
      <c r="D4370" s="104">
        <v>4365.1099999999997</v>
      </c>
    </row>
    <row r="4371" spans="1:4">
      <c r="A4371" s="98" t="s">
        <v>3650</v>
      </c>
      <c r="B4371" s="97" t="s">
        <v>3651</v>
      </c>
      <c r="C4371" s="98" t="s">
        <v>6555</v>
      </c>
      <c r="D4371" s="104">
        <v>140.12</v>
      </c>
    </row>
    <row r="4372" spans="1:4">
      <c r="A4372" s="98" t="s">
        <v>3652</v>
      </c>
      <c r="B4372" s="97" t="s">
        <v>3653</v>
      </c>
      <c r="C4372" s="98" t="s">
        <v>6555</v>
      </c>
      <c r="D4372" s="104">
        <v>140.12</v>
      </c>
    </row>
    <row r="4373" spans="1:4">
      <c r="A4373" s="98" t="s">
        <v>3654</v>
      </c>
      <c r="B4373" s="97" t="s">
        <v>3655</v>
      </c>
      <c r="C4373" s="98" t="s">
        <v>6555</v>
      </c>
      <c r="D4373" s="104">
        <v>209.01</v>
      </c>
    </row>
    <row r="4374" spans="1:4">
      <c r="A4374" s="98" t="s">
        <v>3656</v>
      </c>
      <c r="B4374" s="97" t="s">
        <v>1403</v>
      </c>
      <c r="C4374" s="98" t="s">
        <v>6555</v>
      </c>
      <c r="D4374" s="104">
        <v>197.3</v>
      </c>
    </row>
    <row r="4375" spans="1:4">
      <c r="A4375" s="98" t="s">
        <v>1404</v>
      </c>
      <c r="B4375" s="97" t="s">
        <v>1405</v>
      </c>
      <c r="C4375" s="98" t="s">
        <v>6555</v>
      </c>
      <c r="D4375" s="104">
        <v>199.27</v>
      </c>
    </row>
    <row r="4376" spans="1:4">
      <c r="A4376" s="98" t="s">
        <v>1406</v>
      </c>
      <c r="B4376" s="97" t="s">
        <v>1407</v>
      </c>
      <c r="C4376" s="98" t="s">
        <v>6555</v>
      </c>
      <c r="D4376" s="104">
        <v>12218.01</v>
      </c>
    </row>
    <row r="4377" spans="1:4">
      <c r="A4377" s="98" t="s">
        <v>1408</v>
      </c>
      <c r="B4377" s="97" t="s">
        <v>1409</v>
      </c>
      <c r="C4377" s="98" t="s">
        <v>6555</v>
      </c>
      <c r="D4377" s="104">
        <v>6683.5</v>
      </c>
    </row>
    <row r="4378" spans="1:4">
      <c r="A4378" s="98" t="s">
        <v>1410</v>
      </c>
      <c r="B4378" s="97" t="s">
        <v>1411</v>
      </c>
      <c r="C4378" s="98" t="s">
        <v>6555</v>
      </c>
      <c r="D4378" s="104">
        <v>7894.06</v>
      </c>
    </row>
    <row r="4379" spans="1:4">
      <c r="A4379" s="98" t="s">
        <v>1412</v>
      </c>
      <c r="B4379" s="97" t="s">
        <v>7794</v>
      </c>
      <c r="C4379" s="98" t="s">
        <v>6555</v>
      </c>
      <c r="D4379" s="104">
        <v>11219.21</v>
      </c>
    </row>
    <row r="4380" spans="1:4">
      <c r="A4380" s="98" t="s">
        <v>7795</v>
      </c>
      <c r="B4380" s="97" t="s">
        <v>7796</v>
      </c>
      <c r="C4380" s="98" t="s">
        <v>6555</v>
      </c>
      <c r="D4380" s="104">
        <v>11578.74</v>
      </c>
    </row>
    <row r="4381" spans="1:4">
      <c r="A4381" s="98" t="s">
        <v>7797</v>
      </c>
      <c r="B4381" s="97" t="s">
        <v>7798</v>
      </c>
      <c r="C4381" s="98" t="s">
        <v>6555</v>
      </c>
      <c r="D4381" s="104">
        <v>15808.98</v>
      </c>
    </row>
    <row r="4382" spans="1:4">
      <c r="A4382" s="98" t="s">
        <v>7799</v>
      </c>
      <c r="B4382" s="97" t="s">
        <v>7800</v>
      </c>
      <c r="C4382" s="98" t="s">
        <v>6555</v>
      </c>
      <c r="D4382" s="104">
        <v>16866.689999999999</v>
      </c>
    </row>
    <row r="4383" spans="1:4">
      <c r="A4383" s="98" t="s">
        <v>7801</v>
      </c>
      <c r="B4383" s="97" t="s">
        <v>7802</v>
      </c>
      <c r="C4383" s="98" t="s">
        <v>6555</v>
      </c>
      <c r="D4383" s="104">
        <v>10595.25</v>
      </c>
    </row>
    <row r="4384" spans="1:4">
      <c r="A4384" s="98" t="s">
        <v>7803</v>
      </c>
      <c r="B4384" s="97" t="s">
        <v>3569</v>
      </c>
      <c r="C4384" s="98" t="s">
        <v>6555</v>
      </c>
      <c r="D4384" s="104">
        <v>11711.91</v>
      </c>
    </row>
    <row r="4385" spans="1:4">
      <c r="A4385" s="98" t="s">
        <v>3570</v>
      </c>
      <c r="B4385" s="97" t="s">
        <v>3571</v>
      </c>
      <c r="C4385" s="98" t="s">
        <v>6555</v>
      </c>
      <c r="D4385" s="104">
        <v>13286.36</v>
      </c>
    </row>
    <row r="4386" spans="1:4">
      <c r="A4386" s="98" t="s">
        <v>3572</v>
      </c>
      <c r="B4386" s="97" t="s">
        <v>3573</v>
      </c>
      <c r="C4386" s="98" t="s">
        <v>6555</v>
      </c>
      <c r="D4386" s="104">
        <v>14775.62</v>
      </c>
    </row>
    <row r="4387" spans="1:4">
      <c r="A4387" s="98" t="s">
        <v>3574</v>
      </c>
      <c r="B4387" s="97" t="s">
        <v>5685</v>
      </c>
      <c r="C4387" s="98" t="s">
        <v>6555</v>
      </c>
      <c r="D4387" s="104">
        <v>246.82</v>
      </c>
    </row>
    <row r="4388" spans="1:4">
      <c r="A4388" s="98" t="s">
        <v>5686</v>
      </c>
      <c r="B4388" s="97" t="s">
        <v>5687</v>
      </c>
      <c r="C4388" s="98" t="s">
        <v>6555</v>
      </c>
      <c r="D4388" s="104">
        <v>319.95</v>
      </c>
    </row>
    <row r="4389" spans="1:4">
      <c r="A4389" s="98" t="s">
        <v>5688</v>
      </c>
      <c r="B4389" s="97" t="s">
        <v>5689</v>
      </c>
      <c r="C4389" s="98" t="s">
        <v>6555</v>
      </c>
      <c r="D4389" s="104">
        <v>261.82</v>
      </c>
    </row>
    <row r="4390" spans="1:4">
      <c r="A4390" s="98" t="s">
        <v>5690</v>
      </c>
      <c r="B4390" s="97" t="s">
        <v>5691</v>
      </c>
      <c r="C4390" s="98" t="s">
        <v>6555</v>
      </c>
      <c r="D4390" s="104">
        <v>262.67</v>
      </c>
    </row>
    <row r="4391" spans="1:4">
      <c r="A4391" s="98" t="s">
        <v>5692</v>
      </c>
      <c r="B4391" s="97" t="s">
        <v>5693</v>
      </c>
      <c r="C4391" s="98" t="s">
        <v>6555</v>
      </c>
      <c r="D4391" s="104">
        <v>262.67</v>
      </c>
    </row>
    <row r="4392" spans="1:4">
      <c r="A4392" s="98" t="s">
        <v>5694</v>
      </c>
      <c r="B4392" s="97" t="s">
        <v>5695</v>
      </c>
      <c r="C4392" s="98" t="s">
        <v>6555</v>
      </c>
      <c r="D4392" s="104">
        <v>418.75</v>
      </c>
    </row>
    <row r="4393" spans="1:4">
      <c r="A4393" s="98" t="s">
        <v>5696</v>
      </c>
      <c r="B4393" s="97" t="s">
        <v>5697</v>
      </c>
      <c r="C4393" s="98" t="s">
        <v>6555</v>
      </c>
      <c r="D4393" s="104">
        <v>440.7</v>
      </c>
    </row>
    <row r="4394" spans="1:4">
      <c r="A4394" s="98" t="s">
        <v>5698</v>
      </c>
      <c r="B4394" s="97" t="s">
        <v>5699</v>
      </c>
      <c r="C4394" s="98" t="s">
        <v>6555</v>
      </c>
      <c r="D4394" s="104">
        <v>418.84</v>
      </c>
    </row>
    <row r="4395" spans="1:4">
      <c r="A4395" s="98" t="s">
        <v>5700</v>
      </c>
      <c r="B4395" s="97" t="s">
        <v>5701</v>
      </c>
      <c r="C4395" s="98" t="s">
        <v>6555</v>
      </c>
      <c r="D4395" s="104">
        <v>443.35</v>
      </c>
    </row>
    <row r="4396" spans="1:4">
      <c r="A4396" s="98" t="s">
        <v>5702</v>
      </c>
      <c r="B4396" s="97" t="s">
        <v>5703</v>
      </c>
      <c r="C4396" s="98" t="s">
        <v>6555</v>
      </c>
      <c r="D4396" s="104">
        <v>386.99</v>
      </c>
    </row>
    <row r="4397" spans="1:4">
      <c r="A4397" s="98" t="s">
        <v>5704</v>
      </c>
      <c r="B4397" s="97" t="s">
        <v>5705</v>
      </c>
      <c r="C4397" s="98" t="s">
        <v>6555</v>
      </c>
      <c r="D4397" s="104">
        <v>386.99</v>
      </c>
    </row>
    <row r="4398" spans="1:4">
      <c r="A4398" s="98" t="s">
        <v>5706</v>
      </c>
      <c r="B4398" s="97" t="s">
        <v>5707</v>
      </c>
      <c r="C4398" s="98" t="s">
        <v>6555</v>
      </c>
      <c r="D4398" s="104">
        <v>463.85</v>
      </c>
    </row>
    <row r="4399" spans="1:4">
      <c r="A4399" s="98" t="s">
        <v>5708</v>
      </c>
      <c r="B4399" s="97" t="s">
        <v>5709</v>
      </c>
      <c r="C4399" s="98" t="s">
        <v>6555</v>
      </c>
      <c r="D4399" s="104">
        <v>674.93</v>
      </c>
    </row>
    <row r="4400" spans="1:4">
      <c r="A4400" s="98" t="s">
        <v>5710</v>
      </c>
      <c r="B4400" s="97" t="s">
        <v>5711</v>
      </c>
      <c r="C4400" s="98" t="s">
        <v>6555</v>
      </c>
      <c r="D4400" s="104">
        <v>369.35</v>
      </c>
    </row>
    <row r="4401" spans="1:4">
      <c r="A4401" s="98" t="s">
        <v>5712</v>
      </c>
      <c r="B4401" s="97" t="s">
        <v>5713</v>
      </c>
      <c r="C4401" s="98" t="s">
        <v>6555</v>
      </c>
      <c r="D4401" s="104">
        <v>372.59</v>
      </c>
    </row>
    <row r="4402" spans="1:4">
      <c r="A4402" s="98" t="s">
        <v>5714</v>
      </c>
      <c r="B4402" s="97" t="s">
        <v>5715</v>
      </c>
      <c r="C4402" s="98" t="s">
        <v>6555</v>
      </c>
      <c r="D4402" s="104">
        <v>372.59</v>
      </c>
    </row>
    <row r="4403" spans="1:4">
      <c r="A4403" s="98" t="s">
        <v>5716</v>
      </c>
      <c r="B4403" s="97" t="s">
        <v>5717</v>
      </c>
      <c r="C4403" s="98" t="s">
        <v>6555</v>
      </c>
      <c r="D4403" s="104">
        <v>667.93</v>
      </c>
    </row>
    <row r="4404" spans="1:4">
      <c r="A4404" s="98" t="s">
        <v>5718</v>
      </c>
      <c r="B4404" s="97" t="s">
        <v>5719</v>
      </c>
      <c r="C4404" s="98" t="s">
        <v>6555</v>
      </c>
      <c r="D4404" s="104">
        <v>832.57</v>
      </c>
    </row>
    <row r="4405" spans="1:4">
      <c r="A4405" s="98" t="s">
        <v>5720</v>
      </c>
      <c r="B4405" s="97" t="s">
        <v>5721</v>
      </c>
      <c r="C4405" s="98" t="s">
        <v>6555</v>
      </c>
      <c r="D4405" s="104">
        <v>813.27</v>
      </c>
    </row>
    <row r="4406" spans="1:4">
      <c r="A4406" s="98" t="s">
        <v>5722</v>
      </c>
      <c r="B4406" s="97" t="s">
        <v>5723</v>
      </c>
      <c r="C4406" s="98" t="s">
        <v>6555</v>
      </c>
      <c r="D4406" s="104">
        <v>851.43</v>
      </c>
    </row>
    <row r="4407" spans="1:4">
      <c r="A4407" s="98" t="s">
        <v>5724</v>
      </c>
      <c r="B4407" s="97" t="s">
        <v>5725</v>
      </c>
      <c r="C4407" s="98" t="s">
        <v>6555</v>
      </c>
      <c r="D4407" s="104">
        <v>1026.81</v>
      </c>
    </row>
    <row r="4408" spans="1:4">
      <c r="A4408" s="98" t="s">
        <v>5726</v>
      </c>
      <c r="B4408" s="97" t="s">
        <v>5727</v>
      </c>
      <c r="C4408" s="98" t="s">
        <v>6555</v>
      </c>
      <c r="D4408" s="104">
        <v>2592.2600000000002</v>
      </c>
    </row>
    <row r="4409" spans="1:4">
      <c r="A4409" s="98" t="s">
        <v>5728</v>
      </c>
      <c r="B4409" s="97" t="s">
        <v>7832</v>
      </c>
      <c r="C4409" s="98" t="s">
        <v>6555</v>
      </c>
      <c r="D4409" s="104">
        <v>1007.18</v>
      </c>
    </row>
    <row r="4410" spans="1:4">
      <c r="A4410" s="98" t="s">
        <v>7833</v>
      </c>
      <c r="B4410" s="97" t="s">
        <v>7834</v>
      </c>
      <c r="C4410" s="98" t="s">
        <v>6555</v>
      </c>
      <c r="D4410" s="104">
        <v>1176.52</v>
      </c>
    </row>
    <row r="4411" spans="1:4">
      <c r="A4411" s="98" t="s">
        <v>7835</v>
      </c>
      <c r="B4411" s="97" t="s">
        <v>7836</v>
      </c>
      <c r="C4411" s="98" t="s">
        <v>6555</v>
      </c>
      <c r="D4411" s="104">
        <v>1390.13</v>
      </c>
    </row>
    <row r="4412" spans="1:4">
      <c r="A4412" s="98" t="s">
        <v>7837</v>
      </c>
      <c r="B4412" s="97" t="s">
        <v>7838</v>
      </c>
      <c r="C4412" s="98" t="s">
        <v>6555</v>
      </c>
      <c r="D4412" s="104">
        <v>2648.96</v>
      </c>
    </row>
    <row r="4413" spans="1:4">
      <c r="A4413" s="98" t="s">
        <v>7839</v>
      </c>
      <c r="B4413" s="97" t="s">
        <v>7840</v>
      </c>
      <c r="C4413" s="98" t="s">
        <v>6555</v>
      </c>
      <c r="D4413" s="104">
        <v>1437.94</v>
      </c>
    </row>
    <row r="4414" spans="1:4">
      <c r="A4414" s="98" t="s">
        <v>7841</v>
      </c>
      <c r="B4414" s="97" t="s">
        <v>7842</v>
      </c>
      <c r="C4414" s="98" t="s">
        <v>6555</v>
      </c>
      <c r="D4414" s="104">
        <v>1564.27</v>
      </c>
    </row>
    <row r="4415" spans="1:4">
      <c r="A4415" s="98" t="s">
        <v>7843</v>
      </c>
      <c r="B4415" s="97" t="s">
        <v>5754</v>
      </c>
      <c r="C4415" s="98" t="s">
        <v>6555</v>
      </c>
      <c r="D4415" s="104">
        <v>1880.15</v>
      </c>
    </row>
    <row r="4416" spans="1:4">
      <c r="A4416" s="98" t="s">
        <v>5755</v>
      </c>
      <c r="B4416" s="97" t="s">
        <v>5756</v>
      </c>
      <c r="C4416" s="98" t="s">
        <v>6555</v>
      </c>
      <c r="D4416" s="104">
        <v>3129.08</v>
      </c>
    </row>
    <row r="4417" spans="1:4">
      <c r="A4417" s="98" t="s">
        <v>5757</v>
      </c>
      <c r="B4417" s="97" t="s">
        <v>5758</v>
      </c>
      <c r="C4417" s="98" t="s">
        <v>6555</v>
      </c>
      <c r="D4417" s="104">
        <v>3579.61</v>
      </c>
    </row>
    <row r="4418" spans="1:4">
      <c r="A4418" s="98" t="s">
        <v>5759</v>
      </c>
      <c r="B4418" s="97" t="s">
        <v>5760</v>
      </c>
      <c r="C4418" s="98" t="s">
        <v>6555</v>
      </c>
      <c r="D4418" s="104">
        <v>2790.98</v>
      </c>
    </row>
    <row r="4419" spans="1:4">
      <c r="A4419" s="98" t="s">
        <v>5761</v>
      </c>
      <c r="B4419" s="97" t="s">
        <v>5764</v>
      </c>
      <c r="C4419" s="98" t="s">
        <v>6555</v>
      </c>
      <c r="D4419" s="104">
        <v>2577.41</v>
      </c>
    </row>
    <row r="4420" spans="1:4">
      <c r="A4420" s="98" t="s">
        <v>5765</v>
      </c>
      <c r="B4420" s="97" t="s">
        <v>5766</v>
      </c>
      <c r="C4420" s="98" t="s">
        <v>6555</v>
      </c>
      <c r="D4420" s="104">
        <v>3432.31</v>
      </c>
    </row>
    <row r="4421" spans="1:4">
      <c r="A4421" s="98" t="s">
        <v>5767</v>
      </c>
      <c r="B4421" s="97" t="s">
        <v>7876</v>
      </c>
      <c r="C4421" s="98" t="s">
        <v>6555</v>
      </c>
      <c r="D4421" s="104">
        <v>3675.71</v>
      </c>
    </row>
    <row r="4422" spans="1:4">
      <c r="A4422" s="98" t="s">
        <v>7877</v>
      </c>
      <c r="B4422" s="97" t="s">
        <v>7878</v>
      </c>
      <c r="C4422" s="98" t="s">
        <v>6555</v>
      </c>
      <c r="D4422" s="104">
        <v>4145.7299999999996</v>
      </c>
    </row>
    <row r="4423" spans="1:4">
      <c r="A4423" s="98" t="s">
        <v>7879</v>
      </c>
      <c r="B4423" s="97" t="s">
        <v>7766</v>
      </c>
      <c r="C4423" s="98" t="s">
        <v>6555</v>
      </c>
      <c r="D4423" s="104">
        <v>3724.06</v>
      </c>
    </row>
    <row r="4424" spans="1:4">
      <c r="A4424" s="98" t="s">
        <v>7767</v>
      </c>
      <c r="B4424" s="97" t="s">
        <v>7768</v>
      </c>
      <c r="C4424" s="98" t="s">
        <v>6555</v>
      </c>
      <c r="D4424" s="104">
        <v>4215.25</v>
      </c>
    </row>
    <row r="4425" spans="1:4">
      <c r="A4425" s="98" t="s">
        <v>7769</v>
      </c>
      <c r="B4425" s="97" t="s">
        <v>7770</v>
      </c>
      <c r="C4425" s="98" t="s">
        <v>6555</v>
      </c>
      <c r="D4425" s="104">
        <v>5938.5</v>
      </c>
    </row>
    <row r="4426" spans="1:4">
      <c r="A4426" s="98" t="s">
        <v>7771</v>
      </c>
      <c r="B4426" s="97" t="s">
        <v>7772</v>
      </c>
      <c r="C4426" s="98" t="s">
        <v>6555</v>
      </c>
      <c r="D4426" s="104">
        <v>6649.79</v>
      </c>
    </row>
    <row r="4427" spans="1:4">
      <c r="A4427" s="98" t="s">
        <v>7773</v>
      </c>
      <c r="B4427" s="97" t="s">
        <v>7774</v>
      </c>
      <c r="C4427" s="98" t="s">
        <v>6555</v>
      </c>
      <c r="D4427" s="104">
        <v>167.81</v>
      </c>
    </row>
    <row r="4428" spans="1:4">
      <c r="A4428" s="98" t="s">
        <v>7775</v>
      </c>
      <c r="B4428" s="97" t="s">
        <v>7776</v>
      </c>
      <c r="C4428" s="98" t="s">
        <v>6555</v>
      </c>
      <c r="D4428" s="104">
        <v>167.82</v>
      </c>
    </row>
    <row r="4429" spans="1:4">
      <c r="A4429" s="98" t="s">
        <v>7777</v>
      </c>
      <c r="B4429" s="97" t="s">
        <v>7778</v>
      </c>
      <c r="C4429" s="98" t="s">
        <v>6555</v>
      </c>
      <c r="D4429" s="104">
        <v>167.81</v>
      </c>
    </row>
    <row r="4430" spans="1:4">
      <c r="A4430" s="98" t="s">
        <v>7779</v>
      </c>
      <c r="B4430" s="97" t="s">
        <v>7780</v>
      </c>
      <c r="C4430" s="98" t="s">
        <v>6555</v>
      </c>
      <c r="D4430" s="104">
        <v>167.82</v>
      </c>
    </row>
    <row r="4431" spans="1:4">
      <c r="A4431" s="98" t="s">
        <v>7781</v>
      </c>
      <c r="B4431" s="97" t="s">
        <v>7782</v>
      </c>
      <c r="C4431" s="98" t="s">
        <v>6555</v>
      </c>
      <c r="D4431" s="104">
        <v>4581.28</v>
      </c>
    </row>
    <row r="4432" spans="1:4">
      <c r="A4432" s="98" t="s">
        <v>7783</v>
      </c>
      <c r="B4432" s="97" t="s">
        <v>7784</v>
      </c>
      <c r="C4432" s="98" t="s">
        <v>6555</v>
      </c>
      <c r="D4432" s="104">
        <v>5770.68</v>
      </c>
    </row>
    <row r="4433" spans="1:4">
      <c r="A4433" s="98" t="s">
        <v>7785</v>
      </c>
      <c r="B4433" s="97" t="s">
        <v>7786</v>
      </c>
      <c r="C4433" s="98" t="s">
        <v>6555</v>
      </c>
      <c r="D4433" s="104">
        <v>6809.07</v>
      </c>
    </row>
    <row r="4434" spans="1:4">
      <c r="A4434" s="98" t="s">
        <v>7787</v>
      </c>
      <c r="B4434" s="97" t="s">
        <v>7788</v>
      </c>
      <c r="C4434" s="98" t="s">
        <v>6555</v>
      </c>
      <c r="D4434" s="104">
        <v>7960.13</v>
      </c>
    </row>
    <row r="4435" spans="1:4">
      <c r="A4435" s="98" t="s">
        <v>7789</v>
      </c>
      <c r="B4435" s="97" t="s">
        <v>7790</v>
      </c>
      <c r="C4435" s="98" t="s">
        <v>6555</v>
      </c>
      <c r="D4435" s="104">
        <v>4393.28</v>
      </c>
    </row>
    <row r="4436" spans="1:4">
      <c r="A4436" s="98" t="s">
        <v>7791</v>
      </c>
      <c r="B4436" s="97" t="s">
        <v>7792</v>
      </c>
      <c r="C4436" s="98" t="s">
        <v>6555</v>
      </c>
      <c r="D4436" s="104">
        <v>6251.43</v>
      </c>
    </row>
    <row r="4437" spans="1:4">
      <c r="A4437" s="98" t="s">
        <v>7793</v>
      </c>
      <c r="B4437" s="97" t="s">
        <v>13891</v>
      </c>
      <c r="C4437" s="98" t="s">
        <v>6555</v>
      </c>
      <c r="D4437" s="104">
        <v>8089.66</v>
      </c>
    </row>
    <row r="4438" spans="1:4">
      <c r="A4438" s="98" t="s">
        <v>14619</v>
      </c>
      <c r="B4438" s="97" t="s">
        <v>14620</v>
      </c>
      <c r="C4438" s="98" t="s">
        <v>6555</v>
      </c>
      <c r="D4438" s="104">
        <v>10973.98</v>
      </c>
    </row>
    <row r="4439" spans="1:4">
      <c r="A4439" s="98" t="s">
        <v>14621</v>
      </c>
      <c r="B4439" s="97" t="s">
        <v>13217</v>
      </c>
      <c r="C4439" s="98" t="s">
        <v>6555</v>
      </c>
      <c r="D4439" s="104">
        <v>11081.83</v>
      </c>
    </row>
    <row r="4440" spans="1:4">
      <c r="A4440" s="98" t="s">
        <v>13218</v>
      </c>
      <c r="B4440" s="97" t="s">
        <v>13219</v>
      </c>
      <c r="C4440" s="98" t="s">
        <v>6555</v>
      </c>
      <c r="D4440" s="104">
        <v>3617.26</v>
      </c>
    </row>
    <row r="4441" spans="1:4">
      <c r="A4441" s="98" t="s">
        <v>13220</v>
      </c>
      <c r="B4441" s="97" t="s">
        <v>13221</v>
      </c>
      <c r="C4441" s="98" t="s">
        <v>6555</v>
      </c>
      <c r="D4441" s="104">
        <v>319.2</v>
      </c>
    </row>
    <row r="4442" spans="1:4">
      <c r="A4442" s="98" t="s">
        <v>13222</v>
      </c>
      <c r="B4442" s="97" t="s">
        <v>13223</v>
      </c>
      <c r="C4442" s="98" t="s">
        <v>6555</v>
      </c>
      <c r="D4442" s="104">
        <v>249.48</v>
      </c>
    </row>
    <row r="4443" spans="1:4">
      <c r="A4443" s="98" t="s">
        <v>13224</v>
      </c>
      <c r="B4443" s="97" t="s">
        <v>13225</v>
      </c>
      <c r="C4443" s="98" t="s">
        <v>6555</v>
      </c>
      <c r="D4443" s="104">
        <v>314.97000000000003</v>
      </c>
    </row>
    <row r="4444" spans="1:4">
      <c r="A4444" s="98" t="s">
        <v>13226</v>
      </c>
      <c r="B4444" s="97" t="s">
        <v>13227</v>
      </c>
      <c r="C4444" s="98" t="s">
        <v>6555</v>
      </c>
      <c r="D4444" s="104">
        <v>313.8</v>
      </c>
    </row>
    <row r="4445" spans="1:4">
      <c r="A4445" s="98" t="s">
        <v>13228</v>
      </c>
      <c r="B4445" s="97" t="s">
        <v>13229</v>
      </c>
      <c r="C4445" s="98" t="s">
        <v>6555</v>
      </c>
      <c r="D4445" s="104">
        <v>11008.87</v>
      </c>
    </row>
    <row r="4446" spans="1:4">
      <c r="A4446" s="98" t="s">
        <v>13230</v>
      </c>
      <c r="B4446" s="97" t="s">
        <v>13231</v>
      </c>
      <c r="C4446" s="98" t="s">
        <v>6555</v>
      </c>
      <c r="D4446" s="104">
        <v>6584.66</v>
      </c>
    </row>
    <row r="4447" spans="1:4">
      <c r="A4447" s="98" t="s">
        <v>13232</v>
      </c>
      <c r="B4447" s="97" t="s">
        <v>13233</v>
      </c>
      <c r="C4447" s="98" t="s">
        <v>6555</v>
      </c>
      <c r="D4447" s="104">
        <v>7379.72</v>
      </c>
    </row>
    <row r="4448" spans="1:4">
      <c r="A4448" s="98" t="s">
        <v>13234</v>
      </c>
      <c r="B4448" s="97" t="s">
        <v>13235</v>
      </c>
      <c r="C4448" s="98" t="s">
        <v>6555</v>
      </c>
      <c r="D4448" s="104">
        <v>10457.040000000001</v>
      </c>
    </row>
    <row r="4449" spans="1:4">
      <c r="A4449" s="98" t="s">
        <v>13236</v>
      </c>
      <c r="B4449" s="97" t="s">
        <v>13237</v>
      </c>
      <c r="C4449" s="98" t="s">
        <v>6555</v>
      </c>
      <c r="D4449" s="104">
        <v>14856.49</v>
      </c>
    </row>
    <row r="4450" spans="1:4">
      <c r="A4450" s="98" t="s">
        <v>13238</v>
      </c>
      <c r="B4450" s="97" t="s">
        <v>13239</v>
      </c>
      <c r="C4450" s="98" t="s">
        <v>6555</v>
      </c>
      <c r="D4450" s="104">
        <v>14802.64</v>
      </c>
    </row>
    <row r="4451" spans="1:4">
      <c r="A4451" s="98" t="s">
        <v>13240</v>
      </c>
      <c r="B4451" s="97" t="s">
        <v>13241</v>
      </c>
      <c r="C4451" s="98" t="s">
        <v>6555</v>
      </c>
      <c r="D4451" s="104">
        <v>9247.52</v>
      </c>
    </row>
    <row r="4452" spans="1:4">
      <c r="A4452" s="98" t="s">
        <v>13242</v>
      </c>
      <c r="B4452" s="97" t="s">
        <v>13243</v>
      </c>
      <c r="C4452" s="98" t="s">
        <v>6555</v>
      </c>
      <c r="D4452" s="104">
        <v>10243.959999999999</v>
      </c>
    </row>
    <row r="4453" spans="1:4">
      <c r="A4453" s="98" t="s">
        <v>13244</v>
      </c>
      <c r="B4453" s="97" t="s">
        <v>13245</v>
      </c>
      <c r="C4453" s="98" t="s">
        <v>6555</v>
      </c>
      <c r="D4453" s="104">
        <v>10891.4</v>
      </c>
    </row>
    <row r="4454" spans="1:4">
      <c r="A4454" s="98" t="s">
        <v>13246</v>
      </c>
      <c r="B4454" s="97" t="s">
        <v>13247</v>
      </c>
      <c r="C4454" s="98" t="s">
        <v>6555</v>
      </c>
      <c r="D4454" s="104">
        <v>13148.02</v>
      </c>
    </row>
    <row r="4455" spans="1:4">
      <c r="A4455" s="98" t="s">
        <v>13248</v>
      </c>
      <c r="B4455" s="97" t="s">
        <v>13249</v>
      </c>
      <c r="C4455" s="98" t="s">
        <v>6555</v>
      </c>
      <c r="D4455" s="104">
        <v>428.47</v>
      </c>
    </row>
    <row r="4456" spans="1:4">
      <c r="A4456" s="98" t="s">
        <v>13250</v>
      </c>
      <c r="B4456" s="97" t="s">
        <v>13251</v>
      </c>
      <c r="C4456" s="98" t="s">
        <v>6555</v>
      </c>
      <c r="D4456" s="104">
        <v>437.55</v>
      </c>
    </row>
    <row r="4457" spans="1:4">
      <c r="A4457" s="98" t="s">
        <v>13282</v>
      </c>
      <c r="B4457" s="97" t="s">
        <v>13283</v>
      </c>
      <c r="C4457" s="98" t="s">
        <v>6555</v>
      </c>
      <c r="D4457" s="104">
        <v>399.14</v>
      </c>
    </row>
    <row r="4458" spans="1:4">
      <c r="A4458" s="98" t="s">
        <v>13284</v>
      </c>
      <c r="B4458" s="97" t="s">
        <v>13285</v>
      </c>
      <c r="C4458" s="98" t="s">
        <v>6555</v>
      </c>
      <c r="D4458" s="104">
        <v>412.99</v>
      </c>
    </row>
    <row r="4459" spans="1:4">
      <c r="A4459" s="98" t="s">
        <v>13286</v>
      </c>
      <c r="B4459" s="97" t="s">
        <v>13287</v>
      </c>
      <c r="C4459" s="98" t="s">
        <v>6555</v>
      </c>
      <c r="D4459" s="104">
        <v>412.99</v>
      </c>
    </row>
    <row r="4460" spans="1:4">
      <c r="A4460" s="98" t="s">
        <v>13288</v>
      </c>
      <c r="B4460" s="97" t="s">
        <v>13289</v>
      </c>
      <c r="C4460" s="98" t="s">
        <v>6555</v>
      </c>
      <c r="D4460" s="104">
        <v>642.4</v>
      </c>
    </row>
    <row r="4461" spans="1:4">
      <c r="A4461" s="98" t="s">
        <v>13290</v>
      </c>
      <c r="B4461" s="97" t="s">
        <v>13291</v>
      </c>
      <c r="C4461" s="98" t="s">
        <v>6555</v>
      </c>
      <c r="D4461" s="104">
        <v>690.2</v>
      </c>
    </row>
    <row r="4462" spans="1:4">
      <c r="A4462" s="98" t="s">
        <v>13292</v>
      </c>
      <c r="B4462" s="97" t="s">
        <v>13293</v>
      </c>
      <c r="C4462" s="98" t="s">
        <v>6555</v>
      </c>
      <c r="D4462" s="104">
        <v>741.58</v>
      </c>
    </row>
    <row r="4463" spans="1:4">
      <c r="A4463" s="98" t="s">
        <v>13294</v>
      </c>
      <c r="B4463" s="97" t="s">
        <v>13295</v>
      </c>
      <c r="C4463" s="98" t="s">
        <v>6555</v>
      </c>
      <c r="D4463" s="104">
        <v>453.26</v>
      </c>
    </row>
    <row r="4464" spans="1:4">
      <c r="A4464" s="98" t="s">
        <v>13296</v>
      </c>
      <c r="B4464" s="97" t="s">
        <v>13297</v>
      </c>
      <c r="C4464" s="98" t="s">
        <v>6555</v>
      </c>
      <c r="D4464" s="104">
        <v>629.79999999999995</v>
      </c>
    </row>
    <row r="4465" spans="1:4">
      <c r="A4465" s="98" t="s">
        <v>13298</v>
      </c>
      <c r="B4465" s="97" t="s">
        <v>13299</v>
      </c>
      <c r="C4465" s="98" t="s">
        <v>6555</v>
      </c>
      <c r="D4465" s="104">
        <v>629.79999999999995</v>
      </c>
    </row>
    <row r="4466" spans="1:4">
      <c r="A4466" s="98" t="s">
        <v>13300</v>
      </c>
      <c r="B4466" s="97" t="s">
        <v>13301</v>
      </c>
      <c r="C4466" s="98" t="s">
        <v>6555</v>
      </c>
      <c r="D4466" s="104">
        <v>853.02</v>
      </c>
    </row>
    <row r="4467" spans="1:4">
      <c r="A4467" s="98" t="s">
        <v>13302</v>
      </c>
      <c r="B4467" s="97" t="s">
        <v>13303</v>
      </c>
      <c r="C4467" s="98" t="s">
        <v>6555</v>
      </c>
      <c r="D4467" s="104">
        <v>955.07</v>
      </c>
    </row>
    <row r="4468" spans="1:4">
      <c r="A4468" s="98" t="s">
        <v>13304</v>
      </c>
      <c r="B4468" s="97" t="s">
        <v>13305</v>
      </c>
      <c r="C4468" s="98" t="s">
        <v>6555</v>
      </c>
      <c r="D4468" s="104">
        <v>974.17</v>
      </c>
    </row>
    <row r="4469" spans="1:4">
      <c r="A4469" s="98" t="s">
        <v>13306</v>
      </c>
      <c r="B4469" s="97" t="s">
        <v>13307</v>
      </c>
      <c r="C4469" s="98" t="s">
        <v>6555</v>
      </c>
      <c r="D4469" s="104">
        <v>819.89</v>
      </c>
    </row>
    <row r="4470" spans="1:4">
      <c r="A4470" s="98" t="s">
        <v>13308</v>
      </c>
      <c r="B4470" s="97" t="s">
        <v>13309</v>
      </c>
      <c r="C4470" s="98" t="s">
        <v>6555</v>
      </c>
      <c r="D4470" s="104">
        <v>836.29</v>
      </c>
    </row>
    <row r="4471" spans="1:4">
      <c r="A4471" s="98" t="s">
        <v>13310</v>
      </c>
      <c r="B4471" s="97" t="s">
        <v>13311</v>
      </c>
      <c r="C4471" s="98" t="s">
        <v>6555</v>
      </c>
      <c r="D4471" s="104">
        <v>836.29</v>
      </c>
    </row>
    <row r="4472" spans="1:4">
      <c r="A4472" s="98" t="s">
        <v>13312</v>
      </c>
      <c r="B4472" s="97" t="s">
        <v>14009</v>
      </c>
      <c r="C4472" s="98" t="s">
        <v>6555</v>
      </c>
      <c r="D4472" s="104">
        <v>935.42</v>
      </c>
    </row>
    <row r="4473" spans="1:4">
      <c r="A4473" s="98" t="s">
        <v>8598</v>
      </c>
      <c r="B4473" s="97" t="s">
        <v>8599</v>
      </c>
      <c r="C4473" s="98" t="s">
        <v>6555</v>
      </c>
      <c r="D4473" s="104">
        <v>1041.1300000000001</v>
      </c>
    </row>
    <row r="4474" spans="1:4">
      <c r="A4474" s="98" t="s">
        <v>8600</v>
      </c>
      <c r="B4474" s="97" t="s">
        <v>8601</v>
      </c>
      <c r="C4474" s="98" t="s">
        <v>6555</v>
      </c>
      <c r="D4474" s="104">
        <v>1160.3599999999999</v>
      </c>
    </row>
    <row r="4475" spans="1:4">
      <c r="A4475" s="98" t="s">
        <v>8602</v>
      </c>
      <c r="B4475" s="97" t="s">
        <v>8603</v>
      </c>
      <c r="C4475" s="98" t="s">
        <v>6555</v>
      </c>
      <c r="D4475" s="104">
        <v>1521.26</v>
      </c>
    </row>
    <row r="4476" spans="1:4">
      <c r="A4476" s="98" t="s">
        <v>8604</v>
      </c>
      <c r="B4476" s="97" t="s">
        <v>8605</v>
      </c>
      <c r="C4476" s="98" t="s">
        <v>6555</v>
      </c>
      <c r="D4476" s="104">
        <v>1639.44</v>
      </c>
    </row>
    <row r="4477" spans="1:4">
      <c r="A4477" s="98" t="s">
        <v>8606</v>
      </c>
      <c r="B4477" s="97" t="s">
        <v>8607</v>
      </c>
      <c r="C4477" s="98" t="s">
        <v>6555</v>
      </c>
      <c r="D4477" s="104">
        <v>1672.23</v>
      </c>
    </row>
    <row r="4478" spans="1:4">
      <c r="A4478" s="98" t="s">
        <v>8608</v>
      </c>
      <c r="B4478" s="97" t="s">
        <v>8609</v>
      </c>
      <c r="C4478" s="98" t="s">
        <v>6555</v>
      </c>
      <c r="D4478" s="104">
        <v>1705.68</v>
      </c>
    </row>
    <row r="4479" spans="1:4">
      <c r="A4479" s="98" t="s">
        <v>8610</v>
      </c>
      <c r="B4479" s="97" t="s">
        <v>8611</v>
      </c>
      <c r="C4479" s="98" t="s">
        <v>6555</v>
      </c>
      <c r="D4479" s="104">
        <v>2804.32</v>
      </c>
    </row>
    <row r="4480" spans="1:4">
      <c r="A4480" s="98" t="s">
        <v>8612</v>
      </c>
      <c r="B4480" s="97" t="s">
        <v>8613</v>
      </c>
      <c r="C4480" s="98" t="s">
        <v>6555</v>
      </c>
      <c r="D4480" s="104">
        <v>2818.99</v>
      </c>
    </row>
    <row r="4481" spans="1:4">
      <c r="A4481" s="98" t="s">
        <v>8614</v>
      </c>
      <c r="B4481" s="97" t="s">
        <v>8615</v>
      </c>
      <c r="C4481" s="98" t="s">
        <v>6555</v>
      </c>
      <c r="D4481" s="104">
        <v>2928.42</v>
      </c>
    </row>
    <row r="4482" spans="1:4">
      <c r="A4482" s="98" t="s">
        <v>8616</v>
      </c>
      <c r="B4482" s="97" t="s">
        <v>8617</v>
      </c>
      <c r="C4482" s="98" t="s">
        <v>6555</v>
      </c>
      <c r="D4482" s="104">
        <v>3341.83</v>
      </c>
    </row>
    <row r="4483" spans="1:4">
      <c r="A4483" s="98" t="s">
        <v>8618</v>
      </c>
      <c r="B4483" s="97" t="s">
        <v>8619</v>
      </c>
      <c r="C4483" s="98" t="s">
        <v>6555</v>
      </c>
      <c r="D4483" s="104">
        <v>2885.77</v>
      </c>
    </row>
    <row r="4484" spans="1:4">
      <c r="A4484" s="98" t="s">
        <v>8620</v>
      </c>
      <c r="B4484" s="97" t="s">
        <v>8621</v>
      </c>
      <c r="C4484" s="98" t="s">
        <v>6555</v>
      </c>
      <c r="D4484" s="104">
        <v>2935.27</v>
      </c>
    </row>
    <row r="4485" spans="1:4">
      <c r="A4485" s="98" t="s">
        <v>8622</v>
      </c>
      <c r="B4485" s="97" t="s">
        <v>8623</v>
      </c>
      <c r="C4485" s="98" t="s">
        <v>6555</v>
      </c>
      <c r="D4485" s="104">
        <v>3195.68</v>
      </c>
    </row>
    <row r="4486" spans="1:4">
      <c r="A4486" s="98" t="s">
        <v>8624</v>
      </c>
      <c r="B4486" s="97" t="s">
        <v>8625</v>
      </c>
      <c r="C4486" s="98" t="s">
        <v>6555</v>
      </c>
      <c r="D4486" s="104">
        <v>3383.86</v>
      </c>
    </row>
    <row r="4487" spans="1:4">
      <c r="A4487" s="98" t="s">
        <v>8626</v>
      </c>
      <c r="B4487" s="97" t="s">
        <v>8627</v>
      </c>
      <c r="C4487" s="98" t="s">
        <v>6555</v>
      </c>
      <c r="D4487" s="104">
        <v>3482.49</v>
      </c>
    </row>
    <row r="4488" spans="1:4">
      <c r="A4488" s="98" t="s">
        <v>8628</v>
      </c>
      <c r="B4488" s="97" t="s">
        <v>8629</v>
      </c>
      <c r="C4488" s="98" t="s">
        <v>6555</v>
      </c>
      <c r="D4488" s="104">
        <v>3461.71</v>
      </c>
    </row>
    <row r="4489" spans="1:4">
      <c r="A4489" s="98" t="s">
        <v>8630</v>
      </c>
      <c r="B4489" s="97" t="s">
        <v>8631</v>
      </c>
      <c r="C4489" s="98" t="s">
        <v>6555</v>
      </c>
      <c r="D4489" s="104">
        <v>3539.48</v>
      </c>
    </row>
    <row r="4490" spans="1:4">
      <c r="A4490" s="98" t="s">
        <v>8632</v>
      </c>
      <c r="B4490" s="97" t="s">
        <v>13219</v>
      </c>
      <c r="C4490" s="98" t="s">
        <v>6555</v>
      </c>
      <c r="D4490" s="104">
        <v>3617.26</v>
      </c>
    </row>
    <row r="4491" spans="1:4">
      <c r="A4491" s="98" t="s">
        <v>8633</v>
      </c>
      <c r="B4491" s="97" t="s">
        <v>8634</v>
      </c>
      <c r="C4491" s="98" t="s">
        <v>6555</v>
      </c>
      <c r="D4491" s="104">
        <v>3842.77</v>
      </c>
    </row>
    <row r="4492" spans="1:4">
      <c r="A4492" s="98" t="s">
        <v>8635</v>
      </c>
      <c r="B4492" s="97" t="s">
        <v>8636</v>
      </c>
      <c r="C4492" s="98" t="s">
        <v>6555</v>
      </c>
      <c r="D4492" s="104">
        <v>3965.72</v>
      </c>
    </row>
    <row r="4493" spans="1:4">
      <c r="A4493" s="98" t="s">
        <v>8637</v>
      </c>
      <c r="B4493" s="97" t="s">
        <v>8638</v>
      </c>
      <c r="C4493" s="98" t="s">
        <v>6555</v>
      </c>
      <c r="D4493" s="104">
        <v>4145.6000000000004</v>
      </c>
    </row>
    <row r="4494" spans="1:4">
      <c r="A4494" s="98" t="s">
        <v>8639</v>
      </c>
      <c r="B4494" s="97" t="s">
        <v>8640</v>
      </c>
      <c r="C4494" s="98" t="s">
        <v>6555</v>
      </c>
      <c r="D4494" s="104">
        <v>4206.97</v>
      </c>
    </row>
    <row r="4495" spans="1:4">
      <c r="A4495" s="98" t="s">
        <v>8641</v>
      </c>
      <c r="B4495" s="97" t="s">
        <v>8642</v>
      </c>
      <c r="C4495" s="98" t="s">
        <v>6555</v>
      </c>
      <c r="D4495" s="104">
        <v>4842.2</v>
      </c>
    </row>
    <row r="4496" spans="1:4">
      <c r="A4496" s="98" t="s">
        <v>8643</v>
      </c>
      <c r="B4496" s="97" t="s">
        <v>8644</v>
      </c>
      <c r="C4496" s="98" t="s">
        <v>6555</v>
      </c>
      <c r="D4496" s="104">
        <v>4985.46</v>
      </c>
    </row>
    <row r="4497" spans="1:4">
      <c r="A4497" s="98" t="s">
        <v>8645</v>
      </c>
      <c r="B4497" s="97" t="s">
        <v>10857</v>
      </c>
      <c r="C4497" s="98" t="s">
        <v>6555</v>
      </c>
      <c r="D4497" s="104">
        <v>5029.12</v>
      </c>
    </row>
    <row r="4498" spans="1:4">
      <c r="A4498" s="98" t="s">
        <v>10858</v>
      </c>
      <c r="B4498" s="97" t="s">
        <v>12835</v>
      </c>
      <c r="C4498" s="98" t="s">
        <v>6555</v>
      </c>
      <c r="D4498" s="104">
        <v>5184.05</v>
      </c>
    </row>
    <row r="4499" spans="1:4">
      <c r="A4499" s="98" t="s">
        <v>12836</v>
      </c>
      <c r="B4499" s="97" t="s">
        <v>12837</v>
      </c>
      <c r="C4499" s="98" t="s">
        <v>6555</v>
      </c>
      <c r="D4499" s="104">
        <v>4224.2299999999996</v>
      </c>
    </row>
    <row r="4500" spans="1:4">
      <c r="A4500" s="98" t="s">
        <v>12838</v>
      </c>
      <c r="B4500" s="97" t="s">
        <v>12839</v>
      </c>
      <c r="C4500" s="98" t="s">
        <v>6555</v>
      </c>
      <c r="D4500" s="104">
        <v>4975.2700000000004</v>
      </c>
    </row>
    <row r="4501" spans="1:4">
      <c r="A4501" s="98" t="s">
        <v>12840</v>
      </c>
      <c r="B4501" s="97" t="s">
        <v>8699</v>
      </c>
      <c r="C4501" s="98" t="s">
        <v>6555</v>
      </c>
      <c r="D4501" s="104">
        <v>6521.57</v>
      </c>
    </row>
    <row r="4502" spans="1:4">
      <c r="A4502" s="98" t="s">
        <v>8700</v>
      </c>
      <c r="B4502" s="97" t="s">
        <v>8701</v>
      </c>
      <c r="C4502" s="98" t="s">
        <v>6555</v>
      </c>
      <c r="D4502" s="104">
        <v>150.82</v>
      </c>
    </row>
    <row r="4503" spans="1:4">
      <c r="A4503" s="98" t="s">
        <v>8702</v>
      </c>
      <c r="B4503" s="97" t="s">
        <v>8703</v>
      </c>
      <c r="C4503" s="98" t="s">
        <v>6555</v>
      </c>
      <c r="D4503" s="104">
        <v>164.08</v>
      </c>
    </row>
    <row r="4504" spans="1:4">
      <c r="A4504" s="98" t="s">
        <v>8704</v>
      </c>
      <c r="B4504" s="97" t="s">
        <v>8705</v>
      </c>
      <c r="C4504" s="98" t="s">
        <v>6555</v>
      </c>
      <c r="D4504" s="104">
        <v>150.82</v>
      </c>
    </row>
    <row r="4505" spans="1:4">
      <c r="A4505" s="98" t="s">
        <v>8706</v>
      </c>
      <c r="B4505" s="97" t="s">
        <v>8707</v>
      </c>
      <c r="C4505" s="98" t="s">
        <v>6555</v>
      </c>
      <c r="D4505" s="104">
        <v>164.08</v>
      </c>
    </row>
    <row r="4506" spans="1:4">
      <c r="A4506" s="98" t="s">
        <v>8708</v>
      </c>
      <c r="B4506" s="97" t="s">
        <v>8709</v>
      </c>
      <c r="C4506" s="98" t="s">
        <v>6555</v>
      </c>
      <c r="D4506" s="104">
        <v>5065.71</v>
      </c>
    </row>
    <row r="4507" spans="1:4">
      <c r="A4507" s="98" t="s">
        <v>8710</v>
      </c>
      <c r="B4507" s="97" t="s">
        <v>8711</v>
      </c>
      <c r="C4507" s="98" t="s">
        <v>6555</v>
      </c>
      <c r="D4507" s="104">
        <v>6143.94</v>
      </c>
    </row>
    <row r="4508" spans="1:4">
      <c r="A4508" s="98" t="s">
        <v>8712</v>
      </c>
      <c r="B4508" s="97" t="s">
        <v>8713</v>
      </c>
      <c r="C4508" s="98" t="s">
        <v>6555</v>
      </c>
      <c r="D4508" s="104">
        <v>6673.53</v>
      </c>
    </row>
    <row r="4509" spans="1:4">
      <c r="A4509" s="98" t="s">
        <v>8714</v>
      </c>
      <c r="B4509" s="97" t="s">
        <v>8715</v>
      </c>
      <c r="C4509" s="98" t="s">
        <v>6555</v>
      </c>
      <c r="D4509" s="104">
        <v>7116.02</v>
      </c>
    </row>
    <row r="4510" spans="1:4">
      <c r="A4510" s="98" t="s">
        <v>8716</v>
      </c>
      <c r="B4510" s="97" t="s">
        <v>8717</v>
      </c>
      <c r="C4510" s="98" t="s">
        <v>6555</v>
      </c>
      <c r="D4510" s="104">
        <v>6075.86</v>
      </c>
    </row>
    <row r="4511" spans="1:4">
      <c r="A4511" s="98" t="s">
        <v>8718</v>
      </c>
      <c r="B4511" s="97" t="s">
        <v>8719</v>
      </c>
      <c r="C4511" s="98" t="s">
        <v>6555</v>
      </c>
      <c r="D4511" s="104">
        <v>7142.85</v>
      </c>
    </row>
    <row r="4512" spans="1:4">
      <c r="A4512" s="98" t="s">
        <v>8720</v>
      </c>
      <c r="B4512" s="97" t="s">
        <v>8721</v>
      </c>
      <c r="C4512" s="98" t="s">
        <v>6555</v>
      </c>
      <c r="D4512" s="104">
        <v>9795.33</v>
      </c>
    </row>
    <row r="4513" spans="1:4">
      <c r="A4513" s="98" t="s">
        <v>8722</v>
      </c>
      <c r="B4513" s="97" t="s">
        <v>8723</v>
      </c>
      <c r="C4513" s="98" t="s">
        <v>6555</v>
      </c>
      <c r="D4513" s="104">
        <v>10132.540000000001</v>
      </c>
    </row>
    <row r="4514" spans="1:4">
      <c r="A4514" s="98" t="s">
        <v>8724</v>
      </c>
      <c r="B4514" s="97" t="s">
        <v>8725</v>
      </c>
      <c r="C4514" s="98" t="s">
        <v>6555</v>
      </c>
      <c r="D4514" s="104">
        <v>1982</v>
      </c>
    </row>
    <row r="4515" spans="1:4">
      <c r="A4515" s="98" t="s">
        <v>8726</v>
      </c>
      <c r="B4515" s="97" t="s">
        <v>8727</v>
      </c>
      <c r="C4515" s="98" t="s">
        <v>6555</v>
      </c>
      <c r="D4515" s="104">
        <v>3006.67</v>
      </c>
    </row>
    <row r="4516" spans="1:4">
      <c r="A4516" s="98" t="s">
        <v>8728</v>
      </c>
      <c r="B4516" s="97" t="s">
        <v>8729</v>
      </c>
      <c r="C4516" s="98" t="s">
        <v>6555</v>
      </c>
      <c r="D4516" s="104">
        <v>4157.92</v>
      </c>
    </row>
    <row r="4517" spans="1:4">
      <c r="A4517" s="98" t="s">
        <v>8730</v>
      </c>
      <c r="B4517" s="97" t="s">
        <v>8731</v>
      </c>
      <c r="C4517" s="98" t="s">
        <v>6555</v>
      </c>
      <c r="D4517" s="104">
        <v>4247.32</v>
      </c>
    </row>
    <row r="4518" spans="1:4">
      <c r="A4518" s="98" t="s">
        <v>8732</v>
      </c>
      <c r="B4518" s="97" t="s">
        <v>8733</v>
      </c>
      <c r="C4518" s="98" t="s">
        <v>6555</v>
      </c>
      <c r="D4518" s="104">
        <v>5566.97</v>
      </c>
    </row>
    <row r="4519" spans="1:4">
      <c r="A4519" s="98" t="s">
        <v>8734</v>
      </c>
      <c r="B4519" s="97" t="s">
        <v>8735</v>
      </c>
      <c r="C4519" s="98" t="s">
        <v>6555</v>
      </c>
      <c r="D4519" s="104">
        <v>5954.3</v>
      </c>
    </row>
    <row r="4520" spans="1:4">
      <c r="A4520" s="98" t="s">
        <v>8736</v>
      </c>
      <c r="B4520" s="97" t="s">
        <v>8737</v>
      </c>
      <c r="C4520" s="98" t="s">
        <v>6555</v>
      </c>
      <c r="D4520" s="104">
        <v>6197.7</v>
      </c>
    </row>
    <row r="4521" spans="1:4">
      <c r="A4521" s="98" t="s">
        <v>8738</v>
      </c>
      <c r="B4521" s="97" t="s">
        <v>8739</v>
      </c>
      <c r="C4521" s="98" t="s">
        <v>6555</v>
      </c>
      <c r="D4521" s="104">
        <v>6667.72</v>
      </c>
    </row>
    <row r="4522" spans="1:4">
      <c r="A4522" s="98" t="s">
        <v>8740</v>
      </c>
      <c r="B4522" s="97" t="s">
        <v>8741</v>
      </c>
      <c r="C4522" s="98" t="s">
        <v>6555</v>
      </c>
      <c r="D4522" s="104">
        <v>23699.65</v>
      </c>
    </row>
    <row r="4523" spans="1:4">
      <c r="A4523" s="98" t="s">
        <v>8742</v>
      </c>
      <c r="B4523" s="97" t="s">
        <v>8743</v>
      </c>
      <c r="C4523" s="98" t="s">
        <v>6555</v>
      </c>
      <c r="D4523" s="104">
        <v>24122.39</v>
      </c>
    </row>
    <row r="4524" spans="1:4">
      <c r="A4524" s="98" t="s">
        <v>8744</v>
      </c>
      <c r="B4524" s="97" t="s">
        <v>8745</v>
      </c>
      <c r="C4524" s="98" t="s">
        <v>6555</v>
      </c>
      <c r="D4524" s="104">
        <v>23938.77</v>
      </c>
    </row>
    <row r="4525" spans="1:4">
      <c r="A4525" s="98" t="s">
        <v>8746</v>
      </c>
      <c r="B4525" s="97" t="s">
        <v>8747</v>
      </c>
      <c r="C4525" s="98" t="s">
        <v>6555</v>
      </c>
      <c r="D4525" s="104">
        <v>18339.97</v>
      </c>
    </row>
    <row r="4526" spans="1:4">
      <c r="A4526" s="98" t="s">
        <v>8748</v>
      </c>
      <c r="B4526" s="97" t="s">
        <v>8749</v>
      </c>
      <c r="C4526" s="98" t="s">
        <v>6555</v>
      </c>
      <c r="D4526" s="104">
        <v>18484.3</v>
      </c>
    </row>
    <row r="4527" spans="1:4">
      <c r="A4527" s="98" t="s">
        <v>8750</v>
      </c>
      <c r="B4527" s="97" t="s">
        <v>8751</v>
      </c>
      <c r="C4527" s="98" t="s">
        <v>6555</v>
      </c>
      <c r="D4527" s="104">
        <v>22663.08</v>
      </c>
    </row>
    <row r="4528" spans="1:4">
      <c r="A4528" s="98" t="s">
        <v>8752</v>
      </c>
      <c r="B4528" s="97" t="s">
        <v>8753</v>
      </c>
      <c r="C4528" s="98" t="s">
        <v>6555</v>
      </c>
      <c r="D4528" s="104">
        <v>19550.509999999998</v>
      </c>
    </row>
    <row r="4529" spans="1:4">
      <c r="A4529" s="98" t="s">
        <v>8754</v>
      </c>
      <c r="B4529" s="97" t="s">
        <v>10859</v>
      </c>
      <c r="C4529" s="98" t="s">
        <v>6555</v>
      </c>
      <c r="D4529" s="104">
        <v>19883.330000000002</v>
      </c>
    </row>
    <row r="4530" spans="1:4">
      <c r="A4530" s="98" t="s">
        <v>10860</v>
      </c>
      <c r="B4530" s="97" t="s">
        <v>10861</v>
      </c>
      <c r="C4530" s="98" t="s">
        <v>6555</v>
      </c>
      <c r="D4530" s="104">
        <v>18474.07</v>
      </c>
    </row>
    <row r="4531" spans="1:4">
      <c r="A4531" s="98" t="s">
        <v>10862</v>
      </c>
      <c r="B4531" s="97" t="s">
        <v>10863</v>
      </c>
      <c r="C4531" s="98" t="s">
        <v>6555</v>
      </c>
      <c r="D4531" s="104">
        <v>22875.68</v>
      </c>
    </row>
    <row r="4532" spans="1:4">
      <c r="A4532" s="98" t="s">
        <v>10864</v>
      </c>
      <c r="B4532" s="97" t="s">
        <v>10865</v>
      </c>
      <c r="C4532" s="98" t="s">
        <v>6555</v>
      </c>
      <c r="D4532" s="104">
        <v>22828.33</v>
      </c>
    </row>
    <row r="4533" spans="1:4">
      <c r="A4533" s="98" t="s">
        <v>10866</v>
      </c>
      <c r="B4533" s="97" t="s">
        <v>10867</v>
      </c>
      <c r="C4533" s="98" t="s">
        <v>6555</v>
      </c>
      <c r="D4533" s="104">
        <v>19884.52</v>
      </c>
    </row>
    <row r="4534" spans="1:4">
      <c r="A4534" s="98" t="s">
        <v>10868</v>
      </c>
      <c r="B4534" s="97" t="s">
        <v>10869</v>
      </c>
      <c r="C4534" s="98" t="s">
        <v>6555</v>
      </c>
      <c r="D4534" s="104">
        <v>23235.21</v>
      </c>
    </row>
    <row r="4535" spans="1:4">
      <c r="A4535" s="98" t="s">
        <v>10870</v>
      </c>
      <c r="B4535" s="97" t="s">
        <v>10871</v>
      </c>
      <c r="C4535" s="98" t="s">
        <v>6555</v>
      </c>
      <c r="D4535" s="104">
        <v>23649.67</v>
      </c>
    </row>
    <row r="4536" spans="1:4">
      <c r="A4536" s="98" t="s">
        <v>10872</v>
      </c>
      <c r="B4536" s="97" t="s">
        <v>10873</v>
      </c>
      <c r="C4536" s="98" t="s">
        <v>6555</v>
      </c>
      <c r="D4536" s="104">
        <v>23085.18</v>
      </c>
    </row>
    <row r="4537" spans="1:4">
      <c r="A4537" s="98" t="s">
        <v>10874</v>
      </c>
      <c r="B4537" s="97" t="s">
        <v>10875</v>
      </c>
      <c r="C4537" s="98" t="s">
        <v>6555</v>
      </c>
      <c r="D4537" s="104">
        <v>27270.85</v>
      </c>
    </row>
    <row r="4538" spans="1:4">
      <c r="A4538" s="98" t="s">
        <v>10876</v>
      </c>
      <c r="B4538" s="97" t="s">
        <v>10877</v>
      </c>
      <c r="C4538" s="98" t="s">
        <v>6555</v>
      </c>
      <c r="D4538" s="104">
        <v>27389.16</v>
      </c>
    </row>
    <row r="4539" spans="1:4">
      <c r="A4539" s="98" t="s">
        <v>10878</v>
      </c>
      <c r="B4539" s="97" t="s">
        <v>10879</v>
      </c>
      <c r="C4539" s="98" t="s">
        <v>6555</v>
      </c>
      <c r="D4539" s="104">
        <v>29743.01</v>
      </c>
    </row>
    <row r="4540" spans="1:4">
      <c r="A4540" s="98" t="s">
        <v>10880</v>
      </c>
      <c r="B4540" s="97" t="s">
        <v>10881</v>
      </c>
      <c r="C4540" s="98" t="s">
        <v>6555</v>
      </c>
      <c r="D4540" s="104">
        <v>28176.65</v>
      </c>
    </row>
    <row r="4541" spans="1:4">
      <c r="A4541" s="98" t="s">
        <v>10882</v>
      </c>
      <c r="B4541" s="97" t="s">
        <v>10883</v>
      </c>
      <c r="C4541" s="98" t="s">
        <v>6555</v>
      </c>
      <c r="D4541" s="104">
        <v>28298.9</v>
      </c>
    </row>
    <row r="4542" spans="1:4">
      <c r="A4542" s="98" t="s">
        <v>10884</v>
      </c>
      <c r="B4542" s="97" t="s">
        <v>13656</v>
      </c>
      <c r="C4542" s="98" t="s">
        <v>6555</v>
      </c>
      <c r="D4542" s="104">
        <v>30337.87</v>
      </c>
    </row>
    <row r="4543" spans="1:4">
      <c r="A4543" s="98" t="s">
        <v>13657</v>
      </c>
      <c r="B4543" s="97" t="s">
        <v>13658</v>
      </c>
      <c r="C4543" s="98" t="s">
        <v>6555</v>
      </c>
      <c r="D4543" s="104">
        <v>21903.06</v>
      </c>
    </row>
    <row r="4544" spans="1:4">
      <c r="A4544" s="98" t="s">
        <v>13659</v>
      </c>
      <c r="B4544" s="97" t="s">
        <v>13660</v>
      </c>
      <c r="C4544" s="98" t="s">
        <v>6555</v>
      </c>
      <c r="D4544" s="104">
        <v>20865.689999999999</v>
      </c>
    </row>
    <row r="4545" spans="1:4">
      <c r="A4545" s="98" t="s">
        <v>13661</v>
      </c>
      <c r="B4545" s="97" t="s">
        <v>13662</v>
      </c>
      <c r="C4545" s="98" t="s">
        <v>6555</v>
      </c>
      <c r="D4545" s="104">
        <v>22779.79</v>
      </c>
    </row>
    <row r="4546" spans="1:4">
      <c r="A4546" s="98" t="s">
        <v>13663</v>
      </c>
      <c r="B4546" s="97" t="s">
        <v>13664</v>
      </c>
      <c r="C4546" s="98" t="s">
        <v>6555</v>
      </c>
      <c r="D4546" s="104">
        <v>23019.73</v>
      </c>
    </row>
    <row r="4547" spans="1:4">
      <c r="A4547" s="98" t="s">
        <v>13665</v>
      </c>
      <c r="B4547" s="97" t="s">
        <v>13666</v>
      </c>
      <c r="C4547" s="98" t="s">
        <v>6555</v>
      </c>
      <c r="D4547" s="104">
        <v>23065.95</v>
      </c>
    </row>
    <row r="4548" spans="1:4">
      <c r="A4548" s="98" t="s">
        <v>13667</v>
      </c>
      <c r="B4548" s="97" t="s">
        <v>13668</v>
      </c>
      <c r="C4548" s="98" t="s">
        <v>6555</v>
      </c>
      <c r="D4548" s="104">
        <v>23132.47</v>
      </c>
    </row>
    <row r="4549" spans="1:4">
      <c r="A4549" s="98" t="s">
        <v>13669</v>
      </c>
      <c r="B4549" s="97" t="s">
        <v>13670</v>
      </c>
      <c r="C4549" s="98" t="s">
        <v>6555</v>
      </c>
      <c r="D4549" s="104">
        <v>23652.21</v>
      </c>
    </row>
    <row r="4550" spans="1:4">
      <c r="A4550" s="98" t="s">
        <v>13671</v>
      </c>
      <c r="B4550" s="97" t="s">
        <v>13672</v>
      </c>
      <c r="C4550" s="98" t="s">
        <v>6555</v>
      </c>
      <c r="D4550" s="104">
        <v>23701.53</v>
      </c>
    </row>
    <row r="4551" spans="1:4">
      <c r="A4551" s="98" t="s">
        <v>13673</v>
      </c>
      <c r="B4551" s="97" t="s">
        <v>13674</v>
      </c>
      <c r="C4551" s="98" t="s">
        <v>6555</v>
      </c>
      <c r="D4551" s="104">
        <v>25076.79</v>
      </c>
    </row>
    <row r="4552" spans="1:4">
      <c r="A4552" s="98" t="s">
        <v>13675</v>
      </c>
      <c r="B4552" s="97" t="s">
        <v>13676</v>
      </c>
      <c r="C4552" s="98" t="s">
        <v>6555</v>
      </c>
      <c r="D4552" s="104">
        <v>26083.439999999999</v>
      </c>
    </row>
    <row r="4553" spans="1:4">
      <c r="A4553" s="98" t="s">
        <v>13677</v>
      </c>
      <c r="B4553" s="97" t="s">
        <v>14094</v>
      </c>
      <c r="C4553" s="98" t="s">
        <v>6555</v>
      </c>
      <c r="D4553" s="104">
        <v>26196.61</v>
      </c>
    </row>
    <row r="4554" spans="1:4">
      <c r="A4554" s="98" t="s">
        <v>14095</v>
      </c>
      <c r="B4554" s="97" t="s">
        <v>14096</v>
      </c>
      <c r="C4554" s="98" t="s">
        <v>6555</v>
      </c>
      <c r="D4554" s="104">
        <v>26477.81</v>
      </c>
    </row>
    <row r="4555" spans="1:4">
      <c r="A4555" s="98" t="s">
        <v>14097</v>
      </c>
      <c r="B4555" s="97" t="s">
        <v>14114</v>
      </c>
      <c r="C4555" s="98" t="s">
        <v>6555</v>
      </c>
      <c r="D4555" s="104">
        <v>1820.51</v>
      </c>
    </row>
    <row r="4556" spans="1:4">
      <c r="A4556" s="98" t="s">
        <v>14115</v>
      </c>
      <c r="B4556" s="97" t="s">
        <v>14116</v>
      </c>
      <c r="C4556" s="98" t="s">
        <v>6555</v>
      </c>
      <c r="D4556" s="104">
        <v>1820.51</v>
      </c>
    </row>
    <row r="4557" spans="1:4">
      <c r="A4557" s="98" t="s">
        <v>14117</v>
      </c>
      <c r="B4557" s="97" t="s">
        <v>14118</v>
      </c>
      <c r="C4557" s="98" t="s">
        <v>6555</v>
      </c>
      <c r="D4557" s="104">
        <v>2005.16</v>
      </c>
    </row>
    <row r="4558" spans="1:4">
      <c r="A4558" s="98" t="s">
        <v>14119</v>
      </c>
      <c r="B4558" s="97" t="s">
        <v>14120</v>
      </c>
      <c r="C4558" s="98" t="s">
        <v>6555</v>
      </c>
      <c r="D4558" s="104">
        <v>2005.16</v>
      </c>
    </row>
    <row r="4559" spans="1:4">
      <c r="A4559" s="98" t="s">
        <v>14121</v>
      </c>
      <c r="B4559" s="97" t="s">
        <v>14122</v>
      </c>
      <c r="C4559" s="98" t="s">
        <v>6555</v>
      </c>
      <c r="D4559" s="104">
        <v>2065.33</v>
      </c>
    </row>
    <row r="4560" spans="1:4">
      <c r="A4560" s="98" t="s">
        <v>14123</v>
      </c>
      <c r="B4560" s="97" t="s">
        <v>14124</v>
      </c>
      <c r="C4560" s="98" t="s">
        <v>6555</v>
      </c>
      <c r="D4560" s="104">
        <v>2021.64</v>
      </c>
    </row>
    <row r="4561" spans="1:4">
      <c r="A4561" s="98" t="s">
        <v>14125</v>
      </c>
      <c r="B4561" s="97" t="s">
        <v>14126</v>
      </c>
      <c r="C4561" s="98" t="s">
        <v>6555</v>
      </c>
      <c r="D4561" s="104">
        <v>2021.64</v>
      </c>
    </row>
    <row r="4562" spans="1:4">
      <c r="A4562" s="98" t="s">
        <v>14127</v>
      </c>
      <c r="B4562" s="97" t="s">
        <v>14128</v>
      </c>
      <c r="C4562" s="98" t="s">
        <v>6555</v>
      </c>
      <c r="D4562" s="104">
        <v>2082.29</v>
      </c>
    </row>
    <row r="4563" spans="1:4">
      <c r="A4563" s="98" t="s">
        <v>14129</v>
      </c>
      <c r="B4563" s="97" t="s">
        <v>14130</v>
      </c>
      <c r="C4563" s="98" t="s">
        <v>6555</v>
      </c>
      <c r="D4563" s="104">
        <v>1743.11</v>
      </c>
    </row>
    <row r="4564" spans="1:4">
      <c r="A4564" s="98" t="s">
        <v>12035</v>
      </c>
      <c r="B4564" s="97" t="s">
        <v>12036</v>
      </c>
      <c r="C4564" s="98" t="s">
        <v>6555</v>
      </c>
      <c r="D4564" s="104">
        <v>1743.11</v>
      </c>
    </row>
    <row r="4565" spans="1:4">
      <c r="A4565" s="98" t="s">
        <v>12037</v>
      </c>
      <c r="B4565" s="97" t="s">
        <v>12038</v>
      </c>
      <c r="C4565" s="98" t="s">
        <v>6555</v>
      </c>
      <c r="D4565" s="104">
        <v>2479.14</v>
      </c>
    </row>
    <row r="4566" spans="1:4">
      <c r="A4566" s="98" t="s">
        <v>12039</v>
      </c>
      <c r="B4566" s="97" t="s">
        <v>12040</v>
      </c>
      <c r="C4566" s="98" t="s">
        <v>6555</v>
      </c>
      <c r="D4566" s="104">
        <v>2465.15</v>
      </c>
    </row>
    <row r="4567" spans="1:4">
      <c r="A4567" s="98" t="s">
        <v>12041</v>
      </c>
      <c r="B4567" s="97" t="s">
        <v>12042</v>
      </c>
      <c r="C4567" s="98" t="s">
        <v>6555</v>
      </c>
      <c r="D4567" s="104">
        <v>2520.64</v>
      </c>
    </row>
    <row r="4568" spans="1:4">
      <c r="A4568" s="98" t="s">
        <v>12043</v>
      </c>
      <c r="B4568" s="97" t="s">
        <v>12044</v>
      </c>
      <c r="C4568" s="98" t="s">
        <v>6555</v>
      </c>
      <c r="D4568" s="104">
        <v>2831.41</v>
      </c>
    </row>
    <row r="4569" spans="1:4">
      <c r="A4569" s="98" t="s">
        <v>12045</v>
      </c>
      <c r="B4569" s="97" t="s">
        <v>12046</v>
      </c>
      <c r="C4569" s="98" t="s">
        <v>6555</v>
      </c>
      <c r="D4569" s="104">
        <v>3878.24</v>
      </c>
    </row>
    <row r="4570" spans="1:4">
      <c r="A4570" s="98" t="s">
        <v>12047</v>
      </c>
      <c r="B4570" s="97" t="s">
        <v>12048</v>
      </c>
      <c r="C4570" s="98" t="s">
        <v>6555</v>
      </c>
      <c r="D4570" s="104">
        <v>3895.16</v>
      </c>
    </row>
    <row r="4571" spans="1:4">
      <c r="A4571" s="98" t="s">
        <v>12049</v>
      </c>
      <c r="B4571" s="97" t="s">
        <v>12050</v>
      </c>
      <c r="C4571" s="98" t="s">
        <v>6555</v>
      </c>
      <c r="D4571" s="104">
        <v>3970.88</v>
      </c>
    </row>
    <row r="4572" spans="1:4">
      <c r="A4572" s="98" t="s">
        <v>12051</v>
      </c>
      <c r="B4572" s="97" t="s">
        <v>12052</v>
      </c>
      <c r="C4572" s="98" t="s">
        <v>6555</v>
      </c>
      <c r="D4572" s="104">
        <v>2627.79</v>
      </c>
    </row>
    <row r="4573" spans="1:4">
      <c r="A4573" s="98" t="s">
        <v>12053</v>
      </c>
      <c r="B4573" s="97" t="s">
        <v>12054</v>
      </c>
      <c r="C4573" s="98" t="s">
        <v>6555</v>
      </c>
      <c r="D4573" s="104">
        <v>2669.42</v>
      </c>
    </row>
    <row r="4574" spans="1:4">
      <c r="A4574" s="98" t="s">
        <v>12055</v>
      </c>
      <c r="B4574" s="97" t="s">
        <v>12056</v>
      </c>
      <c r="C4574" s="98" t="s">
        <v>6555</v>
      </c>
      <c r="D4574" s="104">
        <v>2812.34</v>
      </c>
    </row>
    <row r="4575" spans="1:4">
      <c r="A4575" s="98" t="s">
        <v>12057</v>
      </c>
      <c r="B4575" s="97" t="s">
        <v>12058</v>
      </c>
      <c r="C4575" s="98" t="s">
        <v>6555</v>
      </c>
      <c r="D4575" s="104">
        <v>2868.59</v>
      </c>
    </row>
    <row r="4576" spans="1:4">
      <c r="A4576" s="98" t="s">
        <v>12059</v>
      </c>
      <c r="B4576" s="97" t="s">
        <v>12060</v>
      </c>
      <c r="C4576" s="98" t="s">
        <v>6555</v>
      </c>
      <c r="D4576" s="104">
        <v>2954.64</v>
      </c>
    </row>
    <row r="4577" spans="1:4">
      <c r="A4577" s="98" t="s">
        <v>12061</v>
      </c>
      <c r="B4577" s="97" t="s">
        <v>5941</v>
      </c>
      <c r="C4577" s="98" t="s">
        <v>6555</v>
      </c>
      <c r="D4577" s="104">
        <v>3006.67</v>
      </c>
    </row>
    <row r="4578" spans="1:4">
      <c r="A4578" s="98" t="s">
        <v>5942</v>
      </c>
      <c r="B4578" s="97" t="s">
        <v>5943</v>
      </c>
      <c r="C4578" s="98" t="s">
        <v>6555</v>
      </c>
      <c r="D4578" s="104">
        <v>3051.7</v>
      </c>
    </row>
    <row r="4579" spans="1:4">
      <c r="A4579" s="98" t="s">
        <v>5944</v>
      </c>
      <c r="B4579" s="97" t="s">
        <v>5945</v>
      </c>
      <c r="C4579" s="98" t="s">
        <v>6555</v>
      </c>
      <c r="D4579" s="104">
        <v>4157.92</v>
      </c>
    </row>
    <row r="4580" spans="1:4">
      <c r="A4580" s="98" t="s">
        <v>5946</v>
      </c>
      <c r="B4580" s="97" t="s">
        <v>3857</v>
      </c>
      <c r="C4580" s="98" t="s">
        <v>6555</v>
      </c>
      <c r="D4580" s="104">
        <v>4507.91</v>
      </c>
    </row>
    <row r="4581" spans="1:4">
      <c r="A4581" s="98" t="s">
        <v>3858</v>
      </c>
      <c r="B4581" s="97" t="s">
        <v>3859</v>
      </c>
      <c r="C4581" s="98" t="s">
        <v>6555</v>
      </c>
      <c r="D4581" s="104">
        <v>3143.24</v>
      </c>
    </row>
    <row r="4582" spans="1:4">
      <c r="A4582" s="98" t="s">
        <v>3860</v>
      </c>
      <c r="B4582" s="97" t="s">
        <v>3861</v>
      </c>
      <c r="C4582" s="98" t="s">
        <v>6555</v>
      </c>
      <c r="D4582" s="104">
        <v>3865.13</v>
      </c>
    </row>
    <row r="4583" spans="1:4">
      <c r="A4583" s="98" t="s">
        <v>3862</v>
      </c>
      <c r="B4583" s="97" t="s">
        <v>3863</v>
      </c>
      <c r="C4583" s="98" t="s">
        <v>6555</v>
      </c>
      <c r="D4583" s="104">
        <v>3865.13</v>
      </c>
    </row>
    <row r="4584" spans="1:4">
      <c r="A4584" s="98" t="s">
        <v>3864</v>
      </c>
      <c r="B4584" s="97" t="s">
        <v>3865</v>
      </c>
      <c r="C4584" s="98" t="s">
        <v>6555</v>
      </c>
      <c r="D4584" s="104">
        <v>4434.32</v>
      </c>
    </row>
    <row r="4585" spans="1:4">
      <c r="A4585" s="98" t="s">
        <v>3866</v>
      </c>
      <c r="B4585" s="97" t="s">
        <v>3867</v>
      </c>
      <c r="C4585" s="98" t="s">
        <v>6555</v>
      </c>
      <c r="D4585" s="104">
        <v>3970.4</v>
      </c>
    </row>
    <row r="4586" spans="1:4">
      <c r="A4586" s="98" t="s">
        <v>3868</v>
      </c>
      <c r="B4586" s="97" t="s">
        <v>3869</v>
      </c>
      <c r="C4586" s="98" t="s">
        <v>6555</v>
      </c>
      <c r="D4586" s="104">
        <v>4049.81</v>
      </c>
    </row>
    <row r="4587" spans="1:4">
      <c r="A4587" s="98" t="s">
        <v>3870</v>
      </c>
      <c r="B4587" s="97" t="s">
        <v>3871</v>
      </c>
      <c r="C4587" s="98" t="s">
        <v>6555</v>
      </c>
      <c r="D4587" s="104">
        <v>3981.08</v>
      </c>
    </row>
    <row r="4588" spans="1:4">
      <c r="A4588" s="98" t="s">
        <v>3872</v>
      </c>
      <c r="B4588" s="97" t="s">
        <v>3873</v>
      </c>
      <c r="C4588" s="98" t="s">
        <v>6555</v>
      </c>
      <c r="D4588" s="104">
        <v>4247.32</v>
      </c>
    </row>
    <row r="4589" spans="1:4">
      <c r="A4589" s="98" t="s">
        <v>3874</v>
      </c>
      <c r="B4589" s="97" t="s">
        <v>3875</v>
      </c>
      <c r="C4589" s="98" t="s">
        <v>6555</v>
      </c>
      <c r="D4589" s="104">
        <v>4332.2700000000004</v>
      </c>
    </row>
    <row r="4590" spans="1:4">
      <c r="A4590" s="98" t="s">
        <v>3876</v>
      </c>
      <c r="B4590" s="97" t="s">
        <v>3877</v>
      </c>
      <c r="C4590" s="98" t="s">
        <v>6555</v>
      </c>
      <c r="D4590" s="104">
        <v>4171.3</v>
      </c>
    </row>
    <row r="4591" spans="1:4">
      <c r="A4591" s="98" t="s">
        <v>5981</v>
      </c>
      <c r="B4591" s="97" t="s">
        <v>5982</v>
      </c>
      <c r="C4591" s="98" t="s">
        <v>6555</v>
      </c>
      <c r="D4591" s="104">
        <v>5161.12</v>
      </c>
    </row>
    <row r="4592" spans="1:4">
      <c r="A4592" s="98" t="s">
        <v>5983</v>
      </c>
      <c r="B4592" s="97" t="s">
        <v>5984</v>
      </c>
      <c r="C4592" s="98" t="s">
        <v>6555</v>
      </c>
      <c r="D4592" s="104">
        <v>5240.41</v>
      </c>
    </row>
    <row r="4593" spans="1:4">
      <c r="A4593" s="98" t="s">
        <v>5985</v>
      </c>
      <c r="B4593" s="97" t="s">
        <v>5986</v>
      </c>
      <c r="C4593" s="98" t="s">
        <v>6555</v>
      </c>
      <c r="D4593" s="104">
        <v>4462.2299999999996</v>
      </c>
    </row>
    <row r="4594" spans="1:4">
      <c r="A4594" s="98" t="s">
        <v>5987</v>
      </c>
      <c r="B4594" s="97" t="s">
        <v>5988</v>
      </c>
      <c r="C4594" s="98" t="s">
        <v>6555</v>
      </c>
      <c r="D4594" s="104">
        <v>5566.97</v>
      </c>
    </row>
    <row r="4595" spans="1:4">
      <c r="A4595" s="98" t="s">
        <v>5989</v>
      </c>
      <c r="B4595" s="97" t="s">
        <v>3892</v>
      </c>
      <c r="C4595" s="98" t="s">
        <v>6555</v>
      </c>
      <c r="D4595" s="104">
        <v>5717.9</v>
      </c>
    </row>
    <row r="4596" spans="1:4">
      <c r="A4596" s="98" t="s">
        <v>3893</v>
      </c>
      <c r="B4596" s="97" t="s">
        <v>3894</v>
      </c>
      <c r="C4596" s="98" t="s">
        <v>6555</v>
      </c>
      <c r="D4596" s="104">
        <v>5564.75</v>
      </c>
    </row>
    <row r="4597" spans="1:4">
      <c r="A4597" s="98" t="s">
        <v>3895</v>
      </c>
      <c r="B4597" s="97" t="s">
        <v>5990</v>
      </c>
      <c r="C4597" s="98" t="s">
        <v>6555</v>
      </c>
      <c r="D4597" s="104">
        <v>5312.96</v>
      </c>
    </row>
    <row r="4598" spans="1:4">
      <c r="A4598" s="98" t="s">
        <v>5991</v>
      </c>
      <c r="B4598" s="97" t="s">
        <v>5992</v>
      </c>
      <c r="C4598" s="98" t="s">
        <v>6555</v>
      </c>
      <c r="D4598" s="104">
        <v>5312.96</v>
      </c>
    </row>
    <row r="4599" spans="1:4">
      <c r="A4599" s="98" t="s">
        <v>5993</v>
      </c>
      <c r="B4599" s="97" t="s">
        <v>5994</v>
      </c>
      <c r="C4599" s="98" t="s">
        <v>6555</v>
      </c>
      <c r="D4599" s="104">
        <v>5847.28</v>
      </c>
    </row>
    <row r="4600" spans="1:4">
      <c r="A4600" s="98" t="s">
        <v>5995</v>
      </c>
      <c r="B4600" s="97" t="s">
        <v>5996</v>
      </c>
      <c r="C4600" s="98" t="s">
        <v>6555</v>
      </c>
      <c r="D4600" s="104">
        <v>5128.5</v>
      </c>
    </row>
    <row r="4601" spans="1:4">
      <c r="A4601" s="98" t="s">
        <v>5997</v>
      </c>
      <c r="B4601" s="97" t="s">
        <v>1736</v>
      </c>
      <c r="C4601" s="98" t="s">
        <v>6555</v>
      </c>
      <c r="D4601" s="104">
        <v>5486.47</v>
      </c>
    </row>
    <row r="4602" spans="1:4">
      <c r="A4602" s="98" t="s">
        <v>1737</v>
      </c>
      <c r="B4602" s="97" t="s">
        <v>1738</v>
      </c>
      <c r="C4602" s="98" t="s">
        <v>6555</v>
      </c>
      <c r="D4602" s="104">
        <v>5298.95</v>
      </c>
    </row>
    <row r="4603" spans="1:4">
      <c r="A4603" s="98" t="s">
        <v>1739</v>
      </c>
      <c r="B4603" s="97" t="s">
        <v>1740</v>
      </c>
      <c r="C4603" s="98" t="s">
        <v>6555</v>
      </c>
      <c r="D4603" s="104">
        <v>5954.3</v>
      </c>
    </row>
    <row r="4604" spans="1:4">
      <c r="A4604" s="98" t="s">
        <v>1741</v>
      </c>
      <c r="B4604" s="97" t="s">
        <v>1742</v>
      </c>
      <c r="C4604" s="98" t="s">
        <v>6555</v>
      </c>
      <c r="D4604" s="104">
        <v>6058.94</v>
      </c>
    </row>
    <row r="4605" spans="1:4">
      <c r="A4605" s="98" t="s">
        <v>1743</v>
      </c>
      <c r="B4605" s="97" t="s">
        <v>1744</v>
      </c>
      <c r="C4605" s="98" t="s">
        <v>6555</v>
      </c>
      <c r="D4605" s="104">
        <v>5554.58</v>
      </c>
    </row>
    <row r="4606" spans="1:4">
      <c r="A4606" s="98" t="s">
        <v>1745</v>
      </c>
      <c r="B4606" s="97" t="s">
        <v>1746</v>
      </c>
      <c r="C4606" s="98" t="s">
        <v>6555</v>
      </c>
      <c r="D4606" s="104">
        <v>6197.7</v>
      </c>
    </row>
    <row r="4607" spans="1:4">
      <c r="A4607" s="98" t="s">
        <v>1747</v>
      </c>
      <c r="B4607" s="97" t="s">
        <v>1748</v>
      </c>
      <c r="C4607" s="98" t="s">
        <v>6555</v>
      </c>
      <c r="D4607" s="104">
        <v>6210.55</v>
      </c>
    </row>
    <row r="4608" spans="1:4">
      <c r="A4608" s="98" t="s">
        <v>1749</v>
      </c>
      <c r="B4608" s="97" t="s">
        <v>1750</v>
      </c>
      <c r="C4608" s="98" t="s">
        <v>6555</v>
      </c>
      <c r="D4608" s="104">
        <v>5875.34</v>
      </c>
    </row>
    <row r="4609" spans="1:4">
      <c r="A4609" s="98" t="s">
        <v>1751</v>
      </c>
      <c r="B4609" s="97" t="s">
        <v>1752</v>
      </c>
      <c r="C4609" s="98" t="s">
        <v>6555</v>
      </c>
      <c r="D4609" s="104">
        <v>6667.72</v>
      </c>
    </row>
    <row r="4610" spans="1:4">
      <c r="A4610" s="98" t="s">
        <v>1753</v>
      </c>
      <c r="B4610" s="97" t="s">
        <v>1754</v>
      </c>
      <c r="C4610" s="98" t="s">
        <v>6555</v>
      </c>
      <c r="D4610" s="104">
        <v>7327.93</v>
      </c>
    </row>
    <row r="4611" spans="1:4">
      <c r="A4611" s="98" t="s">
        <v>1755</v>
      </c>
      <c r="B4611" s="97" t="s">
        <v>1756</v>
      </c>
      <c r="C4611" s="98" t="s">
        <v>6555</v>
      </c>
      <c r="D4611" s="104">
        <v>6310.07</v>
      </c>
    </row>
    <row r="4612" spans="1:4">
      <c r="A4612" s="98" t="s">
        <v>1757</v>
      </c>
      <c r="B4612" s="97" t="s">
        <v>1758</v>
      </c>
      <c r="C4612" s="98" t="s">
        <v>6555</v>
      </c>
      <c r="D4612" s="104">
        <v>9978.4599999999991</v>
      </c>
    </row>
    <row r="4613" spans="1:4">
      <c r="A4613" s="98" t="s">
        <v>1759</v>
      </c>
      <c r="B4613" s="97" t="s">
        <v>1760</v>
      </c>
      <c r="C4613" s="98" t="s">
        <v>6555</v>
      </c>
      <c r="D4613" s="104">
        <v>10143.77</v>
      </c>
    </row>
    <row r="4614" spans="1:4">
      <c r="A4614" s="98" t="s">
        <v>1761</v>
      </c>
      <c r="B4614" s="97" t="s">
        <v>3073</v>
      </c>
      <c r="C4614" s="98" t="s">
        <v>6555</v>
      </c>
      <c r="D4614" s="104">
        <v>7369.38</v>
      </c>
    </row>
    <row r="4615" spans="1:4">
      <c r="A4615" s="98" t="s">
        <v>3074</v>
      </c>
      <c r="B4615" s="97" t="s">
        <v>3061</v>
      </c>
      <c r="C4615" s="98" t="s">
        <v>6555</v>
      </c>
      <c r="D4615" s="104">
        <v>12192.9</v>
      </c>
    </row>
    <row r="4616" spans="1:4">
      <c r="A4616" s="98" t="s">
        <v>3062</v>
      </c>
      <c r="B4616" s="97" t="s">
        <v>3063</v>
      </c>
      <c r="C4616" s="98" t="s">
        <v>6555</v>
      </c>
      <c r="D4616" s="104">
        <v>12029.96</v>
      </c>
    </row>
    <row r="4617" spans="1:4">
      <c r="A4617" s="98" t="s">
        <v>3064</v>
      </c>
      <c r="B4617" s="97" t="s">
        <v>3065</v>
      </c>
      <c r="C4617" s="98" t="s">
        <v>6555</v>
      </c>
      <c r="D4617" s="104">
        <v>10010.64</v>
      </c>
    </row>
    <row r="4618" spans="1:4">
      <c r="A4618" s="98" t="s">
        <v>3066</v>
      </c>
      <c r="B4618" s="97" t="s">
        <v>5207</v>
      </c>
      <c r="C4618" s="98" t="s">
        <v>6555</v>
      </c>
      <c r="D4618" s="104">
        <v>12904.2</v>
      </c>
    </row>
    <row r="4619" spans="1:4">
      <c r="A4619" s="98" t="s">
        <v>5208</v>
      </c>
      <c r="B4619" s="97" t="s">
        <v>5209</v>
      </c>
      <c r="C4619" s="98" t="s">
        <v>6555</v>
      </c>
      <c r="D4619" s="104">
        <v>12126.52</v>
      </c>
    </row>
    <row r="4620" spans="1:4">
      <c r="A4620" s="98" t="s">
        <v>5210</v>
      </c>
      <c r="B4620" s="97" t="s">
        <v>5211</v>
      </c>
      <c r="C4620" s="98" t="s">
        <v>6555</v>
      </c>
      <c r="D4620" s="104">
        <v>12001.19</v>
      </c>
    </row>
    <row r="4621" spans="1:4">
      <c r="A4621" s="98" t="s">
        <v>5212</v>
      </c>
      <c r="B4621" s="97" t="s">
        <v>5213</v>
      </c>
      <c r="C4621" s="98" t="s">
        <v>6555</v>
      </c>
      <c r="D4621" s="104">
        <v>11520.45</v>
      </c>
    </row>
    <row r="4622" spans="1:4">
      <c r="A4622" s="98" t="s">
        <v>5214</v>
      </c>
      <c r="B4622" s="97" t="s">
        <v>5215</v>
      </c>
      <c r="C4622" s="98" t="s">
        <v>6555</v>
      </c>
      <c r="D4622" s="104">
        <v>11929.6</v>
      </c>
    </row>
    <row r="4623" spans="1:4">
      <c r="A4623" s="98" t="s">
        <v>5216</v>
      </c>
      <c r="B4623" s="97" t="s">
        <v>5217</v>
      </c>
      <c r="C4623" s="98" t="s">
        <v>6555</v>
      </c>
      <c r="D4623" s="104">
        <v>12694.88</v>
      </c>
    </row>
    <row r="4624" spans="1:4">
      <c r="A4624" s="98" t="s">
        <v>5218</v>
      </c>
      <c r="B4624" s="97" t="s">
        <v>5219</v>
      </c>
      <c r="C4624" s="98" t="s">
        <v>6555</v>
      </c>
      <c r="D4624" s="104">
        <v>12709.86</v>
      </c>
    </row>
    <row r="4625" spans="1:4">
      <c r="A4625" s="98" t="s">
        <v>5220</v>
      </c>
      <c r="B4625" s="97" t="s">
        <v>5221</v>
      </c>
      <c r="C4625" s="98" t="s">
        <v>6555</v>
      </c>
      <c r="D4625" s="104">
        <v>12460.01</v>
      </c>
    </row>
    <row r="4626" spans="1:4">
      <c r="A4626" s="98" t="s">
        <v>5222</v>
      </c>
      <c r="B4626" s="97" t="s">
        <v>5223</v>
      </c>
      <c r="C4626" s="98" t="s">
        <v>6555</v>
      </c>
      <c r="D4626" s="104">
        <v>11505.56</v>
      </c>
    </row>
    <row r="4627" spans="1:4">
      <c r="A4627" s="98" t="s">
        <v>5224</v>
      </c>
      <c r="B4627" s="97" t="s">
        <v>5225</v>
      </c>
      <c r="C4627" s="98" t="s">
        <v>6555</v>
      </c>
      <c r="D4627" s="104">
        <v>13748.24</v>
      </c>
    </row>
    <row r="4628" spans="1:4">
      <c r="A4628" s="98" t="s">
        <v>5226</v>
      </c>
      <c r="B4628" s="97" t="s">
        <v>5227</v>
      </c>
      <c r="C4628" s="98" t="s">
        <v>6555</v>
      </c>
      <c r="D4628" s="104">
        <v>13738.08</v>
      </c>
    </row>
    <row r="4629" spans="1:4">
      <c r="A4629" s="98" t="s">
        <v>5228</v>
      </c>
      <c r="B4629" s="97" t="s">
        <v>5229</v>
      </c>
      <c r="C4629" s="98" t="s">
        <v>6555</v>
      </c>
      <c r="D4629" s="104">
        <v>12567.31</v>
      </c>
    </row>
    <row r="4630" spans="1:4">
      <c r="A4630" s="98" t="s">
        <v>5230</v>
      </c>
      <c r="B4630" s="97" t="s">
        <v>5231</v>
      </c>
      <c r="C4630" s="98" t="s">
        <v>6555</v>
      </c>
      <c r="D4630" s="104">
        <v>14943.74</v>
      </c>
    </row>
    <row r="4631" spans="1:4">
      <c r="A4631" s="98" t="s">
        <v>5232</v>
      </c>
      <c r="B4631" s="97" t="s">
        <v>5233</v>
      </c>
      <c r="C4631" s="98" t="s">
        <v>6555</v>
      </c>
      <c r="D4631" s="104">
        <v>14038.99</v>
      </c>
    </row>
    <row r="4632" spans="1:4">
      <c r="A4632" s="98" t="s">
        <v>5234</v>
      </c>
      <c r="B4632" s="97" t="s">
        <v>5235</v>
      </c>
      <c r="C4632" s="98" t="s">
        <v>6555</v>
      </c>
      <c r="D4632" s="104">
        <v>14135.5</v>
      </c>
    </row>
    <row r="4633" spans="1:4">
      <c r="A4633" s="98" t="s">
        <v>5236</v>
      </c>
      <c r="B4633" s="97" t="s">
        <v>5237</v>
      </c>
      <c r="C4633" s="98" t="s">
        <v>6555</v>
      </c>
      <c r="D4633" s="104">
        <v>11797.44</v>
      </c>
    </row>
    <row r="4634" spans="1:4">
      <c r="A4634" s="98" t="s">
        <v>5238</v>
      </c>
      <c r="B4634" s="97" t="s">
        <v>5239</v>
      </c>
      <c r="C4634" s="98" t="s">
        <v>6555</v>
      </c>
      <c r="D4634" s="104">
        <v>12728.84</v>
      </c>
    </row>
    <row r="4635" spans="1:4">
      <c r="A4635" s="98" t="s">
        <v>5240</v>
      </c>
      <c r="B4635" s="97" t="s">
        <v>5241</v>
      </c>
      <c r="C4635" s="98" t="s">
        <v>6555</v>
      </c>
      <c r="D4635" s="104">
        <v>16094.88</v>
      </c>
    </row>
    <row r="4636" spans="1:4">
      <c r="A4636" s="98" t="s">
        <v>5242</v>
      </c>
      <c r="B4636" s="97" t="s">
        <v>5243</v>
      </c>
      <c r="C4636" s="98" t="s">
        <v>6555</v>
      </c>
      <c r="D4636" s="104">
        <v>13708.93</v>
      </c>
    </row>
    <row r="4637" spans="1:4">
      <c r="A4637" s="98" t="s">
        <v>5244</v>
      </c>
      <c r="B4637" s="97" t="s">
        <v>5245</v>
      </c>
      <c r="C4637" s="98" t="s">
        <v>6555</v>
      </c>
      <c r="D4637" s="104">
        <v>13751.22</v>
      </c>
    </row>
    <row r="4638" spans="1:4">
      <c r="A4638" s="98" t="s">
        <v>5246</v>
      </c>
      <c r="B4638" s="97" t="s">
        <v>4784</v>
      </c>
      <c r="C4638" s="98" t="s">
        <v>6555</v>
      </c>
      <c r="D4638" s="104">
        <v>12028.77</v>
      </c>
    </row>
    <row r="4639" spans="1:4">
      <c r="A4639" s="98" t="s">
        <v>4785</v>
      </c>
      <c r="B4639" s="97" t="s">
        <v>4786</v>
      </c>
      <c r="C4639" s="98" t="s">
        <v>6555</v>
      </c>
      <c r="D4639" s="104">
        <v>16619.59</v>
      </c>
    </row>
    <row r="4640" spans="1:4">
      <c r="A4640" s="98" t="s">
        <v>4787</v>
      </c>
      <c r="B4640" s="97" t="s">
        <v>4788</v>
      </c>
      <c r="C4640" s="98" t="s">
        <v>6555</v>
      </c>
      <c r="D4640" s="104">
        <v>16773.55</v>
      </c>
    </row>
    <row r="4641" spans="1:4">
      <c r="A4641" s="98" t="s">
        <v>4789</v>
      </c>
      <c r="B4641" s="97" t="s">
        <v>4790</v>
      </c>
      <c r="C4641" s="98" t="s">
        <v>6555</v>
      </c>
      <c r="D4641" s="104">
        <v>13825.49</v>
      </c>
    </row>
    <row r="4642" spans="1:4">
      <c r="A4642" s="98" t="s">
        <v>4791</v>
      </c>
      <c r="B4642" s="97" t="s">
        <v>4792</v>
      </c>
      <c r="C4642" s="98" t="s">
        <v>6555</v>
      </c>
      <c r="D4642" s="104">
        <v>18169.400000000001</v>
      </c>
    </row>
    <row r="4643" spans="1:4">
      <c r="A4643" s="98" t="s">
        <v>4793</v>
      </c>
      <c r="B4643" s="97" t="s">
        <v>4794</v>
      </c>
      <c r="C4643" s="98" t="s">
        <v>6555</v>
      </c>
      <c r="D4643" s="104">
        <v>17343</v>
      </c>
    </row>
    <row r="4644" spans="1:4">
      <c r="A4644" s="98" t="s">
        <v>4795</v>
      </c>
      <c r="B4644" s="97" t="s">
        <v>4796</v>
      </c>
      <c r="C4644" s="98" t="s">
        <v>6555</v>
      </c>
      <c r="D4644" s="104">
        <v>19201.25</v>
      </c>
    </row>
    <row r="4645" spans="1:4">
      <c r="A4645" s="98" t="s">
        <v>4797</v>
      </c>
      <c r="B4645" s="97" t="s">
        <v>4798</v>
      </c>
      <c r="C4645" s="98" t="s">
        <v>6555</v>
      </c>
      <c r="D4645" s="104">
        <v>18539.34</v>
      </c>
    </row>
    <row r="4646" spans="1:4">
      <c r="A4646" s="98" t="s">
        <v>4799</v>
      </c>
      <c r="B4646" s="97" t="s">
        <v>4800</v>
      </c>
      <c r="C4646" s="98" t="s">
        <v>6555</v>
      </c>
      <c r="D4646" s="104">
        <v>18684.669999999998</v>
      </c>
    </row>
    <row r="4647" spans="1:4">
      <c r="A4647" s="98" t="s">
        <v>4801</v>
      </c>
      <c r="B4647" s="97" t="s">
        <v>4802</v>
      </c>
      <c r="C4647" s="98" t="s">
        <v>6555</v>
      </c>
      <c r="D4647" s="104">
        <v>21192.62</v>
      </c>
    </row>
    <row r="4648" spans="1:4">
      <c r="A4648" s="98" t="s">
        <v>4803</v>
      </c>
      <c r="B4648" s="97" t="s">
        <v>4804</v>
      </c>
      <c r="C4648" s="98" t="s">
        <v>6555</v>
      </c>
      <c r="D4648" s="104">
        <v>252.87</v>
      </c>
    </row>
    <row r="4649" spans="1:4">
      <c r="A4649" s="98" t="s">
        <v>4805</v>
      </c>
      <c r="B4649" s="97" t="s">
        <v>4806</v>
      </c>
      <c r="C4649" s="98" t="s">
        <v>6555</v>
      </c>
      <c r="D4649" s="104">
        <v>263.64</v>
      </c>
    </row>
    <row r="4650" spans="1:4">
      <c r="A4650" s="98" t="s">
        <v>4807</v>
      </c>
      <c r="B4650" s="97" t="s">
        <v>4808</v>
      </c>
      <c r="C4650" s="98" t="s">
        <v>6555</v>
      </c>
      <c r="D4650" s="104">
        <v>303.8</v>
      </c>
    </row>
    <row r="4651" spans="1:4">
      <c r="A4651" s="98" t="s">
        <v>4809</v>
      </c>
      <c r="B4651" s="97" t="s">
        <v>4810</v>
      </c>
      <c r="C4651" s="98" t="s">
        <v>6555</v>
      </c>
      <c r="D4651" s="104">
        <v>268.79000000000002</v>
      </c>
    </row>
    <row r="4652" spans="1:4">
      <c r="A4652" s="98" t="s">
        <v>4811</v>
      </c>
      <c r="B4652" s="97" t="s">
        <v>4812</v>
      </c>
      <c r="C4652" s="98" t="s">
        <v>6555</v>
      </c>
      <c r="D4652" s="104">
        <v>280.47000000000003</v>
      </c>
    </row>
    <row r="4653" spans="1:4">
      <c r="A4653" s="98" t="s">
        <v>4813</v>
      </c>
      <c r="B4653" s="97" t="s">
        <v>4814</v>
      </c>
      <c r="C4653" s="98" t="s">
        <v>6555</v>
      </c>
      <c r="D4653" s="104">
        <v>466.12</v>
      </c>
    </row>
    <row r="4654" spans="1:4">
      <c r="A4654" s="98" t="s">
        <v>4815</v>
      </c>
      <c r="B4654" s="97" t="s">
        <v>4816</v>
      </c>
      <c r="C4654" s="98" t="s">
        <v>6555</v>
      </c>
      <c r="D4654" s="104">
        <v>459.18</v>
      </c>
    </row>
    <row r="4655" spans="1:4">
      <c r="A4655" s="98" t="s">
        <v>4817</v>
      </c>
      <c r="B4655" s="97" t="s">
        <v>4818</v>
      </c>
      <c r="C4655" s="98" t="s">
        <v>6555</v>
      </c>
      <c r="D4655" s="104">
        <v>461.79</v>
      </c>
    </row>
    <row r="4656" spans="1:4">
      <c r="A4656" s="98" t="s">
        <v>4819</v>
      </c>
      <c r="B4656" s="97" t="s">
        <v>4820</v>
      </c>
      <c r="C4656" s="98" t="s">
        <v>6555</v>
      </c>
      <c r="D4656" s="104">
        <v>469.02</v>
      </c>
    </row>
    <row r="4657" spans="1:4">
      <c r="A4657" s="98" t="s">
        <v>4821</v>
      </c>
      <c r="B4657" s="97" t="s">
        <v>4822</v>
      </c>
      <c r="C4657" s="98" t="s">
        <v>6555</v>
      </c>
      <c r="D4657" s="104">
        <v>450.38</v>
      </c>
    </row>
    <row r="4658" spans="1:4">
      <c r="A4658" s="98" t="s">
        <v>4823</v>
      </c>
      <c r="B4658" s="97" t="s">
        <v>4824</v>
      </c>
      <c r="C4658" s="98" t="s">
        <v>6555</v>
      </c>
      <c r="D4658" s="104">
        <v>462.04</v>
      </c>
    </row>
    <row r="4659" spans="1:4">
      <c r="A4659" s="98" t="s">
        <v>4825</v>
      </c>
      <c r="B4659" s="97" t="s">
        <v>4826</v>
      </c>
      <c r="C4659" s="98" t="s">
        <v>6555</v>
      </c>
      <c r="D4659" s="104">
        <v>15836.38</v>
      </c>
    </row>
    <row r="4660" spans="1:4">
      <c r="A4660" s="98" t="s">
        <v>4827</v>
      </c>
      <c r="B4660" s="97" t="s">
        <v>4828</v>
      </c>
      <c r="C4660" s="98" t="s">
        <v>6555</v>
      </c>
      <c r="D4660" s="104">
        <v>10421.51</v>
      </c>
    </row>
    <row r="4661" spans="1:4">
      <c r="A4661" s="98" t="s">
        <v>4829</v>
      </c>
      <c r="B4661" s="97" t="s">
        <v>4830</v>
      </c>
      <c r="C4661" s="98" t="s">
        <v>6555</v>
      </c>
      <c r="D4661" s="104">
        <v>11251.15</v>
      </c>
    </row>
    <row r="4662" spans="1:4">
      <c r="A4662" s="98" t="s">
        <v>4831</v>
      </c>
      <c r="B4662" s="97" t="s">
        <v>3192</v>
      </c>
      <c r="C4662" s="98" t="s">
        <v>6555</v>
      </c>
      <c r="D4662" s="104">
        <v>14365.93</v>
      </c>
    </row>
    <row r="4663" spans="1:4">
      <c r="A4663" s="98" t="s">
        <v>3193</v>
      </c>
      <c r="B4663" s="97" t="s">
        <v>3194</v>
      </c>
      <c r="C4663" s="98" t="s">
        <v>6555</v>
      </c>
      <c r="D4663" s="104">
        <v>15046.31</v>
      </c>
    </row>
    <row r="4664" spans="1:4">
      <c r="A4664" s="98" t="s">
        <v>3195</v>
      </c>
      <c r="B4664" s="97" t="s">
        <v>3196</v>
      </c>
      <c r="C4664" s="98" t="s">
        <v>6555</v>
      </c>
      <c r="D4664" s="104">
        <v>21336.68</v>
      </c>
    </row>
    <row r="4665" spans="1:4">
      <c r="A4665" s="98" t="s">
        <v>3197</v>
      </c>
      <c r="B4665" s="97" t="s">
        <v>3198</v>
      </c>
      <c r="C4665" s="98" t="s">
        <v>6555</v>
      </c>
      <c r="D4665" s="104">
        <v>22427.24</v>
      </c>
    </row>
    <row r="4666" spans="1:4">
      <c r="A4666" s="98" t="s">
        <v>3199</v>
      </c>
      <c r="B4666" s="97" t="s">
        <v>3200</v>
      </c>
      <c r="C4666" s="98" t="s">
        <v>6555</v>
      </c>
      <c r="D4666" s="104">
        <v>12827.67</v>
      </c>
    </row>
    <row r="4667" spans="1:4">
      <c r="A4667" s="98" t="s">
        <v>3201</v>
      </c>
      <c r="B4667" s="97" t="s">
        <v>3202</v>
      </c>
      <c r="C4667" s="98" t="s">
        <v>6555</v>
      </c>
      <c r="D4667" s="104">
        <v>14255.23</v>
      </c>
    </row>
    <row r="4668" spans="1:4">
      <c r="A4668" s="98" t="s">
        <v>3203</v>
      </c>
      <c r="B4668" s="97" t="s">
        <v>3204</v>
      </c>
      <c r="C4668" s="98" t="s">
        <v>6555</v>
      </c>
      <c r="D4668" s="104">
        <v>17033.759999999998</v>
      </c>
    </row>
    <row r="4669" spans="1:4">
      <c r="A4669" s="98" t="s">
        <v>3205</v>
      </c>
      <c r="B4669" s="97" t="s">
        <v>3206</v>
      </c>
      <c r="C4669" s="98" t="s">
        <v>6555</v>
      </c>
      <c r="D4669" s="104">
        <v>19870.919999999998</v>
      </c>
    </row>
    <row r="4670" spans="1:4">
      <c r="A4670" s="98" t="s">
        <v>3207</v>
      </c>
      <c r="B4670" s="97" t="s">
        <v>3208</v>
      </c>
      <c r="C4670" s="98" t="s">
        <v>6555</v>
      </c>
      <c r="D4670" s="104">
        <v>876.86</v>
      </c>
    </row>
    <row r="4671" spans="1:4">
      <c r="A4671" s="98" t="s">
        <v>3209</v>
      </c>
      <c r="B4671" s="97" t="s">
        <v>1310</v>
      </c>
      <c r="C4671" s="98" t="s">
        <v>6555</v>
      </c>
      <c r="D4671" s="104">
        <v>903.42</v>
      </c>
    </row>
    <row r="4672" spans="1:4">
      <c r="A4672" s="98" t="s">
        <v>1311</v>
      </c>
      <c r="B4672" s="97" t="s">
        <v>1312</v>
      </c>
      <c r="C4672" s="98" t="s">
        <v>6555</v>
      </c>
      <c r="D4672" s="104">
        <v>1266.19</v>
      </c>
    </row>
    <row r="4673" spans="1:4">
      <c r="A4673" s="98" t="s">
        <v>1313</v>
      </c>
      <c r="B4673" s="97" t="s">
        <v>1314</v>
      </c>
      <c r="C4673" s="98" t="s">
        <v>6555</v>
      </c>
      <c r="D4673" s="104">
        <v>2449.88</v>
      </c>
    </row>
    <row r="4674" spans="1:4">
      <c r="A4674" s="98" t="s">
        <v>1315</v>
      </c>
      <c r="B4674" s="97" t="s">
        <v>1316</v>
      </c>
      <c r="C4674" s="98" t="s">
        <v>6555</v>
      </c>
      <c r="D4674" s="104">
        <v>3092.62</v>
      </c>
    </row>
    <row r="4675" spans="1:4">
      <c r="A4675" s="98" t="s">
        <v>1317</v>
      </c>
      <c r="B4675" s="97" t="s">
        <v>1318</v>
      </c>
      <c r="C4675" s="98" t="s">
        <v>6555</v>
      </c>
      <c r="D4675" s="104">
        <v>3179.67</v>
      </c>
    </row>
    <row r="4676" spans="1:4">
      <c r="A4676" s="98" t="s">
        <v>1319</v>
      </c>
      <c r="B4676" s="97" t="s">
        <v>1320</v>
      </c>
      <c r="C4676" s="98" t="s">
        <v>6555</v>
      </c>
      <c r="D4676" s="104">
        <v>3284.41</v>
      </c>
    </row>
    <row r="4677" spans="1:4">
      <c r="A4677" s="98" t="s">
        <v>1321</v>
      </c>
      <c r="B4677" s="97" t="s">
        <v>5274</v>
      </c>
      <c r="C4677" s="98" t="s">
        <v>6555</v>
      </c>
      <c r="D4677" s="104">
        <v>4306.5600000000004</v>
      </c>
    </row>
    <row r="4678" spans="1:4">
      <c r="A4678" s="98" t="s">
        <v>5275</v>
      </c>
      <c r="B4678" s="97" t="s">
        <v>5276</v>
      </c>
      <c r="C4678" s="98" t="s">
        <v>6555</v>
      </c>
      <c r="D4678" s="104">
        <v>1496.16</v>
      </c>
    </row>
    <row r="4679" spans="1:4">
      <c r="A4679" s="98" t="s">
        <v>5277</v>
      </c>
      <c r="B4679" s="97" t="s">
        <v>5278</v>
      </c>
      <c r="C4679" s="98" t="s">
        <v>6555</v>
      </c>
      <c r="D4679" s="104">
        <v>1654.24</v>
      </c>
    </row>
    <row r="4680" spans="1:4">
      <c r="A4680" s="98" t="s">
        <v>5279</v>
      </c>
      <c r="B4680" s="97" t="s">
        <v>5280</v>
      </c>
      <c r="C4680" s="98" t="s">
        <v>6555</v>
      </c>
      <c r="D4680" s="104">
        <v>2354.9</v>
      </c>
    </row>
    <row r="4681" spans="1:4">
      <c r="A4681" s="98" t="s">
        <v>5281</v>
      </c>
      <c r="B4681" s="97" t="s">
        <v>5282</v>
      </c>
      <c r="C4681" s="98" t="s">
        <v>6555</v>
      </c>
      <c r="D4681" s="104">
        <v>2538.7800000000002</v>
      </c>
    </row>
    <row r="4682" spans="1:4">
      <c r="A4682" s="98" t="s">
        <v>5283</v>
      </c>
      <c r="B4682" s="97" t="s">
        <v>4916</v>
      </c>
      <c r="C4682" s="98" t="s">
        <v>6555</v>
      </c>
      <c r="D4682" s="104">
        <v>2707.77</v>
      </c>
    </row>
    <row r="4683" spans="1:4">
      <c r="A4683" s="98" t="s">
        <v>4917</v>
      </c>
      <c r="B4683" s="97" t="s">
        <v>4918</v>
      </c>
      <c r="C4683" s="98" t="s">
        <v>6555</v>
      </c>
      <c r="D4683" s="104">
        <v>2920.47</v>
      </c>
    </row>
    <row r="4684" spans="1:4">
      <c r="A4684" s="98" t="s">
        <v>4919</v>
      </c>
      <c r="B4684" s="97" t="s">
        <v>4920</v>
      </c>
      <c r="C4684" s="98" t="s">
        <v>6555</v>
      </c>
      <c r="D4684" s="104">
        <v>3221.76</v>
      </c>
    </row>
    <row r="4685" spans="1:4">
      <c r="A4685" s="98" t="s">
        <v>4921</v>
      </c>
      <c r="B4685" s="97" t="s">
        <v>4922</v>
      </c>
      <c r="C4685" s="98" t="s">
        <v>6555</v>
      </c>
      <c r="D4685" s="104">
        <v>3600.28</v>
      </c>
    </row>
    <row r="4686" spans="1:4">
      <c r="A4686" s="98" t="s">
        <v>4923</v>
      </c>
      <c r="B4686" s="97" t="s">
        <v>4924</v>
      </c>
      <c r="C4686" s="98" t="s">
        <v>6555</v>
      </c>
      <c r="D4686" s="104">
        <v>3845.26</v>
      </c>
    </row>
    <row r="4687" spans="1:4">
      <c r="A4687" s="98" t="s">
        <v>4925</v>
      </c>
      <c r="B4687" s="97" t="s">
        <v>4926</v>
      </c>
      <c r="C4687" s="98" t="s">
        <v>6555</v>
      </c>
      <c r="D4687" s="104">
        <v>2451.62</v>
      </c>
    </row>
    <row r="4688" spans="1:4">
      <c r="A4688" s="98" t="s">
        <v>4927</v>
      </c>
      <c r="B4688" s="97" t="s">
        <v>4928</v>
      </c>
      <c r="C4688" s="98" t="s">
        <v>6555</v>
      </c>
      <c r="D4688" s="104">
        <v>2642.54</v>
      </c>
    </row>
    <row r="4689" spans="1:4">
      <c r="A4689" s="98" t="s">
        <v>4929</v>
      </c>
      <c r="B4689" s="97" t="s">
        <v>4930</v>
      </c>
      <c r="C4689" s="98" t="s">
        <v>6555</v>
      </c>
      <c r="D4689" s="104">
        <v>2872.32</v>
      </c>
    </row>
    <row r="4690" spans="1:4">
      <c r="A4690" s="98" t="s">
        <v>5265</v>
      </c>
      <c r="B4690" s="97" t="s">
        <v>5266</v>
      </c>
      <c r="C4690" s="98" t="s">
        <v>6555</v>
      </c>
      <c r="D4690" s="104">
        <v>3214.55</v>
      </c>
    </row>
    <row r="4691" spans="1:4">
      <c r="A4691" s="98" t="s">
        <v>5267</v>
      </c>
      <c r="B4691" s="97" t="s">
        <v>5268</v>
      </c>
      <c r="C4691" s="98" t="s">
        <v>6555</v>
      </c>
      <c r="D4691" s="104">
        <v>3525.76</v>
      </c>
    </row>
    <row r="4692" spans="1:4">
      <c r="A4692" s="98" t="s">
        <v>5269</v>
      </c>
      <c r="B4692" s="97" t="s">
        <v>5270</v>
      </c>
      <c r="C4692" s="98" t="s">
        <v>6555</v>
      </c>
      <c r="D4692" s="104">
        <v>3005.1</v>
      </c>
    </row>
    <row r="4693" spans="1:4">
      <c r="A4693" s="98" t="s">
        <v>5271</v>
      </c>
      <c r="B4693" s="97" t="s">
        <v>5272</v>
      </c>
      <c r="C4693" s="98" t="s">
        <v>6555</v>
      </c>
      <c r="D4693" s="104">
        <v>3307.21</v>
      </c>
    </row>
    <row r="4694" spans="1:4">
      <c r="A4694" s="98" t="s">
        <v>5273</v>
      </c>
      <c r="B4694" s="97" t="s">
        <v>2084</v>
      </c>
      <c r="C4694" s="98" t="s">
        <v>6555</v>
      </c>
      <c r="D4694" s="104">
        <v>3593.33</v>
      </c>
    </row>
    <row r="4695" spans="1:4">
      <c r="A4695" s="98" t="s">
        <v>2085</v>
      </c>
      <c r="B4695" s="97" t="s">
        <v>2086</v>
      </c>
      <c r="C4695" s="98" t="s">
        <v>6555</v>
      </c>
      <c r="D4695" s="104">
        <v>4038.16</v>
      </c>
    </row>
    <row r="4696" spans="1:4">
      <c r="A4696" s="98" t="s">
        <v>2087</v>
      </c>
      <c r="B4696" s="97" t="s">
        <v>2088</v>
      </c>
      <c r="C4696" s="98" t="s">
        <v>6555</v>
      </c>
      <c r="D4696" s="104">
        <v>4657.72</v>
      </c>
    </row>
    <row r="4697" spans="1:4">
      <c r="A4697" s="98" t="s">
        <v>2089</v>
      </c>
      <c r="B4697" s="97" t="s">
        <v>8909</v>
      </c>
      <c r="C4697" s="98" t="s">
        <v>6555</v>
      </c>
      <c r="D4697" s="104">
        <v>4261.53</v>
      </c>
    </row>
    <row r="4698" spans="1:4">
      <c r="A4698" s="98" t="s">
        <v>8910</v>
      </c>
      <c r="B4698" s="97" t="s">
        <v>8911</v>
      </c>
      <c r="C4698" s="98" t="s">
        <v>6555</v>
      </c>
      <c r="D4698" s="104">
        <v>5004.12</v>
      </c>
    </row>
    <row r="4699" spans="1:4">
      <c r="A4699" s="98" t="s">
        <v>8912</v>
      </c>
      <c r="B4699" s="97" t="s">
        <v>8913</v>
      </c>
      <c r="C4699" s="98" t="s">
        <v>6555</v>
      </c>
      <c r="D4699" s="104">
        <v>5850.87</v>
      </c>
    </row>
    <row r="4700" spans="1:4">
      <c r="A4700" s="98" t="s">
        <v>8914</v>
      </c>
      <c r="B4700" s="97" t="s">
        <v>12951</v>
      </c>
      <c r="C4700" s="98" t="s">
        <v>6555</v>
      </c>
      <c r="D4700" s="104">
        <v>6109.92</v>
      </c>
    </row>
    <row r="4701" spans="1:4">
      <c r="A4701" s="98" t="s">
        <v>12952</v>
      </c>
      <c r="B4701" s="97" t="s">
        <v>12953</v>
      </c>
      <c r="C4701" s="98" t="s">
        <v>6555</v>
      </c>
      <c r="D4701" s="104">
        <v>5489.37</v>
      </c>
    </row>
    <row r="4702" spans="1:4">
      <c r="A4702" s="98" t="s">
        <v>12954</v>
      </c>
      <c r="B4702" s="97" t="s">
        <v>12955</v>
      </c>
      <c r="C4702" s="98" t="s">
        <v>6555</v>
      </c>
      <c r="D4702" s="104">
        <v>6369.93</v>
      </c>
    </row>
    <row r="4703" spans="1:4">
      <c r="A4703" s="98" t="s">
        <v>12956</v>
      </c>
      <c r="B4703" s="97" t="s">
        <v>12957</v>
      </c>
      <c r="C4703" s="98" t="s">
        <v>6555</v>
      </c>
      <c r="D4703" s="104">
        <v>8461.6</v>
      </c>
    </row>
    <row r="4704" spans="1:4">
      <c r="A4704" s="98" t="s">
        <v>12958</v>
      </c>
      <c r="B4704" s="97" t="s">
        <v>12959</v>
      </c>
      <c r="C4704" s="98" t="s">
        <v>6555</v>
      </c>
      <c r="D4704" s="104">
        <v>8747.81</v>
      </c>
    </row>
    <row r="4705" spans="1:5">
      <c r="A4705" s="98" t="s">
        <v>12960</v>
      </c>
      <c r="B4705" s="97" t="s">
        <v>12961</v>
      </c>
      <c r="C4705" s="98" t="s">
        <v>6555</v>
      </c>
      <c r="D4705" s="104">
        <v>6826.12</v>
      </c>
    </row>
    <row r="4706" spans="1:5">
      <c r="A4706" s="98" t="s">
        <v>12962</v>
      </c>
      <c r="B4706" s="97" t="s">
        <v>12963</v>
      </c>
      <c r="C4706" s="98" t="s">
        <v>6555</v>
      </c>
      <c r="D4706" s="104">
        <v>8052.88</v>
      </c>
    </row>
    <row r="4707" spans="1:5">
      <c r="A4707" s="98" t="s">
        <v>12964</v>
      </c>
      <c r="B4707" s="97" t="s">
        <v>12965</v>
      </c>
      <c r="C4707" s="98" t="s">
        <v>6555</v>
      </c>
      <c r="D4707" s="104">
        <v>10193.9</v>
      </c>
    </row>
    <row r="4708" spans="1:5">
      <c r="A4708" s="98" t="s">
        <v>12966</v>
      </c>
      <c r="B4708" s="97" t="s">
        <v>12967</v>
      </c>
      <c r="C4708" s="98" t="s">
        <v>6555</v>
      </c>
      <c r="D4708" s="104">
        <v>10849.8</v>
      </c>
    </row>
    <row r="4709" spans="1:5">
      <c r="A4709" s="98" t="s">
        <v>12968</v>
      </c>
      <c r="B4709" s="97" t="s">
        <v>12969</v>
      </c>
      <c r="C4709" s="98" t="s">
        <v>6555</v>
      </c>
      <c r="D4709" s="104">
        <v>12428.87</v>
      </c>
    </row>
    <row r="4710" spans="1:5">
      <c r="A4710" s="98" t="s">
        <v>12970</v>
      </c>
      <c r="B4710" s="97" t="s">
        <v>12971</v>
      </c>
      <c r="C4710" s="98" t="s">
        <v>6555</v>
      </c>
      <c r="D4710" s="104">
        <v>620.64</v>
      </c>
    </row>
    <row r="4711" spans="1:5">
      <c r="A4711" s="98" t="s">
        <v>12972</v>
      </c>
      <c r="B4711" s="97" t="s">
        <v>12973</v>
      </c>
      <c r="C4711" s="98" t="s">
        <v>6555</v>
      </c>
      <c r="D4711" s="104">
        <v>867.39</v>
      </c>
    </row>
    <row r="4712" spans="1:5">
      <c r="A4712" s="98" t="s">
        <v>12974</v>
      </c>
      <c r="B4712" s="97" t="s">
        <v>12975</v>
      </c>
      <c r="C4712" s="98" t="s">
        <v>6555</v>
      </c>
      <c r="D4712" s="104">
        <v>1129.03</v>
      </c>
    </row>
    <row r="4713" spans="1:5">
      <c r="A4713" s="98" t="s">
        <v>12976</v>
      </c>
      <c r="B4713" s="97" t="s">
        <v>12977</v>
      </c>
      <c r="C4713" s="98" t="s">
        <v>6555</v>
      </c>
      <c r="D4713" s="104">
        <v>1271.4000000000001</v>
      </c>
    </row>
    <row r="4714" spans="1:5">
      <c r="A4714" s="98" t="s">
        <v>12978</v>
      </c>
      <c r="B4714" s="97" t="s">
        <v>12979</v>
      </c>
      <c r="C4714" s="98" t="s">
        <v>6555</v>
      </c>
      <c r="D4714" s="104">
        <v>26.5</v>
      </c>
    </row>
    <row r="4715" spans="1:5">
      <c r="A4715" s="98" t="s">
        <v>10998</v>
      </c>
      <c r="B4715" s="97" t="s">
        <v>10999</v>
      </c>
      <c r="C4715" s="98" t="s">
        <v>6555</v>
      </c>
      <c r="D4715" s="104">
        <v>5.62</v>
      </c>
    </row>
    <row r="4716" spans="1:5">
      <c r="A4716" s="98" t="s">
        <v>11000</v>
      </c>
      <c r="B4716" s="97" t="s">
        <v>11001</v>
      </c>
      <c r="C4716" s="98" t="s">
        <v>6555</v>
      </c>
      <c r="D4716" s="104">
        <v>13.71</v>
      </c>
    </row>
    <row r="4717" spans="1:5">
      <c r="A4717" s="97">
        <v>7049</v>
      </c>
      <c r="B4717" s="97" t="s">
        <v>12846</v>
      </c>
      <c r="C4717" s="98" t="s">
        <v>6555</v>
      </c>
      <c r="D4717" s="151">
        <v>55.22</v>
      </c>
      <c r="E4717" s="13" t="s">
        <v>4354</v>
      </c>
    </row>
    <row r="4718" spans="1:5">
      <c r="A4718" s="97">
        <v>7048</v>
      </c>
      <c r="B4718" s="97" t="s">
        <v>12847</v>
      </c>
      <c r="C4718" s="98" t="s">
        <v>6555</v>
      </c>
      <c r="D4718" s="151">
        <v>11.87</v>
      </c>
      <c r="E4718" s="13" t="s">
        <v>4354</v>
      </c>
    </row>
    <row r="4719" spans="1:5">
      <c r="A4719" s="97"/>
      <c r="B4719" s="97" t="s">
        <v>12849</v>
      </c>
      <c r="C4719" s="98" t="s">
        <v>6555</v>
      </c>
      <c r="D4719" s="151">
        <v>20.81</v>
      </c>
      <c r="E4719" s="13" t="s">
        <v>4354</v>
      </c>
    </row>
    <row r="4720" spans="1:5">
      <c r="A4720" s="97">
        <v>7088</v>
      </c>
      <c r="B4720" s="97" t="s">
        <v>12848</v>
      </c>
      <c r="C4720" s="98" t="s">
        <v>6555</v>
      </c>
      <c r="D4720" s="151">
        <v>29.74</v>
      </c>
      <c r="E4720" s="13" t="s">
        <v>4354</v>
      </c>
    </row>
    <row r="4721" spans="1:4">
      <c r="A4721" s="98" t="s">
        <v>11002</v>
      </c>
      <c r="B4721" s="97" t="s">
        <v>11003</v>
      </c>
      <c r="C4721" s="98" t="s">
        <v>6555</v>
      </c>
      <c r="D4721" s="104">
        <v>197.57</v>
      </c>
    </row>
    <row r="4722" spans="1:4">
      <c r="A4722" s="98" t="s">
        <v>11004</v>
      </c>
      <c r="B4722" s="97" t="s">
        <v>11005</v>
      </c>
      <c r="C4722" s="98" t="s">
        <v>6555</v>
      </c>
      <c r="D4722" s="104">
        <v>21.76</v>
      </c>
    </row>
    <row r="4723" spans="1:4">
      <c r="A4723" s="98" t="s">
        <v>11006</v>
      </c>
      <c r="B4723" s="97" t="s">
        <v>11007</v>
      </c>
      <c r="C4723" s="98" t="s">
        <v>6555</v>
      </c>
      <c r="D4723" s="104">
        <v>23.42</v>
      </c>
    </row>
    <row r="4724" spans="1:4">
      <c r="A4724" s="98" t="s">
        <v>11008</v>
      </c>
      <c r="B4724" s="97" t="s">
        <v>11009</v>
      </c>
      <c r="C4724" s="98" t="s">
        <v>6555</v>
      </c>
      <c r="D4724" s="104">
        <v>11.67</v>
      </c>
    </row>
    <row r="4725" spans="1:4">
      <c r="A4725" s="98" t="s">
        <v>11010</v>
      </c>
      <c r="B4725" s="97" t="s">
        <v>11011</v>
      </c>
      <c r="C4725" s="98" t="s">
        <v>6555</v>
      </c>
      <c r="D4725" s="104">
        <v>120.65</v>
      </c>
    </row>
    <row r="4726" spans="1:4">
      <c r="A4726" s="98" t="s">
        <v>11012</v>
      </c>
      <c r="B4726" s="97" t="s">
        <v>11013</v>
      </c>
      <c r="C4726" s="98" t="s">
        <v>6555</v>
      </c>
      <c r="D4726" s="104">
        <v>213.27</v>
      </c>
    </row>
    <row r="4727" spans="1:4">
      <c r="A4727" s="98" t="s">
        <v>11014</v>
      </c>
      <c r="B4727" s="97" t="s">
        <v>11015</v>
      </c>
      <c r="C4727" s="98" t="s">
        <v>6555</v>
      </c>
      <c r="D4727" s="104">
        <v>175.64</v>
      </c>
    </row>
    <row r="4728" spans="1:4">
      <c r="A4728" s="98" t="s">
        <v>11016</v>
      </c>
      <c r="B4728" s="97" t="s">
        <v>8944</v>
      </c>
      <c r="C4728" s="98" t="s">
        <v>6555</v>
      </c>
      <c r="D4728" s="104">
        <v>125.21</v>
      </c>
    </row>
    <row r="4729" spans="1:4">
      <c r="A4729" s="98" t="s">
        <v>8945</v>
      </c>
      <c r="B4729" s="97" t="s">
        <v>8946</v>
      </c>
      <c r="C4729" s="98" t="s">
        <v>6555</v>
      </c>
      <c r="D4729" s="104">
        <v>210.5</v>
      </c>
    </row>
    <row r="4730" spans="1:4">
      <c r="A4730" s="98" t="s">
        <v>8947</v>
      </c>
      <c r="B4730" s="97" t="s">
        <v>8948</v>
      </c>
      <c r="C4730" s="98" t="s">
        <v>6555</v>
      </c>
      <c r="D4730" s="104">
        <v>52.35</v>
      </c>
    </row>
    <row r="4731" spans="1:4">
      <c r="A4731" s="98" t="s">
        <v>8949</v>
      </c>
      <c r="B4731" s="97" t="s">
        <v>8950</v>
      </c>
      <c r="C4731" s="98" t="s">
        <v>6555</v>
      </c>
      <c r="D4731" s="104">
        <v>65</v>
      </c>
    </row>
    <row r="4732" spans="1:4">
      <c r="A4732" s="98" t="s">
        <v>8951</v>
      </c>
      <c r="B4732" s="97" t="s">
        <v>8952</v>
      </c>
      <c r="C4732" s="98" t="s">
        <v>6555</v>
      </c>
      <c r="D4732" s="104">
        <v>74.45</v>
      </c>
    </row>
    <row r="4733" spans="1:4">
      <c r="A4733" s="98" t="s">
        <v>8953</v>
      </c>
      <c r="B4733" s="97" t="s">
        <v>8954</v>
      </c>
      <c r="C4733" s="98" t="s">
        <v>6555</v>
      </c>
      <c r="D4733" s="104">
        <v>112.5</v>
      </c>
    </row>
    <row r="4734" spans="1:4">
      <c r="A4734" s="98" t="s">
        <v>8955</v>
      </c>
      <c r="B4734" s="97" t="s">
        <v>8956</v>
      </c>
      <c r="C4734" s="98" t="s">
        <v>6555</v>
      </c>
      <c r="D4734" s="104">
        <v>392.77</v>
      </c>
    </row>
    <row r="4735" spans="1:4">
      <c r="A4735" s="98" t="s">
        <v>8957</v>
      </c>
      <c r="B4735" s="97" t="s">
        <v>8958</v>
      </c>
      <c r="C4735" s="98" t="s">
        <v>6555</v>
      </c>
      <c r="D4735" s="104">
        <v>602.72</v>
      </c>
    </row>
    <row r="4736" spans="1:4">
      <c r="A4736" s="98" t="s">
        <v>8959</v>
      </c>
      <c r="B4736" s="97" t="s">
        <v>8960</v>
      </c>
      <c r="C4736" s="98" t="s">
        <v>6555</v>
      </c>
      <c r="D4736" s="104">
        <v>792.38</v>
      </c>
    </row>
    <row r="4737" spans="1:4">
      <c r="A4737" s="98" t="s">
        <v>8961</v>
      </c>
      <c r="B4737" s="97" t="s">
        <v>8962</v>
      </c>
      <c r="C4737" s="98" t="s">
        <v>6555</v>
      </c>
      <c r="D4737" s="104">
        <v>63.56</v>
      </c>
    </row>
    <row r="4738" spans="1:4">
      <c r="A4738" s="98" t="s">
        <v>8963</v>
      </c>
      <c r="B4738" s="97" t="s">
        <v>8964</v>
      </c>
      <c r="C4738" s="98" t="s">
        <v>6555</v>
      </c>
      <c r="D4738" s="104">
        <v>80.16</v>
      </c>
    </row>
    <row r="4739" spans="1:4">
      <c r="A4739" s="98" t="s">
        <v>8965</v>
      </c>
      <c r="B4739" s="97" t="s">
        <v>8966</v>
      </c>
      <c r="C4739" s="98" t="s">
        <v>6555</v>
      </c>
      <c r="D4739" s="104">
        <v>119.63</v>
      </c>
    </row>
    <row r="4740" spans="1:4">
      <c r="A4740" s="98" t="s">
        <v>8967</v>
      </c>
      <c r="B4740" s="97" t="s">
        <v>8968</v>
      </c>
      <c r="C4740" s="98" t="s">
        <v>6555</v>
      </c>
      <c r="D4740" s="104">
        <v>414.23</v>
      </c>
    </row>
    <row r="4741" spans="1:4">
      <c r="A4741" s="98" t="s">
        <v>8969</v>
      </c>
      <c r="B4741" s="97" t="s">
        <v>8970</v>
      </c>
      <c r="C4741" s="98" t="s">
        <v>6555</v>
      </c>
      <c r="D4741" s="104">
        <v>616.5</v>
      </c>
    </row>
    <row r="4742" spans="1:4">
      <c r="A4742" s="98" t="s">
        <v>11630</v>
      </c>
      <c r="B4742" s="97" t="s">
        <v>11631</v>
      </c>
      <c r="C4742" s="98" t="s">
        <v>6555</v>
      </c>
      <c r="D4742" s="104">
        <v>864.85</v>
      </c>
    </row>
    <row r="4743" spans="1:4">
      <c r="A4743" s="98" t="s">
        <v>11632</v>
      </c>
      <c r="B4743" s="97" t="s">
        <v>11633</v>
      </c>
      <c r="C4743" s="98" t="s">
        <v>6555</v>
      </c>
      <c r="D4743" s="104">
        <v>14.7</v>
      </c>
    </row>
    <row r="4744" spans="1:4">
      <c r="A4744" s="98" t="s">
        <v>11634</v>
      </c>
      <c r="B4744" s="97" t="s">
        <v>11635</v>
      </c>
      <c r="C4744" s="98" t="s">
        <v>6555</v>
      </c>
      <c r="D4744" s="104">
        <v>17.73</v>
      </c>
    </row>
    <row r="4745" spans="1:4">
      <c r="A4745" s="98" t="s">
        <v>11636</v>
      </c>
      <c r="B4745" s="97" t="s">
        <v>11637</v>
      </c>
      <c r="C4745" s="98" t="s">
        <v>6555</v>
      </c>
      <c r="D4745" s="104">
        <v>257.39</v>
      </c>
    </row>
    <row r="4746" spans="1:4">
      <c r="A4746" s="98" t="s">
        <v>13461</v>
      </c>
      <c r="B4746" s="97" t="s">
        <v>7764</v>
      </c>
      <c r="C4746" s="98" t="s">
        <v>12889</v>
      </c>
      <c r="D4746" s="104">
        <v>10.57</v>
      </c>
    </row>
    <row r="4747" spans="1:4">
      <c r="A4747" s="98" t="s">
        <v>11638</v>
      </c>
      <c r="B4747" s="97" t="s">
        <v>11639</v>
      </c>
      <c r="C4747" s="98" t="s">
        <v>6555</v>
      </c>
      <c r="D4747" s="104">
        <v>212.85</v>
      </c>
    </row>
    <row r="4748" spans="1:4">
      <c r="A4748" s="98" t="s">
        <v>11640</v>
      </c>
      <c r="B4748" s="97" t="s">
        <v>11641</v>
      </c>
      <c r="C4748" s="98" t="s">
        <v>6555</v>
      </c>
      <c r="D4748" s="104">
        <v>218.99</v>
      </c>
    </row>
    <row r="4749" spans="1:4">
      <c r="A4749" s="98" t="s">
        <v>11642</v>
      </c>
      <c r="B4749" s="97" t="s">
        <v>6895</v>
      </c>
      <c r="C4749" s="98" t="s">
        <v>6555</v>
      </c>
      <c r="D4749" s="104">
        <v>302.14</v>
      </c>
    </row>
    <row r="4750" spans="1:4">
      <c r="A4750" s="98" t="s">
        <v>6896</v>
      </c>
      <c r="B4750" s="97" t="s">
        <v>6897</v>
      </c>
      <c r="C4750" s="98" t="s">
        <v>6555</v>
      </c>
      <c r="D4750" s="104">
        <v>341.19</v>
      </c>
    </row>
    <row r="4751" spans="1:4">
      <c r="A4751" s="98" t="s">
        <v>6898</v>
      </c>
      <c r="B4751" s="97" t="s">
        <v>6899</v>
      </c>
      <c r="C4751" s="98" t="s">
        <v>6555</v>
      </c>
      <c r="D4751" s="104">
        <v>357.86</v>
      </c>
    </row>
    <row r="4752" spans="1:4">
      <c r="A4752" s="98" t="s">
        <v>6900</v>
      </c>
      <c r="B4752" s="97" t="s">
        <v>6901</v>
      </c>
      <c r="C4752" s="98" t="s">
        <v>6555</v>
      </c>
      <c r="D4752" s="104">
        <v>212.85</v>
      </c>
    </row>
    <row r="4753" spans="1:4">
      <c r="A4753" s="98" t="s">
        <v>6902</v>
      </c>
      <c r="B4753" s="97" t="s">
        <v>9028</v>
      </c>
      <c r="C4753" s="98" t="s">
        <v>6555</v>
      </c>
      <c r="D4753" s="104">
        <v>217.15</v>
      </c>
    </row>
    <row r="4754" spans="1:4">
      <c r="A4754" s="98" t="s">
        <v>9029</v>
      </c>
      <c r="B4754" s="97" t="s">
        <v>9030</v>
      </c>
      <c r="C4754" s="98" t="s">
        <v>6555</v>
      </c>
      <c r="D4754" s="104">
        <v>218.99</v>
      </c>
    </row>
    <row r="4755" spans="1:4">
      <c r="A4755" s="98" t="s">
        <v>9031</v>
      </c>
      <c r="B4755" s="97" t="s">
        <v>9032</v>
      </c>
      <c r="C4755" s="98" t="s">
        <v>6555</v>
      </c>
      <c r="D4755" s="104">
        <v>302.14</v>
      </c>
    </row>
    <row r="4756" spans="1:4">
      <c r="A4756" s="98" t="s">
        <v>9033</v>
      </c>
      <c r="B4756" s="97" t="s">
        <v>9034</v>
      </c>
      <c r="C4756" s="98" t="s">
        <v>6555</v>
      </c>
      <c r="D4756" s="104">
        <v>341.19</v>
      </c>
    </row>
    <row r="4757" spans="1:4">
      <c r="A4757" s="98" t="s">
        <v>9035</v>
      </c>
      <c r="B4757" s="97" t="s">
        <v>9036</v>
      </c>
      <c r="C4757" s="98" t="s">
        <v>6555</v>
      </c>
      <c r="D4757" s="104">
        <v>357.86</v>
      </c>
    </row>
    <row r="4758" spans="1:4">
      <c r="A4758" s="98" t="s">
        <v>9037</v>
      </c>
      <c r="B4758" s="97" t="s">
        <v>9038</v>
      </c>
      <c r="C4758" s="98" t="s">
        <v>6555</v>
      </c>
      <c r="D4758" s="104">
        <v>19.59</v>
      </c>
    </row>
    <row r="4759" spans="1:4">
      <c r="A4759" s="98" t="s">
        <v>9039</v>
      </c>
      <c r="B4759" s="97" t="s">
        <v>9040</v>
      </c>
      <c r="C4759" s="98" t="s">
        <v>6555</v>
      </c>
      <c r="D4759" s="104">
        <v>19.59</v>
      </c>
    </row>
    <row r="4760" spans="1:4">
      <c r="A4760" s="98" t="s">
        <v>9041</v>
      </c>
      <c r="B4760" s="97" t="s">
        <v>9042</v>
      </c>
      <c r="C4760" s="98" t="s">
        <v>6555</v>
      </c>
      <c r="D4760" s="104">
        <v>17.829999999999998</v>
      </c>
    </row>
    <row r="4761" spans="1:4">
      <c r="A4761" s="98" t="s">
        <v>9043</v>
      </c>
      <c r="B4761" s="97" t="s">
        <v>9044</v>
      </c>
      <c r="C4761" s="98" t="s">
        <v>6555</v>
      </c>
      <c r="D4761" s="104">
        <v>17.829999999999998</v>
      </c>
    </row>
    <row r="4762" spans="1:4">
      <c r="A4762" s="98" t="s">
        <v>9045</v>
      </c>
      <c r="B4762" s="97" t="s">
        <v>9046</v>
      </c>
      <c r="C4762" s="98" t="s">
        <v>6555</v>
      </c>
      <c r="D4762" s="104">
        <v>473.88</v>
      </c>
    </row>
    <row r="4763" spans="1:4">
      <c r="A4763" s="98" t="s">
        <v>9047</v>
      </c>
      <c r="B4763" s="97" t="s">
        <v>9048</v>
      </c>
      <c r="C4763" s="98" t="s">
        <v>6555</v>
      </c>
      <c r="D4763" s="104">
        <v>1157.97</v>
      </c>
    </row>
    <row r="4764" spans="1:4">
      <c r="A4764" s="98" t="s">
        <v>9049</v>
      </c>
      <c r="B4764" s="97" t="s">
        <v>9050</v>
      </c>
      <c r="C4764" s="98" t="s">
        <v>6555</v>
      </c>
      <c r="D4764" s="104">
        <v>154.53</v>
      </c>
    </row>
    <row r="4765" spans="1:4">
      <c r="A4765" s="98" t="s">
        <v>9051</v>
      </c>
      <c r="B4765" s="97" t="s">
        <v>9052</v>
      </c>
      <c r="C4765" s="98" t="s">
        <v>6555</v>
      </c>
      <c r="D4765" s="104">
        <v>365.97</v>
      </c>
    </row>
    <row r="4766" spans="1:4">
      <c r="A4766" s="98" t="s">
        <v>9053</v>
      </c>
      <c r="B4766" s="97" t="s">
        <v>9054</v>
      </c>
      <c r="C4766" s="98" t="s">
        <v>6555</v>
      </c>
      <c r="D4766" s="104">
        <v>395.86</v>
      </c>
    </row>
    <row r="4767" spans="1:4">
      <c r="A4767" s="98" t="s">
        <v>9055</v>
      </c>
      <c r="B4767" s="97" t="s">
        <v>9056</v>
      </c>
      <c r="C4767" s="98" t="s">
        <v>6555</v>
      </c>
      <c r="D4767" s="104">
        <v>765.87</v>
      </c>
    </row>
    <row r="4768" spans="1:4">
      <c r="A4768" s="98" t="s">
        <v>9057</v>
      </c>
      <c r="B4768" s="97" t="s">
        <v>9058</v>
      </c>
      <c r="C4768" s="98" t="s">
        <v>6555</v>
      </c>
      <c r="D4768" s="104">
        <v>601.96</v>
      </c>
    </row>
    <row r="4769" spans="1:4">
      <c r="A4769" s="98" t="s">
        <v>9059</v>
      </c>
      <c r="B4769" s="97" t="s">
        <v>9060</v>
      </c>
      <c r="C4769" s="98" t="s">
        <v>6555</v>
      </c>
      <c r="D4769" s="104">
        <v>139.97</v>
      </c>
    </row>
    <row r="4770" spans="1:4">
      <c r="A4770" s="98" t="s">
        <v>9061</v>
      </c>
      <c r="B4770" s="97" t="s">
        <v>9062</v>
      </c>
      <c r="C4770" s="98" t="s">
        <v>6555</v>
      </c>
      <c r="D4770" s="104">
        <v>136.16999999999999</v>
      </c>
    </row>
    <row r="4771" spans="1:4">
      <c r="A4771" s="98" t="s">
        <v>9063</v>
      </c>
      <c r="B4771" s="97" t="s">
        <v>9064</v>
      </c>
      <c r="C4771" s="98" t="s">
        <v>6555</v>
      </c>
      <c r="D4771" s="104">
        <v>351.35</v>
      </c>
    </row>
    <row r="4772" spans="1:4">
      <c r="A4772" s="98" t="s">
        <v>9065</v>
      </c>
      <c r="B4772" s="97" t="s">
        <v>9066</v>
      </c>
      <c r="C4772" s="98" t="s">
        <v>6555</v>
      </c>
      <c r="D4772" s="104">
        <v>377.4</v>
      </c>
    </row>
    <row r="4773" spans="1:4">
      <c r="A4773" s="98" t="s">
        <v>9067</v>
      </c>
      <c r="B4773" s="97" t="s">
        <v>9068</v>
      </c>
      <c r="C4773" s="98" t="s">
        <v>6555</v>
      </c>
      <c r="D4773" s="104">
        <v>460.75</v>
      </c>
    </row>
    <row r="4774" spans="1:4">
      <c r="A4774" s="98" t="s">
        <v>9069</v>
      </c>
      <c r="B4774" s="97" t="s">
        <v>9070</v>
      </c>
      <c r="C4774" s="98" t="s">
        <v>6555</v>
      </c>
      <c r="D4774" s="104">
        <v>542.30999999999995</v>
      </c>
    </row>
    <row r="4775" spans="1:4">
      <c r="A4775" s="98" t="s">
        <v>9071</v>
      </c>
      <c r="B4775" s="97" t="s">
        <v>9072</v>
      </c>
      <c r="C4775" s="98" t="s">
        <v>6555</v>
      </c>
      <c r="D4775" s="104">
        <v>24.42</v>
      </c>
    </row>
    <row r="4776" spans="1:4">
      <c r="A4776" s="98" t="s">
        <v>9073</v>
      </c>
      <c r="B4776" s="97" t="s">
        <v>9074</v>
      </c>
      <c r="C4776" s="98" t="s">
        <v>6555</v>
      </c>
      <c r="D4776" s="104">
        <v>33.68</v>
      </c>
    </row>
    <row r="4777" spans="1:4">
      <c r="A4777" s="98" t="s">
        <v>9075</v>
      </c>
      <c r="B4777" s="97" t="s">
        <v>9076</v>
      </c>
      <c r="C4777" s="98" t="s">
        <v>6555</v>
      </c>
      <c r="D4777" s="104">
        <v>48.51</v>
      </c>
    </row>
    <row r="4778" spans="1:4">
      <c r="A4778" s="98" t="s">
        <v>9077</v>
      </c>
      <c r="B4778" s="97" t="s">
        <v>9078</v>
      </c>
      <c r="C4778" s="98" t="s">
        <v>6555</v>
      </c>
      <c r="D4778" s="104">
        <v>68.61</v>
      </c>
    </row>
    <row r="4779" spans="1:4">
      <c r="A4779" s="98" t="s">
        <v>9079</v>
      </c>
      <c r="B4779" s="97" t="s">
        <v>9080</v>
      </c>
      <c r="C4779" s="98" t="s">
        <v>6555</v>
      </c>
      <c r="D4779" s="104">
        <v>109.83</v>
      </c>
    </row>
    <row r="4780" spans="1:4">
      <c r="A4780" s="98" t="s">
        <v>9081</v>
      </c>
      <c r="B4780" s="97" t="s">
        <v>9082</v>
      </c>
      <c r="C4780" s="98" t="s">
        <v>6555</v>
      </c>
      <c r="D4780" s="104">
        <v>181.08</v>
      </c>
    </row>
    <row r="4781" spans="1:4">
      <c r="A4781" s="98" t="s">
        <v>9083</v>
      </c>
      <c r="B4781" s="97" t="s">
        <v>9084</v>
      </c>
      <c r="C4781" s="98" t="s">
        <v>6555</v>
      </c>
      <c r="D4781" s="104">
        <v>243.56</v>
      </c>
    </row>
    <row r="4782" spans="1:4">
      <c r="A4782" s="98" t="s">
        <v>9085</v>
      </c>
      <c r="B4782" s="97" t="s">
        <v>9086</v>
      </c>
      <c r="C4782" s="98" t="s">
        <v>6555</v>
      </c>
      <c r="D4782" s="104">
        <v>243.09</v>
      </c>
    </row>
    <row r="4783" spans="1:4">
      <c r="A4783" s="98" t="s">
        <v>9087</v>
      </c>
      <c r="B4783" s="97" t="s">
        <v>13913</v>
      </c>
      <c r="C4783" s="98" t="s">
        <v>6555</v>
      </c>
      <c r="D4783" s="104">
        <v>503.17</v>
      </c>
    </row>
    <row r="4784" spans="1:4">
      <c r="A4784" s="98" t="s">
        <v>13914</v>
      </c>
      <c r="B4784" s="97" t="s">
        <v>13915</v>
      </c>
      <c r="C4784" s="98" t="s">
        <v>6555</v>
      </c>
      <c r="D4784" s="104">
        <v>1520.29</v>
      </c>
    </row>
    <row r="4785" spans="1:4">
      <c r="A4785" s="98" t="s">
        <v>13916</v>
      </c>
      <c r="B4785" s="97" t="s">
        <v>13917</v>
      </c>
      <c r="C4785" s="98" t="s">
        <v>6555</v>
      </c>
      <c r="D4785" s="104">
        <v>326.5</v>
      </c>
    </row>
    <row r="4786" spans="1:4">
      <c r="A4786" s="98" t="s">
        <v>13918</v>
      </c>
      <c r="B4786" s="97" t="s">
        <v>13919</v>
      </c>
      <c r="C4786" s="98" t="s">
        <v>6555</v>
      </c>
      <c r="D4786" s="104">
        <v>7784.97</v>
      </c>
    </row>
    <row r="4787" spans="1:4">
      <c r="A4787" s="98" t="s">
        <v>13920</v>
      </c>
      <c r="B4787" s="97" t="s">
        <v>13921</v>
      </c>
      <c r="C4787" s="98" t="s">
        <v>6555</v>
      </c>
      <c r="D4787" s="104">
        <v>9179.4699999999993</v>
      </c>
    </row>
    <row r="4788" spans="1:4">
      <c r="A4788" s="98" t="s">
        <v>13922</v>
      </c>
      <c r="B4788" s="97" t="s">
        <v>13923</v>
      </c>
      <c r="C4788" s="98" t="s">
        <v>6555</v>
      </c>
      <c r="D4788" s="104">
        <v>523.66999999999996</v>
      </c>
    </row>
    <row r="4789" spans="1:4">
      <c r="A4789" s="98" t="s">
        <v>13924</v>
      </c>
      <c r="B4789" s="97" t="s">
        <v>13925</v>
      </c>
      <c r="C4789" s="98" t="s">
        <v>6555</v>
      </c>
      <c r="D4789" s="104">
        <v>604.66999999999996</v>
      </c>
    </row>
    <row r="4790" spans="1:4">
      <c r="A4790" s="98" t="s">
        <v>13926</v>
      </c>
      <c r="B4790" s="97" t="s">
        <v>13927</v>
      </c>
      <c r="C4790" s="98" t="s">
        <v>6555</v>
      </c>
      <c r="D4790" s="104">
        <v>857.7</v>
      </c>
    </row>
    <row r="4791" spans="1:4">
      <c r="A4791" s="98" t="s">
        <v>13928</v>
      </c>
      <c r="B4791" s="97" t="s">
        <v>13929</v>
      </c>
      <c r="C4791" s="98" t="s">
        <v>6555</v>
      </c>
      <c r="D4791" s="104">
        <v>874.86</v>
      </c>
    </row>
    <row r="4792" spans="1:4">
      <c r="A4792" s="98" t="s">
        <v>13930</v>
      </c>
      <c r="B4792" s="97" t="s">
        <v>13931</v>
      </c>
      <c r="C4792" s="98" t="s">
        <v>6555</v>
      </c>
      <c r="D4792" s="104">
        <v>1290.83</v>
      </c>
    </row>
    <row r="4793" spans="1:4">
      <c r="A4793" s="98" t="s">
        <v>13932</v>
      </c>
      <c r="B4793" s="97" t="s">
        <v>13933</v>
      </c>
      <c r="C4793" s="98" t="s">
        <v>6555</v>
      </c>
      <c r="D4793" s="104">
        <v>1358.13</v>
      </c>
    </row>
    <row r="4794" spans="1:4">
      <c r="A4794" s="98" t="s">
        <v>13934</v>
      </c>
      <c r="B4794" s="97" t="s">
        <v>13935</v>
      </c>
      <c r="C4794" s="98" t="s">
        <v>6555</v>
      </c>
      <c r="D4794" s="104">
        <v>2940.31</v>
      </c>
    </row>
    <row r="4795" spans="1:4">
      <c r="A4795" s="98" t="s">
        <v>13936</v>
      </c>
      <c r="B4795" s="97" t="s">
        <v>13937</v>
      </c>
      <c r="C4795" s="98" t="s">
        <v>6555</v>
      </c>
      <c r="D4795" s="104">
        <v>3023.41</v>
      </c>
    </row>
    <row r="4796" spans="1:4">
      <c r="A4796" s="98" t="s">
        <v>13938</v>
      </c>
      <c r="B4796" s="97" t="s">
        <v>13939</v>
      </c>
      <c r="C4796" s="98" t="s">
        <v>6555</v>
      </c>
      <c r="D4796" s="104">
        <v>3507.71</v>
      </c>
    </row>
    <row r="4797" spans="1:4">
      <c r="A4797" s="98" t="s">
        <v>13940</v>
      </c>
      <c r="B4797" s="97" t="s">
        <v>6971</v>
      </c>
      <c r="C4797" s="98" t="s">
        <v>6555</v>
      </c>
      <c r="D4797" s="104">
        <v>3914.42</v>
      </c>
    </row>
    <row r="4798" spans="1:4">
      <c r="A4798" s="98" t="s">
        <v>6972</v>
      </c>
      <c r="B4798" s="97" t="s">
        <v>6973</v>
      </c>
      <c r="C4798" s="98" t="s">
        <v>6555</v>
      </c>
      <c r="D4798" s="104">
        <v>320.08999999999997</v>
      </c>
    </row>
    <row r="4799" spans="1:4">
      <c r="A4799" s="98" t="s">
        <v>6974</v>
      </c>
      <c r="B4799" s="97" t="s">
        <v>6975</v>
      </c>
      <c r="C4799" s="98" t="s">
        <v>6555</v>
      </c>
      <c r="D4799" s="104">
        <v>320.08999999999997</v>
      </c>
    </row>
    <row r="4800" spans="1:4">
      <c r="A4800" s="98" t="s">
        <v>6976</v>
      </c>
      <c r="B4800" s="97" t="s">
        <v>6977</v>
      </c>
      <c r="C4800" s="98" t="s">
        <v>6555</v>
      </c>
      <c r="D4800" s="104">
        <v>4976.62</v>
      </c>
    </row>
    <row r="4801" spans="1:4">
      <c r="A4801" s="98" t="s">
        <v>6978</v>
      </c>
      <c r="B4801" s="97" t="s">
        <v>6979</v>
      </c>
      <c r="C4801" s="98" t="s">
        <v>6555</v>
      </c>
      <c r="D4801" s="104">
        <v>5410.69</v>
      </c>
    </row>
    <row r="4802" spans="1:4">
      <c r="A4802" s="98" t="s">
        <v>6980</v>
      </c>
      <c r="B4802" s="97" t="s">
        <v>5002</v>
      </c>
      <c r="C4802" s="98" t="s">
        <v>6555</v>
      </c>
      <c r="D4802" s="104">
        <v>1.2</v>
      </c>
    </row>
    <row r="4803" spans="1:4">
      <c r="A4803" s="98" t="s">
        <v>8822</v>
      </c>
      <c r="B4803" s="97" t="s">
        <v>6685</v>
      </c>
      <c r="C4803" s="98" t="s">
        <v>4675</v>
      </c>
      <c r="D4803" s="104">
        <v>2702</v>
      </c>
    </row>
    <row r="4804" spans="1:4">
      <c r="A4804" s="98" t="s">
        <v>5003</v>
      </c>
      <c r="B4804" s="97" t="s">
        <v>2844</v>
      </c>
      <c r="C4804" s="98" t="s">
        <v>4675</v>
      </c>
      <c r="D4804" s="104">
        <v>4484</v>
      </c>
    </row>
    <row r="4805" spans="1:4">
      <c r="A4805" s="98" t="s">
        <v>2845</v>
      </c>
      <c r="B4805" s="97" t="s">
        <v>2846</v>
      </c>
      <c r="C4805" s="98" t="s">
        <v>4675</v>
      </c>
      <c r="D4805" s="104">
        <v>5125</v>
      </c>
    </row>
    <row r="4806" spans="1:4">
      <c r="A4806" s="98" t="s">
        <v>2847</v>
      </c>
      <c r="B4806" s="97" t="s">
        <v>2848</v>
      </c>
      <c r="C4806" s="98" t="s">
        <v>4675</v>
      </c>
      <c r="D4806" s="104">
        <v>960</v>
      </c>
    </row>
    <row r="4807" spans="1:4">
      <c r="A4807" s="98" t="s">
        <v>2849</v>
      </c>
      <c r="B4807" s="97" t="s">
        <v>2850</v>
      </c>
      <c r="C4807" s="98" t="s">
        <v>4675</v>
      </c>
      <c r="D4807" s="104">
        <v>1120</v>
      </c>
    </row>
    <row r="4808" spans="1:4">
      <c r="A4808" s="98" t="s">
        <v>2851</v>
      </c>
      <c r="B4808" s="97" t="s">
        <v>2852</v>
      </c>
      <c r="C4808" s="98" t="s">
        <v>4675</v>
      </c>
      <c r="D4808" s="104">
        <v>1280</v>
      </c>
    </row>
    <row r="4809" spans="1:4">
      <c r="A4809" s="98" t="s">
        <v>2853</v>
      </c>
      <c r="B4809" s="97" t="s">
        <v>2854</v>
      </c>
      <c r="C4809" s="98" t="s">
        <v>4675</v>
      </c>
      <c r="D4809" s="104">
        <v>486</v>
      </c>
    </row>
    <row r="4810" spans="1:4">
      <c r="A4810" s="98" t="s">
        <v>2855</v>
      </c>
      <c r="B4810" s="97" t="s">
        <v>2856</v>
      </c>
      <c r="C4810" s="98" t="s">
        <v>4675</v>
      </c>
      <c r="D4810" s="104">
        <v>608</v>
      </c>
    </row>
    <row r="4811" spans="1:4">
      <c r="A4811" s="98" t="s">
        <v>2857</v>
      </c>
      <c r="B4811" s="97" t="s">
        <v>2858</v>
      </c>
      <c r="C4811" s="98" t="s">
        <v>4675</v>
      </c>
      <c r="D4811" s="104">
        <v>2880</v>
      </c>
    </row>
    <row r="4812" spans="1:4">
      <c r="A4812" s="98" t="s">
        <v>2859</v>
      </c>
      <c r="B4812" s="97" t="s">
        <v>2860</v>
      </c>
      <c r="C4812" s="98" t="s">
        <v>4675</v>
      </c>
      <c r="D4812" s="104">
        <v>2017</v>
      </c>
    </row>
    <row r="4813" spans="1:4">
      <c r="A4813" s="98" t="s">
        <v>2861</v>
      </c>
      <c r="B4813" s="97" t="s">
        <v>2862</v>
      </c>
      <c r="C4813" s="98" t="s">
        <v>4675</v>
      </c>
      <c r="D4813" s="104">
        <v>1815</v>
      </c>
    </row>
    <row r="4814" spans="1:4">
      <c r="A4814" s="98" t="s">
        <v>2863</v>
      </c>
      <c r="B4814" s="97" t="s">
        <v>2864</v>
      </c>
      <c r="C4814" s="98" t="s">
        <v>4675</v>
      </c>
      <c r="D4814" s="104">
        <v>78.8</v>
      </c>
    </row>
    <row r="4815" spans="1:4">
      <c r="A4815" s="98" t="s">
        <v>2865</v>
      </c>
      <c r="B4815" s="97" t="s">
        <v>2866</v>
      </c>
      <c r="C4815" s="98" t="s">
        <v>6555</v>
      </c>
      <c r="D4815" s="104">
        <v>31</v>
      </c>
    </row>
    <row r="4816" spans="1:4">
      <c r="A4816" s="98" t="s">
        <v>2867</v>
      </c>
      <c r="B4816" s="97" t="s">
        <v>7010</v>
      </c>
      <c r="C4816" s="98" t="s">
        <v>4675</v>
      </c>
      <c r="D4816" s="104">
        <v>1.1599999999999999</v>
      </c>
    </row>
    <row r="4817" spans="1:4">
      <c r="A4817" s="98" t="s">
        <v>7011</v>
      </c>
      <c r="B4817" s="97" t="s">
        <v>7012</v>
      </c>
      <c r="C4817" s="98" t="s">
        <v>4675</v>
      </c>
      <c r="D4817" s="104">
        <v>1.18</v>
      </c>
    </row>
    <row r="4818" spans="1:4">
      <c r="A4818" s="98" t="s">
        <v>7013</v>
      </c>
      <c r="B4818" s="97" t="s">
        <v>4987</v>
      </c>
      <c r="C4818" s="98" t="s">
        <v>4675</v>
      </c>
      <c r="D4818" s="104">
        <v>2.6</v>
      </c>
    </row>
    <row r="4819" spans="1:4">
      <c r="A4819" s="98" t="s">
        <v>4988</v>
      </c>
      <c r="B4819" s="97" t="s">
        <v>4989</v>
      </c>
      <c r="C4819" s="98" t="s">
        <v>4675</v>
      </c>
      <c r="D4819" s="104">
        <v>7.34</v>
      </c>
    </row>
    <row r="4820" spans="1:4">
      <c r="A4820" s="98" t="s">
        <v>424</v>
      </c>
      <c r="B4820" s="97" t="s">
        <v>425</v>
      </c>
      <c r="C4820" s="98" t="s">
        <v>4675</v>
      </c>
      <c r="D4820" s="104">
        <v>9.44</v>
      </c>
    </row>
    <row r="4821" spans="1:4">
      <c r="A4821" s="98" t="s">
        <v>9412</v>
      </c>
      <c r="B4821" s="97" t="s">
        <v>9413</v>
      </c>
      <c r="C4821" s="98" t="s">
        <v>4675</v>
      </c>
      <c r="D4821" s="104">
        <v>16.88</v>
      </c>
    </row>
    <row r="4822" spans="1:4">
      <c r="A4822" s="98" t="s">
        <v>9414</v>
      </c>
      <c r="B4822" s="97" t="s">
        <v>9415</v>
      </c>
      <c r="C4822" s="98" t="s">
        <v>6555</v>
      </c>
      <c r="D4822" s="104">
        <v>255.54</v>
      </c>
    </row>
    <row r="4823" spans="1:4">
      <c r="A4823" s="98" t="s">
        <v>9416</v>
      </c>
      <c r="B4823" s="97" t="s">
        <v>9417</v>
      </c>
      <c r="C4823" s="98" t="s">
        <v>6555</v>
      </c>
      <c r="D4823" s="104">
        <v>246.24</v>
      </c>
    </row>
    <row r="4824" spans="1:4">
      <c r="A4824" s="98" t="s">
        <v>9418</v>
      </c>
      <c r="B4824" s="97" t="s">
        <v>9419</v>
      </c>
      <c r="C4824" s="98" t="s">
        <v>6555</v>
      </c>
      <c r="D4824" s="104">
        <v>140.72</v>
      </c>
    </row>
    <row r="4825" spans="1:4">
      <c r="A4825" s="98" t="s">
        <v>9420</v>
      </c>
      <c r="B4825" s="97" t="s">
        <v>11454</v>
      </c>
      <c r="C4825" s="98" t="s">
        <v>6555</v>
      </c>
      <c r="D4825" s="104">
        <v>177.89</v>
      </c>
    </row>
    <row r="4826" spans="1:4">
      <c r="A4826" s="98" t="s">
        <v>11455</v>
      </c>
      <c r="B4826" s="97" t="s">
        <v>11456</v>
      </c>
      <c r="C4826" s="98" t="s">
        <v>6555</v>
      </c>
      <c r="D4826" s="104">
        <v>500.03</v>
      </c>
    </row>
    <row r="4827" spans="1:4">
      <c r="A4827" s="98" t="s">
        <v>11457</v>
      </c>
      <c r="B4827" s="97" t="s">
        <v>11458</v>
      </c>
      <c r="C4827" s="98" t="s">
        <v>6555</v>
      </c>
      <c r="D4827" s="104">
        <v>576.19000000000005</v>
      </c>
    </row>
    <row r="4828" spans="1:4">
      <c r="A4828" s="98" t="s">
        <v>11459</v>
      </c>
      <c r="B4828" s="97" t="s">
        <v>11460</v>
      </c>
      <c r="C4828" s="98" t="s">
        <v>6555</v>
      </c>
      <c r="D4828" s="104">
        <v>650.25</v>
      </c>
    </row>
    <row r="4829" spans="1:4">
      <c r="A4829" s="98" t="s">
        <v>11461</v>
      </c>
      <c r="B4829" s="97" t="s">
        <v>11462</v>
      </c>
      <c r="C4829" s="98" t="s">
        <v>6555</v>
      </c>
      <c r="D4829" s="104">
        <v>726.36</v>
      </c>
    </row>
    <row r="4830" spans="1:4">
      <c r="A4830" s="98" t="s">
        <v>11463</v>
      </c>
      <c r="B4830" s="97" t="s">
        <v>11464</v>
      </c>
      <c r="C4830" s="98" t="s">
        <v>6555</v>
      </c>
      <c r="D4830" s="104">
        <v>800.4</v>
      </c>
    </row>
    <row r="4831" spans="1:4">
      <c r="A4831" s="98" t="s">
        <v>11465</v>
      </c>
      <c r="B4831" s="97" t="s">
        <v>11466</v>
      </c>
      <c r="C4831" s="98" t="s">
        <v>6555</v>
      </c>
      <c r="D4831" s="104">
        <v>876.63</v>
      </c>
    </row>
    <row r="4832" spans="1:4">
      <c r="A4832" s="98" t="s">
        <v>11467</v>
      </c>
      <c r="B4832" s="97" t="s">
        <v>11468</v>
      </c>
      <c r="C4832" s="98" t="s">
        <v>6555</v>
      </c>
      <c r="D4832" s="104">
        <v>952.76</v>
      </c>
    </row>
    <row r="4833" spans="1:4">
      <c r="A4833" s="98" t="s">
        <v>11469</v>
      </c>
      <c r="B4833" s="97" t="s">
        <v>11470</v>
      </c>
      <c r="C4833" s="98" t="s">
        <v>6555</v>
      </c>
      <c r="D4833" s="104">
        <v>1026.81</v>
      </c>
    </row>
    <row r="4834" spans="1:4">
      <c r="A4834" s="98" t="s">
        <v>11471</v>
      </c>
      <c r="B4834" s="97" t="s">
        <v>10600</v>
      </c>
      <c r="C4834" s="98" t="s">
        <v>6555</v>
      </c>
      <c r="D4834" s="104">
        <v>1102.94</v>
      </c>
    </row>
    <row r="4835" spans="1:4">
      <c r="A4835" s="98" t="s">
        <v>10601</v>
      </c>
      <c r="B4835" s="97" t="s">
        <v>10602</v>
      </c>
      <c r="C4835" s="98" t="s">
        <v>6555</v>
      </c>
      <c r="D4835" s="104">
        <v>1179.1500000000001</v>
      </c>
    </row>
    <row r="4836" spans="1:4">
      <c r="A4836" s="98" t="s">
        <v>10603</v>
      </c>
      <c r="B4836" s="97" t="s">
        <v>10604</v>
      </c>
      <c r="C4836" s="98" t="s">
        <v>6555</v>
      </c>
      <c r="D4836" s="104">
        <v>1223.96</v>
      </c>
    </row>
    <row r="4837" spans="1:4">
      <c r="A4837" s="98" t="s">
        <v>10605</v>
      </c>
      <c r="B4837" s="97" t="s">
        <v>10606</v>
      </c>
      <c r="C4837" s="98" t="s">
        <v>6555</v>
      </c>
      <c r="D4837" s="104">
        <v>5303.25</v>
      </c>
    </row>
    <row r="4838" spans="1:4">
      <c r="A4838" s="98" t="s">
        <v>10607</v>
      </c>
      <c r="B4838" s="97" t="s">
        <v>10608</v>
      </c>
      <c r="C4838" s="98" t="s">
        <v>6555</v>
      </c>
      <c r="D4838" s="104">
        <v>18867.41</v>
      </c>
    </row>
    <row r="4839" spans="1:4">
      <c r="A4839" s="98" t="s">
        <v>10609</v>
      </c>
      <c r="B4839" s="97" t="s">
        <v>10610</v>
      </c>
      <c r="C4839" s="98" t="s">
        <v>6555</v>
      </c>
      <c r="D4839" s="104">
        <v>20506.97</v>
      </c>
    </row>
    <row r="4840" spans="1:4">
      <c r="A4840" s="98" t="s">
        <v>10611</v>
      </c>
      <c r="B4840" s="97" t="s">
        <v>10612</v>
      </c>
      <c r="C4840" s="98" t="s">
        <v>6555</v>
      </c>
      <c r="D4840" s="104">
        <v>22146.6</v>
      </c>
    </row>
    <row r="4841" spans="1:4">
      <c r="A4841" s="98" t="s">
        <v>10613</v>
      </c>
      <c r="B4841" s="97" t="s">
        <v>10614</v>
      </c>
      <c r="C4841" s="98" t="s">
        <v>6555</v>
      </c>
      <c r="D4841" s="104">
        <v>23784.09</v>
      </c>
    </row>
    <row r="4842" spans="1:4">
      <c r="A4842" s="98" t="s">
        <v>10615</v>
      </c>
      <c r="B4842" s="97" t="s">
        <v>12578</v>
      </c>
      <c r="C4842" s="98" t="s">
        <v>6555</v>
      </c>
      <c r="D4842" s="104">
        <v>25423.72</v>
      </c>
    </row>
    <row r="4843" spans="1:4">
      <c r="A4843" s="98" t="s">
        <v>12579</v>
      </c>
      <c r="B4843" s="97" t="s">
        <v>12580</v>
      </c>
      <c r="C4843" s="98" t="s">
        <v>6555</v>
      </c>
      <c r="D4843" s="104">
        <v>27063.32</v>
      </c>
    </row>
    <row r="4844" spans="1:4">
      <c r="A4844" s="98" t="s">
        <v>12581</v>
      </c>
      <c r="B4844" s="97" t="s">
        <v>12582</v>
      </c>
      <c r="C4844" s="98" t="s">
        <v>6555</v>
      </c>
      <c r="D4844" s="104">
        <v>28700.81</v>
      </c>
    </row>
    <row r="4845" spans="1:4">
      <c r="A4845" s="98" t="s">
        <v>12583</v>
      </c>
      <c r="B4845" s="97" t="s">
        <v>12584</v>
      </c>
      <c r="C4845" s="98" t="s">
        <v>6555</v>
      </c>
      <c r="D4845" s="104">
        <v>30340.37</v>
      </c>
    </row>
    <row r="4846" spans="1:4">
      <c r="A4846" s="98" t="s">
        <v>12585</v>
      </c>
      <c r="B4846" s="97" t="s">
        <v>12586</v>
      </c>
      <c r="C4846" s="98" t="s">
        <v>6555</v>
      </c>
      <c r="D4846" s="104">
        <v>31980.07</v>
      </c>
    </row>
    <row r="4847" spans="1:4">
      <c r="A4847" s="98" t="s">
        <v>12587</v>
      </c>
      <c r="B4847" s="97" t="s">
        <v>12588</v>
      </c>
      <c r="C4847" s="98" t="s">
        <v>6555</v>
      </c>
      <c r="D4847" s="104">
        <v>33617.5</v>
      </c>
    </row>
    <row r="4848" spans="1:4">
      <c r="A4848" s="98" t="s">
        <v>12589</v>
      </c>
      <c r="B4848" s="97" t="s">
        <v>12590</v>
      </c>
      <c r="C4848" s="98" t="s">
        <v>6555</v>
      </c>
      <c r="D4848" s="104">
        <v>35257.06</v>
      </c>
    </row>
    <row r="4849" spans="1:4">
      <c r="A4849" s="98" t="s">
        <v>12591</v>
      </c>
      <c r="B4849" s="97" t="s">
        <v>12592</v>
      </c>
      <c r="C4849" s="98" t="s">
        <v>6555</v>
      </c>
      <c r="D4849" s="104">
        <v>36896.69</v>
      </c>
    </row>
    <row r="4850" spans="1:4">
      <c r="A4850" s="98" t="s">
        <v>12593</v>
      </c>
      <c r="B4850" s="97" t="s">
        <v>12594</v>
      </c>
      <c r="C4850" s="98" t="s">
        <v>6555</v>
      </c>
      <c r="D4850" s="104">
        <v>37880.04</v>
      </c>
    </row>
    <row r="4851" spans="1:4">
      <c r="A4851" s="98" t="s">
        <v>12595</v>
      </c>
      <c r="B4851" s="97" t="s">
        <v>12596</v>
      </c>
      <c r="C4851" s="98" t="s">
        <v>6555</v>
      </c>
      <c r="D4851" s="104">
        <v>5369.29</v>
      </c>
    </row>
    <row r="4852" spans="1:4">
      <c r="A4852" s="98" t="s">
        <v>12597</v>
      </c>
      <c r="B4852" s="97" t="s">
        <v>12598</v>
      </c>
      <c r="C4852" s="98" t="s">
        <v>6555</v>
      </c>
      <c r="D4852" s="104">
        <v>9193.08</v>
      </c>
    </row>
    <row r="4853" spans="1:4">
      <c r="A4853" s="98" t="s">
        <v>12599</v>
      </c>
      <c r="B4853" s="97" t="s">
        <v>12551</v>
      </c>
      <c r="C4853" s="98" t="s">
        <v>6555</v>
      </c>
      <c r="D4853" s="104">
        <v>28253.84</v>
      </c>
    </row>
    <row r="4854" spans="1:4">
      <c r="A4854" s="98" t="s">
        <v>12552</v>
      </c>
      <c r="B4854" s="97" t="s">
        <v>12553</v>
      </c>
      <c r="C4854" s="98" t="s">
        <v>6555</v>
      </c>
      <c r="D4854" s="104">
        <v>30059.59</v>
      </c>
    </row>
    <row r="4855" spans="1:4">
      <c r="A4855" s="98" t="s">
        <v>12554</v>
      </c>
      <c r="B4855" s="97" t="s">
        <v>12555</v>
      </c>
      <c r="C4855" s="98" t="s">
        <v>6555</v>
      </c>
      <c r="D4855" s="104">
        <v>31863.26</v>
      </c>
    </row>
    <row r="4856" spans="1:4">
      <c r="A4856" s="98" t="s">
        <v>12556</v>
      </c>
      <c r="B4856" s="97" t="s">
        <v>12557</v>
      </c>
      <c r="C4856" s="98" t="s">
        <v>6555</v>
      </c>
      <c r="D4856" s="104">
        <v>33669.07</v>
      </c>
    </row>
    <row r="4857" spans="1:4">
      <c r="A4857" s="98" t="s">
        <v>12558</v>
      </c>
      <c r="B4857" s="97" t="s">
        <v>12559</v>
      </c>
      <c r="C4857" s="98" t="s">
        <v>6555</v>
      </c>
      <c r="D4857" s="104">
        <v>35472.76</v>
      </c>
    </row>
    <row r="4858" spans="1:4">
      <c r="A4858" s="98" t="s">
        <v>12560</v>
      </c>
      <c r="B4858" s="97" t="s">
        <v>12561</v>
      </c>
      <c r="C4858" s="98" t="s">
        <v>6555</v>
      </c>
      <c r="D4858" s="104">
        <v>37278.54</v>
      </c>
    </row>
    <row r="4859" spans="1:4">
      <c r="A4859" s="98" t="s">
        <v>12562</v>
      </c>
      <c r="B4859" s="97" t="s">
        <v>14622</v>
      </c>
      <c r="C4859" s="98" t="s">
        <v>6555</v>
      </c>
      <c r="D4859" s="104">
        <v>39082.21</v>
      </c>
    </row>
    <row r="4860" spans="1:4">
      <c r="A4860" s="98" t="s">
        <v>14623</v>
      </c>
      <c r="B4860" s="97" t="s">
        <v>14624</v>
      </c>
      <c r="C4860" s="98" t="s">
        <v>6555</v>
      </c>
      <c r="D4860" s="104">
        <v>40887.96</v>
      </c>
    </row>
    <row r="4861" spans="1:4">
      <c r="A4861" s="98" t="s">
        <v>14625</v>
      </c>
      <c r="B4861" s="97" t="s">
        <v>14626</v>
      </c>
      <c r="C4861" s="98" t="s">
        <v>6555</v>
      </c>
      <c r="D4861" s="104">
        <v>42691.68</v>
      </c>
    </row>
    <row r="4862" spans="1:4">
      <c r="A4862" s="98" t="s">
        <v>14627</v>
      </c>
      <c r="B4862" s="97" t="s">
        <v>14628</v>
      </c>
      <c r="C4862" s="98" t="s">
        <v>6555</v>
      </c>
      <c r="D4862" s="104">
        <v>44497.43</v>
      </c>
    </row>
    <row r="4863" spans="1:4">
      <c r="A4863" s="98" t="s">
        <v>14629</v>
      </c>
      <c r="B4863" s="97" t="s">
        <v>14630</v>
      </c>
      <c r="C4863" s="98" t="s">
        <v>6555</v>
      </c>
      <c r="D4863" s="104">
        <v>46301.06</v>
      </c>
    </row>
    <row r="4864" spans="1:4">
      <c r="A4864" s="98" t="s">
        <v>14631</v>
      </c>
      <c r="B4864" s="97" t="s">
        <v>4428</v>
      </c>
      <c r="C4864" s="98" t="s">
        <v>6555</v>
      </c>
      <c r="D4864" s="104">
        <v>48106.84</v>
      </c>
    </row>
    <row r="4865" spans="1:4">
      <c r="A4865" s="98" t="s">
        <v>4429</v>
      </c>
      <c r="B4865" s="97" t="s">
        <v>4430</v>
      </c>
      <c r="C4865" s="98" t="s">
        <v>6555</v>
      </c>
      <c r="D4865" s="104">
        <v>49190.36</v>
      </c>
    </row>
    <row r="4866" spans="1:4">
      <c r="A4866" s="98" t="s">
        <v>4431</v>
      </c>
      <c r="B4866" s="97" t="s">
        <v>4432</v>
      </c>
      <c r="C4866" s="98" t="s">
        <v>6555</v>
      </c>
      <c r="D4866" s="104">
        <v>494.58</v>
      </c>
    </row>
    <row r="4867" spans="1:4">
      <c r="A4867" s="98" t="s">
        <v>4433</v>
      </c>
      <c r="B4867" s="97" t="s">
        <v>4434</v>
      </c>
      <c r="C4867" s="98" t="s">
        <v>6555</v>
      </c>
      <c r="D4867" s="104">
        <v>662.82</v>
      </c>
    </row>
    <row r="4868" spans="1:4">
      <c r="A4868" s="98" t="s">
        <v>4435</v>
      </c>
      <c r="B4868" s="97" t="s">
        <v>4436</v>
      </c>
      <c r="C4868" s="98" t="s">
        <v>6555</v>
      </c>
      <c r="D4868" s="104">
        <v>764.86</v>
      </c>
    </row>
    <row r="4869" spans="1:4">
      <c r="A4869" s="98" t="s">
        <v>4437</v>
      </c>
      <c r="B4869" s="97" t="s">
        <v>4438</v>
      </c>
      <c r="C4869" s="98" t="s">
        <v>6555</v>
      </c>
      <c r="D4869" s="104">
        <v>866.85</v>
      </c>
    </row>
    <row r="4870" spans="1:4">
      <c r="A4870" s="98" t="s">
        <v>4439</v>
      </c>
      <c r="B4870" s="97" t="s">
        <v>4440</v>
      </c>
      <c r="C4870" s="98" t="s">
        <v>6555</v>
      </c>
      <c r="D4870" s="104">
        <v>195.35</v>
      </c>
    </row>
    <row r="4871" spans="1:4">
      <c r="A4871" s="98" t="s">
        <v>4441</v>
      </c>
      <c r="B4871" s="97" t="s">
        <v>4442</v>
      </c>
      <c r="C4871" s="98" t="s">
        <v>6555</v>
      </c>
      <c r="D4871" s="104">
        <v>968.9</v>
      </c>
    </row>
    <row r="4872" spans="1:4">
      <c r="A4872" s="98" t="s">
        <v>4443</v>
      </c>
      <c r="B4872" s="97" t="s">
        <v>4444</v>
      </c>
      <c r="C4872" s="98" t="s">
        <v>6555</v>
      </c>
      <c r="D4872" s="104">
        <v>1070.81</v>
      </c>
    </row>
    <row r="4873" spans="1:4">
      <c r="A4873" s="98" t="s">
        <v>4445</v>
      </c>
      <c r="B4873" s="97" t="s">
        <v>4446</v>
      </c>
      <c r="C4873" s="98" t="s">
        <v>6555</v>
      </c>
      <c r="D4873" s="104">
        <v>1172.8599999999999</v>
      </c>
    </row>
    <row r="4874" spans="1:4">
      <c r="A4874" s="98" t="s">
        <v>4447</v>
      </c>
      <c r="B4874" s="97" t="s">
        <v>4448</v>
      </c>
      <c r="C4874" s="98" t="s">
        <v>6555</v>
      </c>
      <c r="D4874" s="104">
        <v>1274.92</v>
      </c>
    </row>
    <row r="4875" spans="1:4">
      <c r="A4875" s="98" t="s">
        <v>4449</v>
      </c>
      <c r="B4875" s="97" t="s">
        <v>4450</v>
      </c>
      <c r="C4875" s="98" t="s">
        <v>6555</v>
      </c>
      <c r="D4875" s="104">
        <v>1425.5</v>
      </c>
    </row>
    <row r="4876" spans="1:4">
      <c r="A4876" s="98" t="s">
        <v>4451</v>
      </c>
      <c r="B4876" s="97" t="s">
        <v>4452</v>
      </c>
      <c r="C4876" s="98" t="s">
        <v>6555</v>
      </c>
      <c r="D4876" s="104">
        <v>1478.94</v>
      </c>
    </row>
    <row r="4877" spans="1:4">
      <c r="A4877" s="98" t="s">
        <v>4453</v>
      </c>
      <c r="B4877" s="97" t="s">
        <v>4454</v>
      </c>
      <c r="C4877" s="98" t="s">
        <v>6555</v>
      </c>
      <c r="D4877" s="104">
        <v>1580.89</v>
      </c>
    </row>
    <row r="4878" spans="1:4">
      <c r="A4878" s="98" t="s">
        <v>4455</v>
      </c>
      <c r="B4878" s="97" t="s">
        <v>4456</v>
      </c>
      <c r="C4878" s="98" t="s">
        <v>6555</v>
      </c>
      <c r="D4878" s="104">
        <v>1642.56</v>
      </c>
    </row>
    <row r="4879" spans="1:4">
      <c r="A4879" s="98" t="s">
        <v>4457</v>
      </c>
      <c r="B4879" s="97" t="s">
        <v>4458</v>
      </c>
      <c r="C4879" s="98" t="s">
        <v>6555</v>
      </c>
      <c r="D4879" s="104">
        <v>357.28</v>
      </c>
    </row>
    <row r="4880" spans="1:4">
      <c r="A4880" s="98" t="s">
        <v>4459</v>
      </c>
      <c r="B4880" s="97" t="s">
        <v>4460</v>
      </c>
      <c r="C4880" s="98" t="s">
        <v>6555</v>
      </c>
      <c r="D4880" s="104">
        <v>476.22</v>
      </c>
    </row>
    <row r="4881" spans="1:4">
      <c r="A4881" s="98" t="s">
        <v>4461</v>
      </c>
      <c r="B4881" s="97" t="s">
        <v>4462</v>
      </c>
      <c r="C4881" s="98" t="s">
        <v>6555</v>
      </c>
      <c r="D4881" s="104">
        <v>817.28</v>
      </c>
    </row>
    <row r="4882" spans="1:4">
      <c r="A4882" s="98" t="s">
        <v>4463</v>
      </c>
      <c r="B4882" s="97" t="s">
        <v>2324</v>
      </c>
      <c r="C4882" s="98" t="s">
        <v>6555</v>
      </c>
      <c r="D4882" s="104">
        <v>950.41</v>
      </c>
    </row>
    <row r="4883" spans="1:4">
      <c r="A4883" s="98" t="s">
        <v>2325</v>
      </c>
      <c r="B4883" s="97" t="s">
        <v>2326</v>
      </c>
      <c r="C4883" s="98" t="s">
        <v>6555</v>
      </c>
      <c r="D4883" s="104">
        <v>1081.54</v>
      </c>
    </row>
    <row r="4884" spans="1:4">
      <c r="A4884" s="98" t="s">
        <v>2327</v>
      </c>
      <c r="B4884" s="97" t="s">
        <v>2328</v>
      </c>
      <c r="C4884" s="98" t="s">
        <v>6555</v>
      </c>
      <c r="D4884" s="104">
        <v>1214.74</v>
      </c>
    </row>
    <row r="4885" spans="1:4">
      <c r="A4885" s="98" t="s">
        <v>2329</v>
      </c>
      <c r="B4885" s="97" t="s">
        <v>2330</v>
      </c>
      <c r="C4885" s="98" t="s">
        <v>6555</v>
      </c>
      <c r="D4885" s="104">
        <v>1345.77</v>
      </c>
    </row>
    <row r="4886" spans="1:4">
      <c r="A4886" s="98" t="s">
        <v>2331</v>
      </c>
      <c r="B4886" s="97" t="s">
        <v>2332</v>
      </c>
      <c r="C4886" s="98" t="s">
        <v>6555</v>
      </c>
      <c r="D4886" s="104">
        <v>1478.94</v>
      </c>
    </row>
    <row r="4887" spans="1:4">
      <c r="A4887" s="98" t="s">
        <v>2333</v>
      </c>
      <c r="B4887" s="97" t="s">
        <v>2334</v>
      </c>
      <c r="C4887" s="98" t="s">
        <v>6555</v>
      </c>
      <c r="D4887" s="104">
        <v>1610.04</v>
      </c>
    </row>
    <row r="4888" spans="1:4">
      <c r="A4888" s="98" t="s">
        <v>2335</v>
      </c>
      <c r="B4888" s="97" t="s">
        <v>2336</v>
      </c>
      <c r="C4888" s="98" t="s">
        <v>6555</v>
      </c>
      <c r="D4888" s="104">
        <v>1743.23</v>
      </c>
    </row>
    <row r="4889" spans="1:4">
      <c r="A4889" s="98" t="s">
        <v>2337</v>
      </c>
      <c r="B4889" s="97" t="s">
        <v>2338</v>
      </c>
      <c r="C4889" s="98" t="s">
        <v>6555</v>
      </c>
      <c r="D4889" s="104">
        <v>1874.24</v>
      </c>
    </row>
    <row r="4890" spans="1:4">
      <c r="A4890" s="98" t="s">
        <v>2339</v>
      </c>
      <c r="B4890" s="97" t="s">
        <v>2340</v>
      </c>
      <c r="C4890" s="98" t="s">
        <v>6555</v>
      </c>
      <c r="D4890" s="104">
        <v>2005.41</v>
      </c>
    </row>
    <row r="4891" spans="1:4">
      <c r="A4891" s="98" t="s">
        <v>2341</v>
      </c>
      <c r="B4891" s="97" t="s">
        <v>2342</v>
      </c>
      <c r="C4891" s="98" t="s">
        <v>6555</v>
      </c>
      <c r="D4891" s="104">
        <v>2085.65</v>
      </c>
    </row>
    <row r="4892" spans="1:4">
      <c r="A4892" s="98" t="s">
        <v>2343</v>
      </c>
      <c r="B4892" s="97" t="s">
        <v>2344</v>
      </c>
      <c r="C4892" s="98" t="s">
        <v>6555</v>
      </c>
      <c r="D4892" s="104">
        <v>549.82000000000005</v>
      </c>
    </row>
    <row r="4893" spans="1:4">
      <c r="A4893" s="98" t="s">
        <v>2345</v>
      </c>
      <c r="B4893" s="97" t="s">
        <v>2346</v>
      </c>
      <c r="C4893" s="98" t="s">
        <v>6555</v>
      </c>
      <c r="D4893" s="104">
        <v>696.27</v>
      </c>
    </row>
    <row r="4894" spans="1:4">
      <c r="A4894" s="98" t="s">
        <v>2347</v>
      </c>
      <c r="B4894" s="97" t="s">
        <v>2348</v>
      </c>
      <c r="C4894" s="98" t="s">
        <v>6555</v>
      </c>
      <c r="D4894" s="104">
        <v>1075.57</v>
      </c>
    </row>
    <row r="4895" spans="1:4">
      <c r="A4895" s="98" t="s">
        <v>2349</v>
      </c>
      <c r="B4895" s="97" t="s">
        <v>2350</v>
      </c>
      <c r="C4895" s="98" t="s">
        <v>6555</v>
      </c>
      <c r="D4895" s="104">
        <v>1253.1099999999999</v>
      </c>
    </row>
    <row r="4896" spans="1:4">
      <c r="A4896" s="98" t="s">
        <v>2351</v>
      </c>
      <c r="B4896" s="97" t="s">
        <v>2352</v>
      </c>
      <c r="C4896" s="98" t="s">
        <v>6555</v>
      </c>
      <c r="D4896" s="104">
        <v>1428.53</v>
      </c>
    </row>
    <row r="4897" spans="1:4">
      <c r="A4897" s="98" t="s">
        <v>2353</v>
      </c>
      <c r="B4897" s="97" t="s">
        <v>2354</v>
      </c>
      <c r="C4897" s="98" t="s">
        <v>6555</v>
      </c>
      <c r="D4897" s="104">
        <v>1606.1</v>
      </c>
    </row>
    <row r="4898" spans="1:4">
      <c r="A4898" s="98" t="s">
        <v>2355</v>
      </c>
      <c r="B4898" s="97" t="s">
        <v>2356</v>
      </c>
      <c r="C4898" s="98" t="s">
        <v>6555</v>
      </c>
      <c r="D4898" s="104">
        <v>1783.68</v>
      </c>
    </row>
    <row r="4899" spans="1:4">
      <c r="A4899" s="98" t="s">
        <v>2357</v>
      </c>
      <c r="B4899" s="97" t="s">
        <v>4496</v>
      </c>
      <c r="C4899" s="98" t="s">
        <v>6555</v>
      </c>
      <c r="D4899" s="104">
        <v>1961.19</v>
      </c>
    </row>
    <row r="4900" spans="1:4">
      <c r="A4900" s="98" t="s">
        <v>4497</v>
      </c>
      <c r="B4900" s="97" t="s">
        <v>40</v>
      </c>
      <c r="C4900" s="98" t="s">
        <v>6555</v>
      </c>
      <c r="D4900" s="104">
        <v>2138.7600000000002</v>
      </c>
    </row>
    <row r="4901" spans="1:4">
      <c r="A4901" s="98" t="s">
        <v>41</v>
      </c>
      <c r="B4901" s="97" t="s">
        <v>42</v>
      </c>
      <c r="C4901" s="98" t="s">
        <v>6555</v>
      </c>
      <c r="D4901" s="104">
        <v>2316.3000000000002</v>
      </c>
    </row>
    <row r="4902" spans="1:4">
      <c r="A4902" s="98" t="s">
        <v>43</v>
      </c>
      <c r="B4902" s="97" t="s">
        <v>44</v>
      </c>
      <c r="C4902" s="98" t="s">
        <v>6555</v>
      </c>
      <c r="D4902" s="104">
        <v>2491.7800000000002</v>
      </c>
    </row>
    <row r="4903" spans="1:4">
      <c r="A4903" s="98" t="s">
        <v>45</v>
      </c>
      <c r="B4903" s="97" t="s">
        <v>3139</v>
      </c>
      <c r="C4903" s="98" t="s">
        <v>6555</v>
      </c>
      <c r="D4903" s="104">
        <v>2669.32</v>
      </c>
    </row>
    <row r="4904" spans="1:4">
      <c r="A4904" s="98" t="s">
        <v>3140</v>
      </c>
      <c r="B4904" s="97" t="s">
        <v>3141</v>
      </c>
      <c r="C4904" s="98" t="s">
        <v>6555</v>
      </c>
      <c r="D4904" s="104">
        <v>2776.25</v>
      </c>
    </row>
    <row r="4905" spans="1:4">
      <c r="A4905" s="98" t="s">
        <v>3142</v>
      </c>
      <c r="B4905" s="97" t="s">
        <v>830</v>
      </c>
      <c r="C4905" s="98" t="s">
        <v>6555</v>
      </c>
      <c r="D4905" s="104">
        <v>634.04</v>
      </c>
    </row>
    <row r="4906" spans="1:4">
      <c r="A4906" s="98" t="s">
        <v>831</v>
      </c>
      <c r="B4906" s="97" t="s">
        <v>7333</v>
      </c>
      <c r="C4906" s="98" t="s">
        <v>6555</v>
      </c>
      <c r="D4906" s="104">
        <v>828.16</v>
      </c>
    </row>
    <row r="4907" spans="1:4">
      <c r="A4907" s="98" t="s">
        <v>7334</v>
      </c>
      <c r="B4907" s="97" t="s">
        <v>7335</v>
      </c>
      <c r="C4907" s="98" t="s">
        <v>6555</v>
      </c>
      <c r="D4907" s="104">
        <v>1304.31</v>
      </c>
    </row>
    <row r="4908" spans="1:4">
      <c r="A4908" s="98" t="s">
        <v>7336</v>
      </c>
      <c r="B4908" s="97" t="s">
        <v>9421</v>
      </c>
      <c r="C4908" s="98" t="s">
        <v>6555</v>
      </c>
      <c r="D4908" s="104">
        <v>1521.13</v>
      </c>
    </row>
    <row r="4909" spans="1:4">
      <c r="A4909" s="98" t="s">
        <v>9422</v>
      </c>
      <c r="B4909" s="97" t="s">
        <v>9423</v>
      </c>
      <c r="C4909" s="98" t="s">
        <v>6555</v>
      </c>
      <c r="D4909" s="104">
        <v>1735.76</v>
      </c>
    </row>
    <row r="4910" spans="1:4">
      <c r="A4910" s="98" t="s">
        <v>9424</v>
      </c>
      <c r="B4910" s="97" t="s">
        <v>9425</v>
      </c>
      <c r="C4910" s="98" t="s">
        <v>6555</v>
      </c>
      <c r="D4910" s="104">
        <v>1952.58</v>
      </c>
    </row>
    <row r="4911" spans="1:4">
      <c r="A4911" s="98" t="s">
        <v>9426</v>
      </c>
      <c r="B4911" s="97" t="s">
        <v>9427</v>
      </c>
      <c r="C4911" s="98" t="s">
        <v>6555</v>
      </c>
      <c r="D4911" s="104">
        <v>2169.4699999999998</v>
      </c>
    </row>
    <row r="4912" spans="1:4">
      <c r="A4912" s="98" t="s">
        <v>9428</v>
      </c>
      <c r="B4912" s="97" t="s">
        <v>9429</v>
      </c>
      <c r="C4912" s="98" t="s">
        <v>6555</v>
      </c>
      <c r="D4912" s="104">
        <v>2384.13</v>
      </c>
    </row>
    <row r="4913" spans="1:4">
      <c r="A4913" s="98" t="s">
        <v>9430</v>
      </c>
      <c r="B4913" s="97" t="s">
        <v>9431</v>
      </c>
      <c r="C4913" s="98" t="s">
        <v>6555</v>
      </c>
      <c r="D4913" s="104">
        <v>2600.98</v>
      </c>
    </row>
    <row r="4914" spans="1:4">
      <c r="A4914" s="98" t="s">
        <v>9432</v>
      </c>
      <c r="B4914" s="97" t="s">
        <v>9433</v>
      </c>
      <c r="C4914" s="98" t="s">
        <v>6555</v>
      </c>
      <c r="D4914" s="104">
        <v>2817.78</v>
      </c>
    </row>
    <row r="4915" spans="1:4">
      <c r="A4915" s="98" t="s">
        <v>9434</v>
      </c>
      <c r="B4915" s="97" t="s">
        <v>9435</v>
      </c>
      <c r="C4915" s="98" t="s">
        <v>6555</v>
      </c>
      <c r="D4915" s="104">
        <v>3032.43</v>
      </c>
    </row>
    <row r="4916" spans="1:4">
      <c r="A4916" s="98" t="s">
        <v>9436</v>
      </c>
      <c r="B4916" s="97" t="s">
        <v>9437</v>
      </c>
      <c r="C4916" s="98" t="s">
        <v>6555</v>
      </c>
      <c r="D4916" s="104">
        <v>3249.27</v>
      </c>
    </row>
    <row r="4917" spans="1:4">
      <c r="A4917" s="98" t="s">
        <v>9438</v>
      </c>
      <c r="B4917" s="97" t="s">
        <v>9439</v>
      </c>
      <c r="C4917" s="98" t="s">
        <v>6555</v>
      </c>
      <c r="D4917" s="104">
        <v>3378.54</v>
      </c>
    </row>
    <row r="4918" spans="1:4">
      <c r="A4918" s="98" t="s">
        <v>9440</v>
      </c>
      <c r="B4918" s="97" t="s">
        <v>9441</v>
      </c>
      <c r="C4918" s="98" t="s">
        <v>6555</v>
      </c>
      <c r="D4918" s="104">
        <v>780.25</v>
      </c>
    </row>
    <row r="4919" spans="1:4">
      <c r="A4919" s="98" t="s">
        <v>9442</v>
      </c>
      <c r="B4919" s="97" t="s">
        <v>5310</v>
      </c>
      <c r="C4919" s="98" t="s">
        <v>6555</v>
      </c>
      <c r="D4919" s="104">
        <v>1318.36</v>
      </c>
    </row>
    <row r="4920" spans="1:4">
      <c r="A4920" s="98" t="s">
        <v>5311</v>
      </c>
      <c r="B4920" s="97" t="s">
        <v>5312</v>
      </c>
      <c r="C4920" s="98" t="s">
        <v>6555</v>
      </c>
      <c r="D4920" s="104">
        <v>1668.9</v>
      </c>
    </row>
    <row r="4921" spans="1:4">
      <c r="A4921" s="98" t="s">
        <v>5313</v>
      </c>
      <c r="B4921" s="97" t="s">
        <v>5314</v>
      </c>
      <c r="C4921" s="98" t="s">
        <v>6555</v>
      </c>
      <c r="D4921" s="104">
        <v>1923.94</v>
      </c>
    </row>
    <row r="4922" spans="1:4">
      <c r="A4922" s="98" t="s">
        <v>5315</v>
      </c>
      <c r="B4922" s="97" t="s">
        <v>5316</v>
      </c>
      <c r="C4922" s="98" t="s">
        <v>6555</v>
      </c>
      <c r="D4922" s="104">
        <v>2179.0100000000002</v>
      </c>
    </row>
    <row r="4923" spans="1:4">
      <c r="A4923" s="98" t="s">
        <v>5317</v>
      </c>
      <c r="B4923" s="97" t="s">
        <v>5318</v>
      </c>
      <c r="C4923" s="98" t="s">
        <v>6555</v>
      </c>
      <c r="D4923" s="104">
        <v>2434.0700000000002</v>
      </c>
    </row>
    <row r="4924" spans="1:4">
      <c r="A4924" s="98" t="s">
        <v>5319</v>
      </c>
      <c r="B4924" s="97" t="s">
        <v>5320</v>
      </c>
      <c r="C4924" s="98" t="s">
        <v>6555</v>
      </c>
      <c r="D4924" s="104">
        <v>2689.08</v>
      </c>
    </row>
    <row r="4925" spans="1:4">
      <c r="A4925" s="98" t="s">
        <v>5321</v>
      </c>
      <c r="B4925" s="97" t="s">
        <v>5322</v>
      </c>
      <c r="C4925" s="98" t="s">
        <v>6555</v>
      </c>
      <c r="D4925" s="104">
        <v>2944.18</v>
      </c>
    </row>
    <row r="4926" spans="1:4">
      <c r="A4926" s="98" t="s">
        <v>5323</v>
      </c>
      <c r="B4926" s="97" t="s">
        <v>5324</v>
      </c>
      <c r="C4926" s="98" t="s">
        <v>6555</v>
      </c>
      <c r="D4926" s="104">
        <v>3199.22</v>
      </c>
    </row>
    <row r="4927" spans="1:4">
      <c r="A4927" s="98" t="s">
        <v>5325</v>
      </c>
      <c r="B4927" s="97" t="s">
        <v>5326</v>
      </c>
      <c r="C4927" s="98" t="s">
        <v>6555</v>
      </c>
      <c r="D4927" s="104">
        <v>3452.23</v>
      </c>
    </row>
    <row r="4928" spans="1:4">
      <c r="A4928" s="98" t="s">
        <v>5327</v>
      </c>
      <c r="B4928" s="97" t="s">
        <v>5328</v>
      </c>
      <c r="C4928" s="98" t="s">
        <v>6555</v>
      </c>
      <c r="D4928" s="104">
        <v>3707.27</v>
      </c>
    </row>
    <row r="4929" spans="1:4">
      <c r="A4929" s="98" t="s">
        <v>5329</v>
      </c>
      <c r="B4929" s="97" t="s">
        <v>5330</v>
      </c>
      <c r="C4929" s="98" t="s">
        <v>6555</v>
      </c>
      <c r="D4929" s="104">
        <v>3962.28</v>
      </c>
    </row>
    <row r="4930" spans="1:4">
      <c r="A4930" s="98" t="s">
        <v>5331</v>
      </c>
      <c r="B4930" s="97" t="s">
        <v>4210</v>
      </c>
      <c r="C4930" s="98" t="s">
        <v>6555</v>
      </c>
      <c r="D4930" s="104">
        <v>3984.46</v>
      </c>
    </row>
    <row r="4931" spans="1:4">
      <c r="A4931" s="98" t="s">
        <v>4211</v>
      </c>
      <c r="B4931" s="97" t="s">
        <v>4212</v>
      </c>
      <c r="C4931" s="98" t="s">
        <v>6555</v>
      </c>
      <c r="D4931" s="104">
        <v>829.13</v>
      </c>
    </row>
    <row r="4932" spans="1:4">
      <c r="A4932" s="98" t="s">
        <v>4213</v>
      </c>
      <c r="B4932" s="97" t="s">
        <v>4214</v>
      </c>
      <c r="C4932" s="98" t="s">
        <v>6555</v>
      </c>
      <c r="D4932" s="104">
        <v>1752.5</v>
      </c>
    </row>
    <row r="4933" spans="1:4">
      <c r="A4933" s="98" t="s">
        <v>4215</v>
      </c>
      <c r="B4933" s="97" t="s">
        <v>4216</v>
      </c>
      <c r="C4933" s="98" t="s">
        <v>6555</v>
      </c>
      <c r="D4933" s="104">
        <v>2048.2199999999998</v>
      </c>
    </row>
    <row r="4934" spans="1:4">
      <c r="A4934" s="98" t="s">
        <v>4217</v>
      </c>
      <c r="B4934" s="97" t="s">
        <v>4218</v>
      </c>
      <c r="C4934" s="98" t="s">
        <v>6555</v>
      </c>
      <c r="D4934" s="104">
        <v>2343.85</v>
      </c>
    </row>
    <row r="4935" spans="1:4">
      <c r="A4935" s="98" t="s">
        <v>4219</v>
      </c>
      <c r="B4935" s="97" t="s">
        <v>4220</v>
      </c>
      <c r="C4935" s="98" t="s">
        <v>6555</v>
      </c>
      <c r="D4935" s="104">
        <v>2637.38</v>
      </c>
    </row>
    <row r="4936" spans="1:4">
      <c r="A4936" s="98" t="s">
        <v>4221</v>
      </c>
      <c r="B4936" s="97" t="s">
        <v>4222</v>
      </c>
      <c r="C4936" s="98" t="s">
        <v>6555</v>
      </c>
      <c r="D4936" s="104">
        <v>2933.12</v>
      </c>
    </row>
    <row r="4937" spans="1:4">
      <c r="A4937" s="98" t="s">
        <v>4223</v>
      </c>
      <c r="B4937" s="97" t="s">
        <v>4224</v>
      </c>
      <c r="C4937" s="98" t="s">
        <v>6555</v>
      </c>
      <c r="D4937" s="104">
        <v>3228.84</v>
      </c>
    </row>
    <row r="4938" spans="1:4">
      <c r="A4938" s="98" t="s">
        <v>4225</v>
      </c>
      <c r="B4938" s="97" t="s">
        <v>4226</v>
      </c>
      <c r="C4938" s="98" t="s">
        <v>6555</v>
      </c>
      <c r="D4938" s="104">
        <v>3524.5</v>
      </c>
    </row>
    <row r="4939" spans="1:4">
      <c r="A4939" s="98" t="s">
        <v>4227</v>
      </c>
      <c r="B4939" s="97" t="s">
        <v>4228</v>
      </c>
      <c r="C4939" s="98" t="s">
        <v>6555</v>
      </c>
      <c r="D4939" s="104">
        <v>3820.17</v>
      </c>
    </row>
    <row r="4940" spans="1:4">
      <c r="A4940" s="98" t="s">
        <v>4229</v>
      </c>
      <c r="B4940" s="97" t="s">
        <v>4230</v>
      </c>
      <c r="C4940" s="98" t="s">
        <v>6555</v>
      </c>
      <c r="D4940" s="104">
        <v>4115.8900000000003</v>
      </c>
    </row>
    <row r="4941" spans="1:4">
      <c r="A4941" s="98" t="s">
        <v>4231</v>
      </c>
      <c r="B4941" s="97" t="s">
        <v>4232</v>
      </c>
      <c r="C4941" s="98" t="s">
        <v>6555</v>
      </c>
      <c r="D4941" s="104">
        <v>1430</v>
      </c>
    </row>
    <row r="4942" spans="1:4">
      <c r="A4942" s="98" t="s">
        <v>4233</v>
      </c>
      <c r="B4942" s="97" t="s">
        <v>4234</v>
      </c>
      <c r="C4942" s="98" t="s">
        <v>6555</v>
      </c>
      <c r="D4942" s="104">
        <v>4411.59</v>
      </c>
    </row>
    <row r="4943" spans="1:4">
      <c r="A4943" s="98" t="s">
        <v>4235</v>
      </c>
      <c r="B4943" s="97" t="s">
        <v>7483</v>
      </c>
      <c r="C4943" s="98" t="s">
        <v>6555</v>
      </c>
      <c r="D4943" s="104">
        <v>4589.0600000000004</v>
      </c>
    </row>
    <row r="4944" spans="1:4">
      <c r="A4944" s="98" t="s">
        <v>7484</v>
      </c>
      <c r="B4944" s="97" t="s">
        <v>7485</v>
      </c>
      <c r="C4944" s="98" t="s">
        <v>6555</v>
      </c>
      <c r="D4944" s="104">
        <v>2436.89</v>
      </c>
    </row>
    <row r="4945" spans="1:4">
      <c r="A4945" s="98" t="s">
        <v>7486</v>
      </c>
      <c r="B4945" s="97" t="s">
        <v>4180</v>
      </c>
      <c r="C4945" s="98" t="s">
        <v>6555</v>
      </c>
      <c r="D4945" s="104">
        <v>2638.62</v>
      </c>
    </row>
    <row r="4946" spans="1:4">
      <c r="A4946" s="98" t="s">
        <v>4181</v>
      </c>
      <c r="B4946" s="97" t="s">
        <v>4182</v>
      </c>
      <c r="C4946" s="98" t="s">
        <v>6555</v>
      </c>
      <c r="D4946" s="104">
        <v>2337.38</v>
      </c>
    </row>
    <row r="4947" spans="1:4">
      <c r="A4947" s="98" t="s">
        <v>4183</v>
      </c>
      <c r="B4947" s="97" t="s">
        <v>4184</v>
      </c>
      <c r="C4947" s="98" t="s">
        <v>6555</v>
      </c>
      <c r="D4947" s="104">
        <v>2684.89</v>
      </c>
    </row>
    <row r="4948" spans="1:4">
      <c r="A4948" s="98" t="s">
        <v>4185</v>
      </c>
      <c r="B4948" s="97" t="s">
        <v>4186</v>
      </c>
      <c r="C4948" s="98" t="s">
        <v>6555</v>
      </c>
      <c r="D4948" s="104">
        <v>3023.09</v>
      </c>
    </row>
    <row r="4949" spans="1:4">
      <c r="A4949" s="98" t="s">
        <v>4187</v>
      </c>
      <c r="B4949" s="97" t="s">
        <v>4188</v>
      </c>
      <c r="C4949" s="98" t="s">
        <v>6555</v>
      </c>
      <c r="D4949" s="104">
        <v>3365.88</v>
      </c>
    </row>
    <row r="4950" spans="1:4">
      <c r="A4950" s="98" t="s">
        <v>4189</v>
      </c>
      <c r="B4950" s="97" t="s">
        <v>4190</v>
      </c>
      <c r="C4950" s="98" t="s">
        <v>6555</v>
      </c>
      <c r="D4950" s="104">
        <v>3708.77</v>
      </c>
    </row>
    <row r="4951" spans="1:4">
      <c r="A4951" s="98" t="s">
        <v>4191</v>
      </c>
      <c r="B4951" s="97" t="s">
        <v>4192</v>
      </c>
      <c r="C4951" s="98" t="s">
        <v>6555</v>
      </c>
      <c r="D4951" s="104">
        <v>4051.65</v>
      </c>
    </row>
    <row r="4952" spans="1:4">
      <c r="A4952" s="98" t="s">
        <v>4193</v>
      </c>
      <c r="B4952" s="97" t="s">
        <v>4194</v>
      </c>
      <c r="C4952" s="98" t="s">
        <v>6555</v>
      </c>
      <c r="D4952" s="104">
        <v>4394.45</v>
      </c>
    </row>
    <row r="4953" spans="1:4">
      <c r="A4953" s="98" t="s">
        <v>4195</v>
      </c>
      <c r="B4953" s="97" t="s">
        <v>4196</v>
      </c>
      <c r="C4953" s="98" t="s">
        <v>6555</v>
      </c>
      <c r="D4953" s="104">
        <v>4737.3</v>
      </c>
    </row>
    <row r="4954" spans="1:4">
      <c r="A4954" s="98" t="s">
        <v>4197</v>
      </c>
      <c r="B4954" s="97" t="s">
        <v>1660</v>
      </c>
      <c r="C4954" s="98" t="s">
        <v>6555</v>
      </c>
      <c r="D4954" s="104">
        <v>5080.1499999999996</v>
      </c>
    </row>
    <row r="4955" spans="1:4">
      <c r="A4955" s="98" t="s">
        <v>1661</v>
      </c>
      <c r="B4955" s="97" t="s">
        <v>1662</v>
      </c>
      <c r="C4955" s="98" t="s">
        <v>6555</v>
      </c>
      <c r="D4955" s="104">
        <v>5420.89</v>
      </c>
    </row>
    <row r="4956" spans="1:4">
      <c r="A4956" s="98" t="s">
        <v>1663</v>
      </c>
      <c r="B4956" s="97" t="s">
        <v>1664</v>
      </c>
      <c r="C4956" s="98" t="s">
        <v>6555</v>
      </c>
      <c r="D4956" s="104">
        <v>5627.01</v>
      </c>
    </row>
    <row r="4957" spans="1:4">
      <c r="A4957" s="98" t="s">
        <v>1665</v>
      </c>
      <c r="B4957" s="97" t="s">
        <v>1666</v>
      </c>
      <c r="C4957" s="98" t="s">
        <v>6555</v>
      </c>
      <c r="D4957" s="104">
        <v>155.84</v>
      </c>
    </row>
    <row r="4958" spans="1:4">
      <c r="A4958" s="98" t="s">
        <v>1667</v>
      </c>
      <c r="B4958" s="97" t="s">
        <v>1668</v>
      </c>
      <c r="C4958" s="98" t="s">
        <v>6555</v>
      </c>
      <c r="D4958" s="104">
        <v>220.85</v>
      </c>
    </row>
    <row r="4959" spans="1:4">
      <c r="A4959" s="98" t="s">
        <v>1669</v>
      </c>
      <c r="B4959" s="97" t="s">
        <v>1670</v>
      </c>
      <c r="C4959" s="98" t="s">
        <v>6555</v>
      </c>
      <c r="D4959" s="104">
        <v>2377.6999999999998</v>
      </c>
    </row>
    <row r="4960" spans="1:4">
      <c r="A4960" s="98" t="s">
        <v>1671</v>
      </c>
      <c r="B4960" s="97" t="s">
        <v>1672</v>
      </c>
      <c r="C4960" s="98" t="s">
        <v>6555</v>
      </c>
      <c r="D4960" s="104">
        <v>2691.39</v>
      </c>
    </row>
    <row r="4961" spans="1:4">
      <c r="A4961" s="98" t="s">
        <v>1673</v>
      </c>
      <c r="B4961" s="97" t="s">
        <v>1674</v>
      </c>
      <c r="C4961" s="98" t="s">
        <v>6555</v>
      </c>
      <c r="D4961" s="104">
        <v>2293.15</v>
      </c>
    </row>
    <row r="4962" spans="1:4">
      <c r="A4962" s="98" t="s">
        <v>1675</v>
      </c>
      <c r="B4962" s="97" t="s">
        <v>7391</v>
      </c>
      <c r="C4962" s="98" t="s">
        <v>6555</v>
      </c>
      <c r="D4962" s="104">
        <v>2684.02</v>
      </c>
    </row>
    <row r="4963" spans="1:4">
      <c r="A4963" s="98" t="s">
        <v>7392</v>
      </c>
      <c r="B4963" s="97" t="s">
        <v>7393</v>
      </c>
      <c r="C4963" s="98" t="s">
        <v>6555</v>
      </c>
      <c r="D4963" s="104">
        <v>3074.97</v>
      </c>
    </row>
    <row r="4964" spans="1:4">
      <c r="A4964" s="98" t="s">
        <v>4236</v>
      </c>
      <c r="B4964" s="97" t="s">
        <v>4237</v>
      </c>
      <c r="C4964" s="98" t="s">
        <v>6555</v>
      </c>
      <c r="D4964" s="104">
        <v>3465.96</v>
      </c>
    </row>
    <row r="4965" spans="1:4">
      <c r="A4965" s="98" t="s">
        <v>4238</v>
      </c>
      <c r="B4965" s="97" t="s">
        <v>4239</v>
      </c>
      <c r="C4965" s="98" t="s">
        <v>6555</v>
      </c>
      <c r="D4965" s="104">
        <v>3856.91</v>
      </c>
    </row>
    <row r="4966" spans="1:4">
      <c r="A4966" s="98" t="s">
        <v>4240</v>
      </c>
      <c r="B4966" s="97" t="s">
        <v>4241</v>
      </c>
      <c r="C4966" s="98" t="s">
        <v>6555</v>
      </c>
      <c r="D4966" s="104">
        <v>4247.8999999999996</v>
      </c>
    </row>
    <row r="4967" spans="1:4">
      <c r="A4967" s="98" t="s">
        <v>4242</v>
      </c>
      <c r="B4967" s="97" t="s">
        <v>4243</v>
      </c>
      <c r="C4967" s="98" t="s">
        <v>6555</v>
      </c>
      <c r="D4967" s="104">
        <v>4638.8500000000004</v>
      </c>
    </row>
    <row r="4968" spans="1:4">
      <c r="A4968" s="98" t="s">
        <v>4244</v>
      </c>
      <c r="B4968" s="97" t="s">
        <v>4245</v>
      </c>
      <c r="C4968" s="98" t="s">
        <v>6555</v>
      </c>
      <c r="D4968" s="104">
        <v>5029.75</v>
      </c>
    </row>
    <row r="4969" spans="1:4">
      <c r="A4969" s="98" t="s">
        <v>4246</v>
      </c>
      <c r="B4969" s="97" t="s">
        <v>4247</v>
      </c>
      <c r="C4969" s="98" t="s">
        <v>6555</v>
      </c>
      <c r="D4969" s="104">
        <v>5422.83</v>
      </c>
    </row>
    <row r="4970" spans="1:4">
      <c r="A4970" s="98" t="s">
        <v>4248</v>
      </c>
      <c r="B4970" s="97" t="s">
        <v>4249</v>
      </c>
      <c r="C4970" s="98" t="s">
        <v>6555</v>
      </c>
      <c r="D4970" s="104">
        <v>5813.78</v>
      </c>
    </row>
    <row r="4971" spans="1:4">
      <c r="A4971" s="98" t="s">
        <v>4250</v>
      </c>
      <c r="B4971" s="97" t="s">
        <v>4251</v>
      </c>
      <c r="C4971" s="98" t="s">
        <v>6555</v>
      </c>
      <c r="D4971" s="104">
        <v>6047.08</v>
      </c>
    </row>
    <row r="4972" spans="1:4">
      <c r="A4972" s="98" t="s">
        <v>4252</v>
      </c>
      <c r="B4972" s="97" t="s">
        <v>4253</v>
      </c>
      <c r="C4972" s="98" t="s">
        <v>6555</v>
      </c>
      <c r="D4972" s="104">
        <v>2541.41</v>
      </c>
    </row>
    <row r="4973" spans="1:4">
      <c r="A4973" s="98" t="s">
        <v>4254</v>
      </c>
      <c r="B4973" s="97" t="s">
        <v>4255</v>
      </c>
      <c r="C4973" s="98" t="s">
        <v>6555</v>
      </c>
      <c r="D4973" s="104">
        <v>2970.3</v>
      </c>
    </row>
    <row r="4974" spans="1:4">
      <c r="A4974" s="98" t="s">
        <v>4256</v>
      </c>
      <c r="B4974" s="97" t="s">
        <v>4257</v>
      </c>
      <c r="C4974" s="98" t="s">
        <v>6555</v>
      </c>
      <c r="D4974" s="104">
        <v>2886.33</v>
      </c>
    </row>
    <row r="4975" spans="1:4">
      <c r="A4975" s="98" t="s">
        <v>4258</v>
      </c>
      <c r="B4975" s="97" t="s">
        <v>2140</v>
      </c>
      <c r="C4975" s="98" t="s">
        <v>6555</v>
      </c>
      <c r="D4975" s="104">
        <v>3394.13</v>
      </c>
    </row>
    <row r="4976" spans="1:4">
      <c r="A4976" s="98" t="s">
        <v>2141</v>
      </c>
      <c r="B4976" s="97" t="s">
        <v>2142</v>
      </c>
      <c r="C4976" s="98" t="s">
        <v>6555</v>
      </c>
      <c r="D4976" s="104">
        <v>3899.69</v>
      </c>
    </row>
    <row r="4977" spans="1:4">
      <c r="A4977" s="98" t="s">
        <v>2143</v>
      </c>
      <c r="B4977" s="97" t="s">
        <v>2144</v>
      </c>
      <c r="C4977" s="98" t="s">
        <v>6555</v>
      </c>
      <c r="D4977" s="104">
        <v>4405.3900000000003</v>
      </c>
    </row>
    <row r="4978" spans="1:4">
      <c r="A4978" s="98" t="s">
        <v>2145</v>
      </c>
      <c r="B4978" s="97" t="s">
        <v>2146</v>
      </c>
      <c r="C4978" s="98" t="s">
        <v>6555</v>
      </c>
      <c r="D4978" s="104">
        <v>4911.03</v>
      </c>
    </row>
    <row r="4979" spans="1:4">
      <c r="A4979" s="98" t="s">
        <v>2147</v>
      </c>
      <c r="B4979" s="97" t="s">
        <v>2148</v>
      </c>
      <c r="C4979" s="98" t="s">
        <v>6555</v>
      </c>
      <c r="D4979" s="104">
        <v>5418.82</v>
      </c>
    </row>
    <row r="4980" spans="1:4">
      <c r="A4980" s="98" t="s">
        <v>2149</v>
      </c>
      <c r="B4980" s="97" t="s">
        <v>2150</v>
      </c>
      <c r="C4980" s="98" t="s">
        <v>6555</v>
      </c>
      <c r="D4980" s="104">
        <v>5924.55</v>
      </c>
    </row>
    <row r="4981" spans="1:4">
      <c r="A4981" s="98" t="s">
        <v>2151</v>
      </c>
      <c r="B4981" s="97" t="s">
        <v>2152</v>
      </c>
      <c r="C4981" s="98" t="s">
        <v>6555</v>
      </c>
      <c r="D4981" s="104">
        <v>6430.16</v>
      </c>
    </row>
    <row r="4982" spans="1:4">
      <c r="A4982" s="98" t="s">
        <v>2153</v>
      </c>
      <c r="B4982" s="97" t="s">
        <v>2154</v>
      </c>
      <c r="C4982" s="98" t="s">
        <v>6555</v>
      </c>
      <c r="D4982" s="104">
        <v>6935.83</v>
      </c>
    </row>
    <row r="4983" spans="1:4">
      <c r="A4983" s="98" t="s">
        <v>2155</v>
      </c>
      <c r="B4983" s="97" t="s">
        <v>2156</v>
      </c>
      <c r="C4983" s="98" t="s">
        <v>6555</v>
      </c>
      <c r="D4983" s="104">
        <v>7443.56</v>
      </c>
    </row>
    <row r="4984" spans="1:4">
      <c r="A4984" s="98" t="s">
        <v>2157</v>
      </c>
      <c r="B4984" s="97" t="s">
        <v>2158</v>
      </c>
      <c r="C4984" s="98" t="s">
        <v>6555</v>
      </c>
      <c r="D4984" s="104">
        <v>7746.13</v>
      </c>
    </row>
    <row r="4985" spans="1:4">
      <c r="A4985" s="98" t="s">
        <v>2159</v>
      </c>
      <c r="B4985" s="97" t="s">
        <v>2160</v>
      </c>
      <c r="C4985" s="98" t="s">
        <v>6555</v>
      </c>
      <c r="D4985" s="104">
        <v>3043.76</v>
      </c>
    </row>
    <row r="4986" spans="1:4">
      <c r="A4986" s="98" t="s">
        <v>2161</v>
      </c>
      <c r="B4986" s="97" t="s">
        <v>2162</v>
      </c>
      <c r="C4986" s="98" t="s">
        <v>6555</v>
      </c>
      <c r="D4986" s="104">
        <v>3634</v>
      </c>
    </row>
    <row r="4987" spans="1:4">
      <c r="A4987" s="98" t="s">
        <v>2163</v>
      </c>
      <c r="B4987" s="97" t="s">
        <v>7502</v>
      </c>
      <c r="C4987" s="98" t="s">
        <v>6555</v>
      </c>
      <c r="D4987" s="104">
        <v>8223.3700000000008</v>
      </c>
    </row>
    <row r="4988" spans="1:4">
      <c r="A4988" s="98" t="s">
        <v>7503</v>
      </c>
      <c r="B4988" s="97" t="s">
        <v>7504</v>
      </c>
      <c r="C4988" s="98" t="s">
        <v>6555</v>
      </c>
      <c r="D4988" s="104">
        <v>9008.8700000000008</v>
      </c>
    </row>
    <row r="4989" spans="1:4">
      <c r="A4989" s="98" t="s">
        <v>390</v>
      </c>
      <c r="B4989" s="97" t="s">
        <v>391</v>
      </c>
      <c r="C4989" s="98" t="s">
        <v>6555</v>
      </c>
      <c r="D4989" s="104">
        <v>9794.42</v>
      </c>
    </row>
    <row r="4990" spans="1:4">
      <c r="A4990" s="98" t="s">
        <v>392</v>
      </c>
      <c r="B4990" s="97" t="s">
        <v>393</v>
      </c>
      <c r="C4990" s="98" t="s">
        <v>6555</v>
      </c>
      <c r="D4990" s="104">
        <v>10582.07</v>
      </c>
    </row>
    <row r="4991" spans="1:4">
      <c r="A4991" s="98" t="s">
        <v>394</v>
      </c>
      <c r="B4991" s="97" t="s">
        <v>395</v>
      </c>
      <c r="C4991" s="98" t="s">
        <v>6555</v>
      </c>
      <c r="D4991" s="104">
        <v>11367.59</v>
      </c>
    </row>
    <row r="4992" spans="1:4">
      <c r="A4992" s="98" t="s">
        <v>396</v>
      </c>
      <c r="B4992" s="97" t="s">
        <v>397</v>
      </c>
      <c r="C4992" s="98" t="s">
        <v>6555</v>
      </c>
      <c r="D4992" s="104">
        <v>12153.12</v>
      </c>
    </row>
    <row r="4993" spans="1:4">
      <c r="A4993" s="98" t="s">
        <v>398</v>
      </c>
      <c r="B4993" s="97" t="s">
        <v>399</v>
      </c>
      <c r="C4993" s="98" t="s">
        <v>6555</v>
      </c>
      <c r="D4993" s="104">
        <v>12940.75</v>
      </c>
    </row>
    <row r="4994" spans="1:4">
      <c r="A4994" s="98" t="s">
        <v>400</v>
      </c>
      <c r="B4994" s="97" t="s">
        <v>401</v>
      </c>
      <c r="C4994" s="98" t="s">
        <v>6555</v>
      </c>
      <c r="D4994" s="104">
        <v>13726.32</v>
      </c>
    </row>
    <row r="4995" spans="1:4">
      <c r="A4995" s="98" t="s">
        <v>402</v>
      </c>
      <c r="B4995" s="97" t="s">
        <v>403</v>
      </c>
      <c r="C4995" s="98" t="s">
        <v>6555</v>
      </c>
      <c r="D4995" s="104">
        <v>14511.89</v>
      </c>
    </row>
    <row r="4996" spans="1:4">
      <c r="A4996" s="98" t="s">
        <v>404</v>
      </c>
      <c r="B4996" s="97" t="s">
        <v>405</v>
      </c>
      <c r="C4996" s="98" t="s">
        <v>6555</v>
      </c>
      <c r="D4996" s="104">
        <v>15299.49</v>
      </c>
    </row>
    <row r="4997" spans="1:4">
      <c r="A4997" s="98" t="s">
        <v>406</v>
      </c>
      <c r="B4997" s="97" t="s">
        <v>407</v>
      </c>
      <c r="C4997" s="98" t="s">
        <v>6555</v>
      </c>
      <c r="D4997" s="104">
        <v>16085.12</v>
      </c>
    </row>
    <row r="4998" spans="1:4">
      <c r="A4998" s="98" t="s">
        <v>408</v>
      </c>
      <c r="B4998" s="97" t="s">
        <v>409</v>
      </c>
      <c r="C4998" s="98" t="s">
        <v>6555</v>
      </c>
      <c r="D4998" s="104">
        <v>16872.66</v>
      </c>
    </row>
    <row r="4999" spans="1:4">
      <c r="A4999" s="98" t="s">
        <v>410</v>
      </c>
      <c r="B4999" s="97" t="s">
        <v>411</v>
      </c>
      <c r="C4999" s="98" t="s">
        <v>6555</v>
      </c>
      <c r="D4999" s="104">
        <v>17344.05</v>
      </c>
    </row>
    <row r="5000" spans="1:4">
      <c r="A5000" s="98" t="s">
        <v>412</v>
      </c>
      <c r="B5000" s="97" t="s">
        <v>413</v>
      </c>
      <c r="C5000" s="98" t="s">
        <v>6555</v>
      </c>
      <c r="D5000" s="104">
        <v>220.11</v>
      </c>
    </row>
    <row r="5001" spans="1:4">
      <c r="A5001" s="98" t="s">
        <v>414</v>
      </c>
      <c r="B5001" s="97" t="s">
        <v>415</v>
      </c>
      <c r="C5001" s="98" t="s">
        <v>6555</v>
      </c>
      <c r="D5001" s="104">
        <v>274.05</v>
      </c>
    </row>
    <row r="5002" spans="1:4">
      <c r="A5002" s="98" t="s">
        <v>416</v>
      </c>
      <c r="B5002" s="97" t="s">
        <v>524</v>
      </c>
      <c r="C5002" s="98" t="s">
        <v>6555</v>
      </c>
      <c r="D5002" s="104">
        <v>480.18</v>
      </c>
    </row>
    <row r="5003" spans="1:4">
      <c r="A5003" s="98" t="s">
        <v>525</v>
      </c>
      <c r="B5003" s="97" t="s">
        <v>5416</v>
      </c>
      <c r="C5003" s="98" t="s">
        <v>6555</v>
      </c>
      <c r="D5003" s="104">
        <v>547.76</v>
      </c>
    </row>
    <row r="5004" spans="1:4">
      <c r="A5004" s="98" t="s">
        <v>5417</v>
      </c>
      <c r="B5004" s="97" t="s">
        <v>5418</v>
      </c>
      <c r="C5004" s="98" t="s">
        <v>6555</v>
      </c>
      <c r="D5004" s="104">
        <v>615.19000000000005</v>
      </c>
    </row>
    <row r="5005" spans="1:4">
      <c r="A5005" s="98" t="s">
        <v>5419</v>
      </c>
      <c r="B5005" s="97" t="s">
        <v>5420</v>
      </c>
      <c r="C5005" s="98" t="s">
        <v>6555</v>
      </c>
      <c r="D5005" s="104">
        <v>682.71</v>
      </c>
    </row>
    <row r="5006" spans="1:4">
      <c r="A5006" s="98" t="s">
        <v>5421</v>
      </c>
      <c r="B5006" s="97" t="s">
        <v>5422</v>
      </c>
      <c r="C5006" s="98" t="s">
        <v>6555</v>
      </c>
      <c r="D5006" s="104">
        <v>750.29</v>
      </c>
    </row>
    <row r="5007" spans="1:4">
      <c r="A5007" s="98" t="s">
        <v>5423</v>
      </c>
      <c r="B5007" s="97" t="s">
        <v>2188</v>
      </c>
      <c r="C5007" s="98" t="s">
        <v>6555</v>
      </c>
      <c r="D5007" s="104">
        <v>817.78</v>
      </c>
    </row>
    <row r="5008" spans="1:4">
      <c r="A5008" s="98" t="s">
        <v>2189</v>
      </c>
      <c r="B5008" s="97" t="s">
        <v>2190</v>
      </c>
      <c r="C5008" s="98" t="s">
        <v>6555</v>
      </c>
      <c r="D5008" s="104">
        <v>885.3</v>
      </c>
    </row>
    <row r="5009" spans="1:4">
      <c r="A5009" s="98" t="s">
        <v>2191</v>
      </c>
      <c r="B5009" s="97" t="s">
        <v>2192</v>
      </c>
      <c r="C5009" s="98" t="s">
        <v>6555</v>
      </c>
      <c r="D5009" s="104">
        <v>952.79</v>
      </c>
    </row>
    <row r="5010" spans="1:4">
      <c r="A5010" s="98" t="s">
        <v>2193</v>
      </c>
      <c r="B5010" s="97" t="s">
        <v>2194</v>
      </c>
      <c r="C5010" s="98" t="s">
        <v>6555</v>
      </c>
      <c r="D5010" s="104">
        <v>1020.31</v>
      </c>
    </row>
    <row r="5011" spans="1:4">
      <c r="A5011" s="98" t="s">
        <v>2195</v>
      </c>
      <c r="B5011" s="97" t="s">
        <v>2196</v>
      </c>
      <c r="C5011" s="98" t="s">
        <v>6555</v>
      </c>
      <c r="D5011" s="104">
        <v>1087.8699999999999</v>
      </c>
    </row>
    <row r="5012" spans="1:4">
      <c r="A5012" s="98" t="s">
        <v>2197</v>
      </c>
      <c r="B5012" s="97" t="s">
        <v>2198</v>
      </c>
      <c r="C5012" s="98" t="s">
        <v>6555</v>
      </c>
      <c r="D5012" s="104">
        <v>1127.99</v>
      </c>
    </row>
    <row r="5013" spans="1:4">
      <c r="A5013" s="98" t="s">
        <v>2199</v>
      </c>
      <c r="B5013" s="97" t="s">
        <v>2200</v>
      </c>
      <c r="C5013" s="98" t="s">
        <v>6555</v>
      </c>
      <c r="D5013" s="104">
        <v>480.18</v>
      </c>
    </row>
    <row r="5014" spans="1:4">
      <c r="A5014" s="98" t="s">
        <v>2201</v>
      </c>
      <c r="B5014" s="97" t="s">
        <v>6756</v>
      </c>
      <c r="C5014" s="98" t="s">
        <v>6555</v>
      </c>
      <c r="D5014" s="104">
        <v>547.76</v>
      </c>
    </row>
    <row r="5015" spans="1:4">
      <c r="A5015" s="98" t="s">
        <v>6757</v>
      </c>
      <c r="B5015" s="97" t="s">
        <v>6758</v>
      </c>
      <c r="C5015" s="98" t="s">
        <v>6555</v>
      </c>
      <c r="D5015" s="104">
        <v>615.19000000000005</v>
      </c>
    </row>
    <row r="5016" spans="1:4">
      <c r="A5016" s="98" t="s">
        <v>6759</v>
      </c>
      <c r="B5016" s="97" t="s">
        <v>6760</v>
      </c>
      <c r="C5016" s="98" t="s">
        <v>6555</v>
      </c>
      <c r="D5016" s="104">
        <v>682.71</v>
      </c>
    </row>
    <row r="5017" spans="1:4">
      <c r="A5017" s="98" t="s">
        <v>6761</v>
      </c>
      <c r="B5017" s="97" t="s">
        <v>6762</v>
      </c>
      <c r="C5017" s="98" t="s">
        <v>6555</v>
      </c>
      <c r="D5017" s="104">
        <v>750.29</v>
      </c>
    </row>
    <row r="5018" spans="1:4">
      <c r="A5018" s="98" t="s">
        <v>6763</v>
      </c>
      <c r="B5018" s="97" t="s">
        <v>6764</v>
      </c>
      <c r="C5018" s="98" t="s">
        <v>6555</v>
      </c>
      <c r="D5018" s="104">
        <v>817.78</v>
      </c>
    </row>
    <row r="5019" spans="1:4">
      <c r="A5019" s="98" t="s">
        <v>6765</v>
      </c>
      <c r="B5019" s="97" t="s">
        <v>6766</v>
      </c>
      <c r="C5019" s="98" t="s">
        <v>6555</v>
      </c>
      <c r="D5019" s="104">
        <v>885.3</v>
      </c>
    </row>
    <row r="5020" spans="1:4">
      <c r="A5020" s="98" t="s">
        <v>6767</v>
      </c>
      <c r="B5020" s="97" t="s">
        <v>6768</v>
      </c>
      <c r="C5020" s="98" t="s">
        <v>6555</v>
      </c>
      <c r="D5020" s="104">
        <v>952.79</v>
      </c>
    </row>
    <row r="5021" spans="1:4">
      <c r="A5021" s="98" t="s">
        <v>6769</v>
      </c>
      <c r="B5021" s="97" t="s">
        <v>6770</v>
      </c>
      <c r="C5021" s="98" t="s">
        <v>6555</v>
      </c>
      <c r="D5021" s="104">
        <v>1020.31</v>
      </c>
    </row>
    <row r="5022" spans="1:4">
      <c r="A5022" s="98" t="s">
        <v>6771</v>
      </c>
      <c r="B5022" s="97" t="s">
        <v>6772</v>
      </c>
      <c r="C5022" s="98" t="s">
        <v>6555</v>
      </c>
      <c r="D5022" s="104">
        <v>1087.8699999999999</v>
      </c>
    </row>
    <row r="5023" spans="1:4">
      <c r="A5023" s="98" t="s">
        <v>6773</v>
      </c>
      <c r="B5023" s="97" t="s">
        <v>6774</v>
      </c>
      <c r="C5023" s="98" t="s">
        <v>6555</v>
      </c>
      <c r="D5023" s="104">
        <v>1127.99</v>
      </c>
    </row>
    <row r="5024" spans="1:4">
      <c r="A5024" s="98" t="s">
        <v>4747</v>
      </c>
      <c r="B5024" s="97" t="s">
        <v>4748</v>
      </c>
      <c r="C5024" s="98" t="s">
        <v>6555</v>
      </c>
      <c r="D5024" s="104">
        <v>220.11</v>
      </c>
    </row>
    <row r="5025" spans="1:4">
      <c r="A5025" s="98" t="s">
        <v>4749</v>
      </c>
      <c r="B5025" s="97" t="s">
        <v>4750</v>
      </c>
      <c r="C5025" s="98" t="s">
        <v>6555</v>
      </c>
      <c r="D5025" s="104">
        <v>274.05</v>
      </c>
    </row>
    <row r="5026" spans="1:4">
      <c r="A5026" s="98" t="s">
        <v>4751</v>
      </c>
      <c r="B5026" s="97" t="s">
        <v>4752</v>
      </c>
      <c r="C5026" s="98" t="s">
        <v>6555</v>
      </c>
      <c r="D5026" s="104">
        <v>3190.9</v>
      </c>
    </row>
    <row r="5027" spans="1:4">
      <c r="A5027" s="98" t="s">
        <v>4753</v>
      </c>
      <c r="B5027" s="97" t="s">
        <v>4754</v>
      </c>
      <c r="C5027" s="98" t="s">
        <v>6555</v>
      </c>
      <c r="D5027" s="104">
        <v>3833.05</v>
      </c>
    </row>
    <row r="5028" spans="1:4">
      <c r="A5028" s="98" t="s">
        <v>4755</v>
      </c>
      <c r="B5028" s="97" t="s">
        <v>4756</v>
      </c>
      <c r="C5028" s="98" t="s">
        <v>6555</v>
      </c>
      <c r="D5028" s="104">
        <v>13349.88</v>
      </c>
    </row>
    <row r="5029" spans="1:4">
      <c r="A5029" s="98" t="s">
        <v>4757</v>
      </c>
      <c r="B5029" s="97" t="s">
        <v>4758</v>
      </c>
      <c r="C5029" s="98" t="s">
        <v>6555</v>
      </c>
      <c r="D5029" s="104">
        <v>14313.92</v>
      </c>
    </row>
    <row r="5030" spans="1:4">
      <c r="A5030" s="98" t="s">
        <v>4759</v>
      </c>
      <c r="B5030" s="97" t="s">
        <v>4760</v>
      </c>
      <c r="C5030" s="98" t="s">
        <v>6555</v>
      </c>
      <c r="D5030" s="104">
        <v>15277.94</v>
      </c>
    </row>
    <row r="5031" spans="1:4">
      <c r="A5031" s="98" t="s">
        <v>4761</v>
      </c>
      <c r="B5031" s="97" t="s">
        <v>4762</v>
      </c>
      <c r="C5031" s="98" t="s">
        <v>6555</v>
      </c>
      <c r="D5031" s="104">
        <v>16242.02</v>
      </c>
    </row>
    <row r="5032" spans="1:4">
      <c r="A5032" s="98" t="s">
        <v>4763</v>
      </c>
      <c r="B5032" s="97" t="s">
        <v>4764</v>
      </c>
      <c r="C5032" s="98" t="s">
        <v>6555</v>
      </c>
      <c r="D5032" s="104">
        <v>17206.07</v>
      </c>
    </row>
    <row r="5033" spans="1:4">
      <c r="A5033" s="98" t="s">
        <v>4765</v>
      </c>
      <c r="B5033" s="97" t="s">
        <v>4766</v>
      </c>
      <c r="C5033" s="98" t="s">
        <v>6555</v>
      </c>
      <c r="D5033" s="104">
        <v>18167.990000000002</v>
      </c>
    </row>
    <row r="5034" spans="1:4">
      <c r="A5034" s="98" t="s">
        <v>4767</v>
      </c>
      <c r="B5034" s="97" t="s">
        <v>4768</v>
      </c>
      <c r="C5034" s="98" t="s">
        <v>6555</v>
      </c>
      <c r="D5034" s="104">
        <v>19132.009999999998</v>
      </c>
    </row>
    <row r="5035" spans="1:4">
      <c r="A5035" s="98" t="s">
        <v>4769</v>
      </c>
      <c r="B5035" s="97" t="s">
        <v>6777</v>
      </c>
      <c r="C5035" s="98" t="s">
        <v>6555</v>
      </c>
      <c r="D5035" s="104">
        <v>20096.02</v>
      </c>
    </row>
    <row r="5036" spans="1:4">
      <c r="A5036" s="98" t="s">
        <v>6778</v>
      </c>
      <c r="B5036" s="97" t="s">
        <v>6779</v>
      </c>
      <c r="C5036" s="98" t="s">
        <v>6555</v>
      </c>
      <c r="D5036" s="104">
        <v>20288.79</v>
      </c>
    </row>
    <row r="5037" spans="1:4">
      <c r="A5037" s="98" t="s">
        <v>6780</v>
      </c>
      <c r="B5037" s="97" t="s">
        <v>6781</v>
      </c>
      <c r="C5037" s="98" t="s">
        <v>6555</v>
      </c>
      <c r="D5037" s="104">
        <v>22024.1</v>
      </c>
    </row>
    <row r="5038" spans="1:4">
      <c r="A5038" s="98" t="s">
        <v>6782</v>
      </c>
      <c r="B5038" s="97" t="s">
        <v>6783</v>
      </c>
      <c r="C5038" s="98" t="s">
        <v>6555</v>
      </c>
      <c r="D5038" s="104">
        <v>22602.47</v>
      </c>
    </row>
    <row r="5039" spans="1:4">
      <c r="A5039" s="98" t="s">
        <v>6784</v>
      </c>
      <c r="B5039" s="97" t="s">
        <v>6785</v>
      </c>
      <c r="C5039" s="98" t="s">
        <v>6555</v>
      </c>
      <c r="D5039" s="104">
        <v>22988.17</v>
      </c>
    </row>
    <row r="5040" spans="1:4">
      <c r="A5040" s="98" t="s">
        <v>6786</v>
      </c>
      <c r="B5040" s="97" t="s">
        <v>6787</v>
      </c>
      <c r="C5040" s="98" t="s">
        <v>6555</v>
      </c>
      <c r="D5040" s="104">
        <v>24528.47</v>
      </c>
    </row>
    <row r="5041" spans="1:4">
      <c r="A5041" s="98" t="s">
        <v>6788</v>
      </c>
      <c r="B5041" s="97" t="s">
        <v>6789</v>
      </c>
      <c r="C5041" s="98" t="s">
        <v>6555</v>
      </c>
      <c r="D5041" s="104">
        <v>3869.27</v>
      </c>
    </row>
    <row r="5042" spans="1:4">
      <c r="A5042" s="98" t="s">
        <v>6790</v>
      </c>
      <c r="B5042" s="97" t="s">
        <v>6791</v>
      </c>
      <c r="C5042" s="98" t="s">
        <v>6555</v>
      </c>
      <c r="D5042" s="104">
        <v>5000.4399999999996</v>
      </c>
    </row>
    <row r="5043" spans="1:4">
      <c r="A5043" s="98" t="s">
        <v>6792</v>
      </c>
      <c r="B5043" s="97" t="s">
        <v>6793</v>
      </c>
      <c r="C5043" s="98" t="s">
        <v>6555</v>
      </c>
      <c r="D5043" s="104">
        <v>15804.25</v>
      </c>
    </row>
    <row r="5044" spans="1:4">
      <c r="A5044" s="98" t="s">
        <v>6794</v>
      </c>
      <c r="B5044" s="97" t="s">
        <v>6795</v>
      </c>
      <c r="C5044" s="98" t="s">
        <v>6555</v>
      </c>
      <c r="D5044" s="104">
        <v>16947.060000000001</v>
      </c>
    </row>
    <row r="5045" spans="1:4">
      <c r="A5045" s="98" t="s">
        <v>6796</v>
      </c>
      <c r="B5045" s="97" t="s">
        <v>6797</v>
      </c>
      <c r="C5045" s="98" t="s">
        <v>6555</v>
      </c>
      <c r="D5045" s="104">
        <v>18089.84</v>
      </c>
    </row>
    <row r="5046" spans="1:4">
      <c r="A5046" s="98" t="s">
        <v>6798</v>
      </c>
      <c r="B5046" s="97" t="s">
        <v>6799</v>
      </c>
      <c r="C5046" s="98" t="s">
        <v>6555</v>
      </c>
      <c r="D5046" s="104">
        <v>19232.55</v>
      </c>
    </row>
    <row r="5047" spans="1:4">
      <c r="A5047" s="98" t="s">
        <v>6800</v>
      </c>
      <c r="B5047" s="97" t="s">
        <v>6738</v>
      </c>
      <c r="C5047" s="98" t="s">
        <v>6555</v>
      </c>
      <c r="D5047" s="104">
        <v>20375.39</v>
      </c>
    </row>
    <row r="5048" spans="1:4">
      <c r="A5048" s="98" t="s">
        <v>6739</v>
      </c>
      <c r="B5048" s="97" t="s">
        <v>6740</v>
      </c>
      <c r="C5048" s="98" t="s">
        <v>6555</v>
      </c>
      <c r="D5048" s="104">
        <v>21518.11</v>
      </c>
    </row>
    <row r="5049" spans="1:4">
      <c r="A5049" s="98" t="s">
        <v>6741</v>
      </c>
      <c r="B5049" s="97" t="s">
        <v>6742</v>
      </c>
      <c r="C5049" s="98" t="s">
        <v>6555</v>
      </c>
      <c r="D5049" s="104">
        <v>22658.76</v>
      </c>
    </row>
    <row r="5050" spans="1:4">
      <c r="A5050" s="98" t="s">
        <v>6743</v>
      </c>
      <c r="B5050" s="97" t="s">
        <v>6817</v>
      </c>
      <c r="C5050" s="98" t="s">
        <v>6555</v>
      </c>
      <c r="D5050" s="104">
        <v>23801.67</v>
      </c>
    </row>
    <row r="5051" spans="1:4">
      <c r="A5051" s="98" t="s">
        <v>6818</v>
      </c>
      <c r="B5051" s="97" t="s">
        <v>6819</v>
      </c>
      <c r="C5051" s="98" t="s">
        <v>6555</v>
      </c>
      <c r="D5051" s="104">
        <v>24944.42</v>
      </c>
    </row>
    <row r="5052" spans="1:4">
      <c r="A5052" s="98" t="s">
        <v>6820</v>
      </c>
      <c r="B5052" s="97" t="s">
        <v>6821</v>
      </c>
      <c r="C5052" s="98" t="s">
        <v>6555</v>
      </c>
      <c r="D5052" s="104">
        <v>26087.19</v>
      </c>
    </row>
    <row r="5053" spans="1:4">
      <c r="A5053" s="98" t="s">
        <v>6822</v>
      </c>
      <c r="B5053" s="97" t="s">
        <v>8907</v>
      </c>
      <c r="C5053" s="98" t="s">
        <v>6555</v>
      </c>
      <c r="D5053" s="104">
        <v>27230.04</v>
      </c>
    </row>
    <row r="5054" spans="1:4">
      <c r="A5054" s="98" t="s">
        <v>8908</v>
      </c>
      <c r="B5054" s="97" t="s">
        <v>12902</v>
      </c>
      <c r="C5054" s="98" t="s">
        <v>6555</v>
      </c>
      <c r="D5054" s="104">
        <v>28372.720000000001</v>
      </c>
    </row>
    <row r="5055" spans="1:4">
      <c r="A5055" s="98" t="s">
        <v>12903</v>
      </c>
      <c r="B5055" s="97" t="s">
        <v>12904</v>
      </c>
      <c r="C5055" s="98" t="s">
        <v>6555</v>
      </c>
      <c r="D5055" s="104">
        <v>29058.05</v>
      </c>
    </row>
    <row r="5056" spans="1:4">
      <c r="A5056" s="98" t="s">
        <v>12905</v>
      </c>
      <c r="B5056" s="97" t="s">
        <v>12906</v>
      </c>
      <c r="C5056" s="98" t="s">
        <v>6555</v>
      </c>
      <c r="D5056" s="104">
        <v>255.54</v>
      </c>
    </row>
    <row r="5057" spans="1:4">
      <c r="A5057" s="98" t="s">
        <v>12907</v>
      </c>
      <c r="B5057" s="97" t="s">
        <v>12908</v>
      </c>
      <c r="C5057" s="98" t="s">
        <v>6555</v>
      </c>
      <c r="D5057" s="104">
        <v>273.73</v>
      </c>
    </row>
    <row r="5058" spans="1:4">
      <c r="A5058" s="98" t="s">
        <v>12909</v>
      </c>
      <c r="B5058" s="97" t="s">
        <v>12910</v>
      </c>
      <c r="C5058" s="98" t="s">
        <v>6555</v>
      </c>
      <c r="D5058" s="104">
        <v>10500.54</v>
      </c>
    </row>
    <row r="5059" spans="1:4">
      <c r="A5059" s="98" t="s">
        <v>12911</v>
      </c>
      <c r="B5059" s="97" t="s">
        <v>12912</v>
      </c>
      <c r="C5059" s="98" t="s">
        <v>6555</v>
      </c>
      <c r="D5059" s="104">
        <v>12847.06</v>
      </c>
    </row>
    <row r="5060" spans="1:4">
      <c r="A5060" s="98" t="s">
        <v>12913</v>
      </c>
      <c r="B5060" s="97" t="s">
        <v>12914</v>
      </c>
      <c r="C5060" s="98" t="s">
        <v>6555</v>
      </c>
      <c r="D5060" s="104">
        <v>368.38</v>
      </c>
    </row>
    <row r="5061" spans="1:4">
      <c r="A5061" s="98" t="s">
        <v>12915</v>
      </c>
      <c r="B5061" s="97" t="s">
        <v>12916</v>
      </c>
      <c r="C5061" s="98" t="s">
        <v>6555</v>
      </c>
      <c r="D5061" s="104">
        <v>462.33</v>
      </c>
    </row>
    <row r="5062" spans="1:4">
      <c r="A5062" s="98" t="s">
        <v>12917</v>
      </c>
      <c r="B5062" s="97" t="s">
        <v>12918</v>
      </c>
      <c r="C5062" s="98" t="s">
        <v>6555</v>
      </c>
      <c r="D5062" s="104">
        <v>610.34</v>
      </c>
    </row>
    <row r="5063" spans="1:4">
      <c r="A5063" s="98" t="s">
        <v>12919</v>
      </c>
      <c r="B5063" s="97" t="s">
        <v>12920</v>
      </c>
      <c r="C5063" s="98" t="s">
        <v>6555</v>
      </c>
      <c r="D5063" s="104">
        <v>747.67</v>
      </c>
    </row>
    <row r="5064" spans="1:4">
      <c r="A5064" s="98" t="s">
        <v>12921</v>
      </c>
      <c r="B5064" s="97" t="s">
        <v>12922</v>
      </c>
      <c r="C5064" s="98" t="s">
        <v>6555</v>
      </c>
      <c r="D5064" s="104">
        <v>947.84</v>
      </c>
    </row>
    <row r="5065" spans="1:4">
      <c r="A5065" s="98" t="s">
        <v>12923</v>
      </c>
      <c r="B5065" s="97" t="s">
        <v>12924</v>
      </c>
      <c r="C5065" s="98" t="s">
        <v>6555</v>
      </c>
      <c r="D5065" s="104">
        <v>1016.5</v>
      </c>
    </row>
    <row r="5066" spans="1:4">
      <c r="A5066" s="98" t="s">
        <v>12925</v>
      </c>
      <c r="B5066" s="97" t="s">
        <v>12926</v>
      </c>
      <c r="C5066" s="98" t="s">
        <v>6555</v>
      </c>
      <c r="D5066" s="104">
        <v>1318.55</v>
      </c>
    </row>
    <row r="5067" spans="1:4">
      <c r="A5067" s="98" t="s">
        <v>12927</v>
      </c>
      <c r="B5067" s="97" t="s">
        <v>12928</v>
      </c>
      <c r="C5067" s="98" t="s">
        <v>6555</v>
      </c>
      <c r="D5067" s="104">
        <v>1347.45</v>
      </c>
    </row>
    <row r="5068" spans="1:4">
      <c r="A5068" s="98" t="s">
        <v>12929</v>
      </c>
      <c r="B5068" s="97" t="s">
        <v>12930</v>
      </c>
      <c r="C5068" s="98" t="s">
        <v>6555</v>
      </c>
      <c r="D5068" s="104">
        <v>1719.89</v>
      </c>
    </row>
    <row r="5069" spans="1:4">
      <c r="A5069" s="98" t="s">
        <v>12931</v>
      </c>
      <c r="B5069" s="97" t="s">
        <v>12932</v>
      </c>
      <c r="C5069" s="98" t="s">
        <v>6555</v>
      </c>
      <c r="D5069" s="104">
        <v>5210</v>
      </c>
    </row>
    <row r="5070" spans="1:4">
      <c r="A5070" s="98" t="s">
        <v>12933</v>
      </c>
      <c r="B5070" s="97" t="s">
        <v>12934</v>
      </c>
      <c r="C5070" s="98" t="s">
        <v>6555</v>
      </c>
      <c r="D5070" s="104">
        <v>6832.44</v>
      </c>
    </row>
    <row r="5071" spans="1:4">
      <c r="A5071" s="98" t="s">
        <v>12935</v>
      </c>
      <c r="B5071" s="97" t="s">
        <v>12936</v>
      </c>
      <c r="C5071" s="98" t="s">
        <v>6555</v>
      </c>
      <c r="D5071" s="104">
        <v>9254.34</v>
      </c>
    </row>
    <row r="5072" spans="1:4">
      <c r="A5072" s="98" t="s">
        <v>12937</v>
      </c>
      <c r="B5072" s="97" t="s">
        <v>12942</v>
      </c>
      <c r="C5072" s="98" t="s">
        <v>6555</v>
      </c>
      <c r="D5072" s="104">
        <v>342.16</v>
      </c>
    </row>
    <row r="5073" spans="1:4">
      <c r="A5073" s="98" t="s">
        <v>12943</v>
      </c>
      <c r="B5073" s="97" t="s">
        <v>12944</v>
      </c>
      <c r="C5073" s="98" t="s">
        <v>6555</v>
      </c>
      <c r="D5073" s="104">
        <v>418.32</v>
      </c>
    </row>
    <row r="5074" spans="1:4">
      <c r="A5074" s="98" t="s">
        <v>12945</v>
      </c>
      <c r="B5074" s="97" t="s">
        <v>12946</v>
      </c>
      <c r="C5074" s="98" t="s">
        <v>6555</v>
      </c>
      <c r="D5074" s="104">
        <v>494.5</v>
      </c>
    </row>
    <row r="5075" spans="1:4">
      <c r="A5075" s="98" t="s">
        <v>12947</v>
      </c>
      <c r="B5075" s="97" t="s">
        <v>12948</v>
      </c>
      <c r="C5075" s="98" t="s">
        <v>6555</v>
      </c>
      <c r="D5075" s="104">
        <v>568.53</v>
      </c>
    </row>
    <row r="5076" spans="1:4">
      <c r="A5076" s="98" t="s">
        <v>12949</v>
      </c>
      <c r="B5076" s="97" t="s">
        <v>12950</v>
      </c>
      <c r="C5076" s="98" t="s">
        <v>6555</v>
      </c>
      <c r="D5076" s="104">
        <v>644.65</v>
      </c>
    </row>
    <row r="5077" spans="1:4">
      <c r="A5077" s="98" t="s">
        <v>15048</v>
      </c>
      <c r="B5077" s="97" t="s">
        <v>15049</v>
      </c>
      <c r="C5077" s="98" t="s">
        <v>6555</v>
      </c>
      <c r="D5077" s="104">
        <v>720.9</v>
      </c>
    </row>
    <row r="5078" spans="1:4">
      <c r="A5078" s="98" t="s">
        <v>15050</v>
      </c>
      <c r="B5078" s="97" t="s">
        <v>15051</v>
      </c>
      <c r="C5078" s="98" t="s">
        <v>6555</v>
      </c>
      <c r="D5078" s="104">
        <v>794.89</v>
      </c>
    </row>
    <row r="5079" spans="1:4">
      <c r="A5079" s="98" t="s">
        <v>15052</v>
      </c>
      <c r="B5079" s="97" t="s">
        <v>15053</v>
      </c>
      <c r="C5079" s="98" t="s">
        <v>6555</v>
      </c>
      <c r="D5079" s="104">
        <v>871.07</v>
      </c>
    </row>
    <row r="5080" spans="1:4">
      <c r="A5080" s="98" t="s">
        <v>15054</v>
      </c>
      <c r="B5080" s="97" t="s">
        <v>15055</v>
      </c>
      <c r="C5080" s="98" t="s">
        <v>6555</v>
      </c>
      <c r="D5080" s="104">
        <v>947.19</v>
      </c>
    </row>
    <row r="5081" spans="1:4">
      <c r="A5081" s="98" t="s">
        <v>15056</v>
      </c>
      <c r="B5081" s="97" t="s">
        <v>15057</v>
      </c>
      <c r="C5081" s="98" t="s">
        <v>6555</v>
      </c>
      <c r="D5081" s="104">
        <v>1021.28</v>
      </c>
    </row>
    <row r="5082" spans="1:4">
      <c r="A5082" s="98" t="s">
        <v>15058</v>
      </c>
      <c r="B5082" s="97" t="s">
        <v>15059</v>
      </c>
      <c r="C5082" s="98" t="s">
        <v>6555</v>
      </c>
      <c r="D5082" s="104">
        <v>1066.0899999999999</v>
      </c>
    </row>
    <row r="5083" spans="1:4">
      <c r="A5083" s="98" t="s">
        <v>15060</v>
      </c>
      <c r="B5083" s="97" t="s">
        <v>15061</v>
      </c>
      <c r="C5083" s="98" t="s">
        <v>6555</v>
      </c>
      <c r="D5083" s="104">
        <v>13125.67</v>
      </c>
    </row>
    <row r="5084" spans="1:4">
      <c r="A5084" s="98" t="s">
        <v>15062</v>
      </c>
      <c r="B5084" s="97" t="s">
        <v>15063</v>
      </c>
      <c r="C5084" s="98" t="s">
        <v>6555</v>
      </c>
      <c r="D5084" s="104">
        <v>14468.48</v>
      </c>
    </row>
    <row r="5085" spans="1:4">
      <c r="A5085" s="98" t="s">
        <v>15064</v>
      </c>
      <c r="B5085" s="97" t="s">
        <v>15065</v>
      </c>
      <c r="C5085" s="98" t="s">
        <v>6555</v>
      </c>
      <c r="D5085" s="104">
        <v>15813.44</v>
      </c>
    </row>
    <row r="5086" spans="1:4">
      <c r="A5086" s="98" t="s">
        <v>15066</v>
      </c>
      <c r="B5086" s="97" t="s">
        <v>13765</v>
      </c>
      <c r="C5086" s="98" t="s">
        <v>6555</v>
      </c>
      <c r="D5086" s="104">
        <v>17158.37</v>
      </c>
    </row>
    <row r="5087" spans="1:4">
      <c r="A5087" s="98" t="s">
        <v>13766</v>
      </c>
      <c r="B5087" s="97" t="s">
        <v>13767</v>
      </c>
      <c r="C5087" s="98" t="s">
        <v>6555</v>
      </c>
      <c r="D5087" s="104">
        <v>18501.21</v>
      </c>
    </row>
    <row r="5088" spans="1:4">
      <c r="A5088" s="98" t="s">
        <v>13768</v>
      </c>
      <c r="B5088" s="97" t="s">
        <v>13769</v>
      </c>
      <c r="C5088" s="98" t="s">
        <v>6555</v>
      </c>
      <c r="D5088" s="104">
        <v>19846.14</v>
      </c>
    </row>
    <row r="5089" spans="1:4">
      <c r="A5089" s="98" t="s">
        <v>13770</v>
      </c>
      <c r="B5089" s="97" t="s">
        <v>13771</v>
      </c>
      <c r="C5089" s="98" t="s">
        <v>6555</v>
      </c>
      <c r="D5089" s="104">
        <v>21191.17</v>
      </c>
    </row>
    <row r="5090" spans="1:4">
      <c r="A5090" s="98" t="s">
        <v>13772</v>
      </c>
      <c r="B5090" s="97" t="s">
        <v>13773</v>
      </c>
      <c r="C5090" s="98" t="s">
        <v>6555</v>
      </c>
      <c r="D5090" s="104">
        <v>22533.91</v>
      </c>
    </row>
    <row r="5091" spans="1:4">
      <c r="A5091" s="98" t="s">
        <v>13774</v>
      </c>
      <c r="B5091" s="97" t="s">
        <v>13775</v>
      </c>
      <c r="C5091" s="98" t="s">
        <v>6555</v>
      </c>
      <c r="D5091" s="104">
        <v>23878.91</v>
      </c>
    </row>
    <row r="5092" spans="1:4">
      <c r="A5092" s="98" t="s">
        <v>13776</v>
      </c>
      <c r="B5092" s="97" t="s">
        <v>13777</v>
      </c>
      <c r="C5092" s="98" t="s">
        <v>6555</v>
      </c>
      <c r="D5092" s="104">
        <v>25223.87</v>
      </c>
    </row>
    <row r="5093" spans="1:4">
      <c r="A5093" s="98" t="s">
        <v>13778</v>
      </c>
      <c r="B5093" s="97" t="s">
        <v>13779</v>
      </c>
      <c r="C5093" s="98" t="s">
        <v>6555</v>
      </c>
      <c r="D5093" s="104">
        <v>26566.68</v>
      </c>
    </row>
    <row r="5094" spans="1:4">
      <c r="A5094" s="98" t="s">
        <v>13780</v>
      </c>
      <c r="B5094" s="97" t="s">
        <v>13781</v>
      </c>
      <c r="C5094" s="98" t="s">
        <v>6555</v>
      </c>
      <c r="D5094" s="104">
        <v>27911.56</v>
      </c>
    </row>
    <row r="5095" spans="1:4">
      <c r="A5095" s="98" t="s">
        <v>13782</v>
      </c>
      <c r="B5095" s="97" t="s">
        <v>13783</v>
      </c>
      <c r="C5095" s="98" t="s">
        <v>6555</v>
      </c>
      <c r="D5095" s="104">
        <v>28718.17</v>
      </c>
    </row>
    <row r="5096" spans="1:4">
      <c r="A5096" s="98" t="s">
        <v>13784</v>
      </c>
      <c r="B5096" s="97" t="s">
        <v>13785</v>
      </c>
      <c r="C5096" s="98" t="s">
        <v>6555</v>
      </c>
      <c r="D5096" s="104">
        <v>16058.82</v>
      </c>
    </row>
    <row r="5097" spans="1:4">
      <c r="A5097" s="98" t="s">
        <v>13786</v>
      </c>
      <c r="B5097" s="97" t="s">
        <v>13787</v>
      </c>
      <c r="C5097" s="98" t="s">
        <v>6555</v>
      </c>
      <c r="D5097" s="104">
        <v>17862.439999999999</v>
      </c>
    </row>
    <row r="5098" spans="1:4">
      <c r="A5098" s="98" t="s">
        <v>13788</v>
      </c>
      <c r="B5098" s="97" t="s">
        <v>13789</v>
      </c>
      <c r="C5098" s="98" t="s">
        <v>6555</v>
      </c>
      <c r="D5098" s="104">
        <v>19668.2</v>
      </c>
    </row>
    <row r="5099" spans="1:4">
      <c r="A5099" s="98" t="s">
        <v>13790</v>
      </c>
      <c r="B5099" s="97" t="s">
        <v>13791</v>
      </c>
      <c r="C5099" s="98" t="s">
        <v>6555</v>
      </c>
      <c r="D5099" s="104">
        <v>21471.919999999998</v>
      </c>
    </row>
    <row r="5100" spans="1:4">
      <c r="A5100" s="98" t="s">
        <v>13792</v>
      </c>
      <c r="B5100" s="97" t="s">
        <v>13793</v>
      </c>
      <c r="C5100" s="98" t="s">
        <v>6555</v>
      </c>
      <c r="D5100" s="104">
        <v>23277.74</v>
      </c>
    </row>
    <row r="5101" spans="1:4">
      <c r="A5101" s="98" t="s">
        <v>13794</v>
      </c>
      <c r="B5101" s="97" t="s">
        <v>13795</v>
      </c>
      <c r="C5101" s="98" t="s">
        <v>6555</v>
      </c>
      <c r="D5101" s="104">
        <v>25081.39</v>
      </c>
    </row>
    <row r="5102" spans="1:4">
      <c r="A5102" s="98" t="s">
        <v>13796</v>
      </c>
      <c r="B5102" s="97" t="s">
        <v>13797</v>
      </c>
      <c r="C5102" s="98" t="s">
        <v>6555</v>
      </c>
      <c r="D5102" s="104">
        <v>26887.14</v>
      </c>
    </row>
    <row r="5103" spans="1:4">
      <c r="A5103" s="98" t="s">
        <v>13798</v>
      </c>
      <c r="B5103" s="97" t="s">
        <v>13799</v>
      </c>
      <c r="C5103" s="98" t="s">
        <v>6555</v>
      </c>
      <c r="D5103" s="104">
        <v>28692.93</v>
      </c>
    </row>
    <row r="5104" spans="1:4">
      <c r="A5104" s="98" t="s">
        <v>13800</v>
      </c>
      <c r="B5104" s="97" t="s">
        <v>13801</v>
      </c>
      <c r="C5104" s="98" t="s">
        <v>6555</v>
      </c>
      <c r="D5104" s="104">
        <v>30496.62</v>
      </c>
    </row>
    <row r="5105" spans="1:4">
      <c r="A5105" s="98" t="s">
        <v>13802</v>
      </c>
      <c r="B5105" s="97" t="s">
        <v>13803</v>
      </c>
      <c r="C5105" s="98" t="s">
        <v>6555</v>
      </c>
      <c r="D5105" s="104">
        <v>32302.37</v>
      </c>
    </row>
    <row r="5106" spans="1:4">
      <c r="A5106" s="98" t="s">
        <v>13804</v>
      </c>
      <c r="B5106" s="97" t="s">
        <v>12988</v>
      </c>
      <c r="C5106" s="98" t="s">
        <v>6555</v>
      </c>
      <c r="D5106" s="104">
        <v>34106</v>
      </c>
    </row>
    <row r="5107" spans="1:4">
      <c r="A5107" s="98" t="s">
        <v>12989</v>
      </c>
      <c r="B5107" s="97" t="s">
        <v>12990</v>
      </c>
      <c r="C5107" s="98" t="s">
        <v>6555</v>
      </c>
      <c r="D5107" s="104">
        <v>35911.79</v>
      </c>
    </row>
    <row r="5108" spans="1:4">
      <c r="A5108" s="98" t="s">
        <v>12991</v>
      </c>
      <c r="B5108" s="97" t="s">
        <v>12992</v>
      </c>
      <c r="C5108" s="98" t="s">
        <v>6555</v>
      </c>
      <c r="D5108" s="104">
        <v>36993.21</v>
      </c>
    </row>
    <row r="5109" spans="1:4">
      <c r="A5109" s="98" t="s">
        <v>12993</v>
      </c>
      <c r="B5109" s="97" t="s">
        <v>12994</v>
      </c>
      <c r="C5109" s="98" t="s">
        <v>6555</v>
      </c>
      <c r="D5109" s="104">
        <v>460.48</v>
      </c>
    </row>
    <row r="5110" spans="1:4">
      <c r="A5110" s="98" t="s">
        <v>12995</v>
      </c>
      <c r="B5110" s="97" t="s">
        <v>12996</v>
      </c>
      <c r="C5110" s="98" t="s">
        <v>6555</v>
      </c>
      <c r="D5110" s="104">
        <v>562.49</v>
      </c>
    </row>
    <row r="5111" spans="1:4">
      <c r="A5111" s="98" t="s">
        <v>12997</v>
      </c>
      <c r="B5111" s="97" t="s">
        <v>12998</v>
      </c>
      <c r="C5111" s="98" t="s">
        <v>6555</v>
      </c>
      <c r="D5111" s="104">
        <v>664.51</v>
      </c>
    </row>
    <row r="5112" spans="1:4">
      <c r="A5112" s="98" t="s">
        <v>12999</v>
      </c>
      <c r="B5112" s="97" t="s">
        <v>13000</v>
      </c>
      <c r="C5112" s="98" t="s">
        <v>6555</v>
      </c>
      <c r="D5112" s="104">
        <v>766.55</v>
      </c>
    </row>
    <row r="5113" spans="1:4">
      <c r="A5113" s="98" t="s">
        <v>13001</v>
      </c>
      <c r="B5113" s="97" t="s">
        <v>13002</v>
      </c>
      <c r="C5113" s="98" t="s">
        <v>6555</v>
      </c>
      <c r="D5113" s="104">
        <v>868.45</v>
      </c>
    </row>
    <row r="5114" spans="1:4">
      <c r="A5114" s="98" t="s">
        <v>13003</v>
      </c>
      <c r="B5114" s="97" t="s">
        <v>13004</v>
      </c>
      <c r="C5114" s="98" t="s">
        <v>6555</v>
      </c>
      <c r="D5114" s="104">
        <v>970.52</v>
      </c>
    </row>
    <row r="5115" spans="1:4">
      <c r="A5115" s="98" t="s">
        <v>13005</v>
      </c>
      <c r="B5115" s="97" t="s">
        <v>13006</v>
      </c>
      <c r="C5115" s="98" t="s">
        <v>6555</v>
      </c>
      <c r="D5115" s="104">
        <v>1072.57</v>
      </c>
    </row>
    <row r="5116" spans="1:4">
      <c r="A5116" s="98" t="s">
        <v>13007</v>
      </c>
      <c r="B5116" s="97" t="s">
        <v>13008</v>
      </c>
      <c r="C5116" s="98" t="s">
        <v>6555</v>
      </c>
      <c r="D5116" s="104">
        <v>1174.5899999999999</v>
      </c>
    </row>
    <row r="5117" spans="1:4">
      <c r="A5117" s="98" t="s">
        <v>13009</v>
      </c>
      <c r="B5117" s="97" t="s">
        <v>13010</v>
      </c>
      <c r="C5117" s="98" t="s">
        <v>6555</v>
      </c>
      <c r="D5117" s="104">
        <v>1276.5999999999999</v>
      </c>
    </row>
    <row r="5118" spans="1:4">
      <c r="A5118" s="98" t="s">
        <v>13011</v>
      </c>
      <c r="B5118" s="97" t="s">
        <v>13012</v>
      </c>
      <c r="C5118" s="98" t="s">
        <v>6555</v>
      </c>
      <c r="D5118" s="104">
        <v>1378.55</v>
      </c>
    </row>
    <row r="5119" spans="1:4">
      <c r="A5119" s="98" t="s">
        <v>13013</v>
      </c>
      <c r="B5119" s="97" t="s">
        <v>13014</v>
      </c>
      <c r="C5119" s="98" t="s">
        <v>6555</v>
      </c>
      <c r="D5119" s="104">
        <v>1440.23</v>
      </c>
    </row>
    <row r="5120" spans="1:4">
      <c r="A5120" s="98" t="s">
        <v>13015</v>
      </c>
      <c r="B5120" s="97" t="s">
        <v>13016</v>
      </c>
      <c r="C5120" s="98" t="s">
        <v>6555</v>
      </c>
      <c r="D5120" s="104">
        <v>577.91</v>
      </c>
    </row>
    <row r="5121" spans="1:4">
      <c r="A5121" s="98" t="s">
        <v>13017</v>
      </c>
      <c r="B5121" s="97" t="s">
        <v>13018</v>
      </c>
      <c r="C5121" s="98" t="s">
        <v>6555</v>
      </c>
      <c r="D5121" s="104">
        <v>708.91</v>
      </c>
    </row>
    <row r="5122" spans="1:4">
      <c r="A5122" s="98" t="s">
        <v>13019</v>
      </c>
      <c r="B5122" s="97" t="s">
        <v>13020</v>
      </c>
      <c r="C5122" s="98" t="s">
        <v>6555</v>
      </c>
      <c r="D5122" s="104">
        <v>842.18</v>
      </c>
    </row>
    <row r="5123" spans="1:4">
      <c r="A5123" s="98" t="s">
        <v>13021</v>
      </c>
      <c r="B5123" s="97" t="s">
        <v>13022</v>
      </c>
      <c r="C5123" s="98" t="s">
        <v>6555</v>
      </c>
      <c r="D5123" s="104">
        <v>973.24</v>
      </c>
    </row>
    <row r="5124" spans="1:4">
      <c r="A5124" s="98" t="s">
        <v>13023</v>
      </c>
      <c r="B5124" s="97" t="s">
        <v>13024</v>
      </c>
      <c r="C5124" s="98" t="s">
        <v>6555</v>
      </c>
      <c r="D5124" s="104">
        <v>1106.4000000000001</v>
      </c>
    </row>
    <row r="5125" spans="1:4">
      <c r="A5125" s="98" t="s">
        <v>13025</v>
      </c>
      <c r="B5125" s="97" t="s">
        <v>13026</v>
      </c>
      <c r="C5125" s="98" t="s">
        <v>6555</v>
      </c>
      <c r="D5125" s="104">
        <v>1237.45</v>
      </c>
    </row>
    <row r="5126" spans="1:4">
      <c r="A5126" s="98" t="s">
        <v>13027</v>
      </c>
      <c r="B5126" s="97" t="s">
        <v>13028</v>
      </c>
      <c r="C5126" s="98" t="s">
        <v>6555</v>
      </c>
      <c r="D5126" s="104">
        <v>1370.67</v>
      </c>
    </row>
    <row r="5127" spans="1:4">
      <c r="A5127" s="98" t="s">
        <v>13029</v>
      </c>
      <c r="B5127" s="97" t="s">
        <v>13030</v>
      </c>
      <c r="C5127" s="98" t="s">
        <v>6555</v>
      </c>
      <c r="D5127" s="104">
        <v>1501.74</v>
      </c>
    </row>
    <row r="5128" spans="1:4">
      <c r="A5128" s="98" t="s">
        <v>13031</v>
      </c>
      <c r="B5128" s="97" t="s">
        <v>13032</v>
      </c>
      <c r="C5128" s="98" t="s">
        <v>6555</v>
      </c>
      <c r="D5128" s="104">
        <v>1634.87</v>
      </c>
    </row>
    <row r="5129" spans="1:4">
      <c r="A5129" s="98" t="s">
        <v>13033</v>
      </c>
      <c r="B5129" s="97" t="s">
        <v>13034</v>
      </c>
      <c r="C5129" s="98" t="s">
        <v>6555</v>
      </c>
      <c r="D5129" s="104">
        <v>1765.97</v>
      </c>
    </row>
    <row r="5130" spans="1:4">
      <c r="A5130" s="98" t="s">
        <v>13035</v>
      </c>
      <c r="B5130" s="97" t="s">
        <v>13036</v>
      </c>
      <c r="C5130" s="98" t="s">
        <v>6555</v>
      </c>
      <c r="D5130" s="104">
        <v>1846.28</v>
      </c>
    </row>
    <row r="5131" spans="1:4">
      <c r="A5131" s="98" t="s">
        <v>13037</v>
      </c>
      <c r="B5131" s="97" t="s">
        <v>13859</v>
      </c>
      <c r="C5131" s="98" t="s">
        <v>6555</v>
      </c>
      <c r="D5131" s="104">
        <v>762.93</v>
      </c>
    </row>
    <row r="5132" spans="1:4">
      <c r="A5132" s="98" t="s">
        <v>13860</v>
      </c>
      <c r="B5132" s="97" t="s">
        <v>13861</v>
      </c>
      <c r="C5132" s="98" t="s">
        <v>6555</v>
      </c>
      <c r="D5132" s="104">
        <v>940.47</v>
      </c>
    </row>
    <row r="5133" spans="1:4">
      <c r="A5133" s="98" t="s">
        <v>13862</v>
      </c>
      <c r="B5133" s="97" t="s">
        <v>13863</v>
      </c>
      <c r="C5133" s="98" t="s">
        <v>6555</v>
      </c>
      <c r="D5133" s="104">
        <v>1117.98</v>
      </c>
    </row>
    <row r="5134" spans="1:4">
      <c r="A5134" s="98" t="s">
        <v>13864</v>
      </c>
      <c r="B5134" s="97" t="s">
        <v>13865</v>
      </c>
      <c r="C5134" s="98" t="s">
        <v>6555</v>
      </c>
      <c r="D5134" s="104">
        <v>1295.55</v>
      </c>
    </row>
    <row r="5135" spans="1:4">
      <c r="A5135" s="98" t="s">
        <v>13866</v>
      </c>
      <c r="B5135" s="97" t="s">
        <v>13867</v>
      </c>
      <c r="C5135" s="98" t="s">
        <v>6555</v>
      </c>
      <c r="D5135" s="104">
        <v>1473.15</v>
      </c>
    </row>
    <row r="5136" spans="1:4">
      <c r="A5136" s="98" t="s">
        <v>13868</v>
      </c>
      <c r="B5136" s="97" t="s">
        <v>13869</v>
      </c>
      <c r="C5136" s="98" t="s">
        <v>6555</v>
      </c>
      <c r="D5136" s="104">
        <v>1650.67</v>
      </c>
    </row>
    <row r="5137" spans="1:4">
      <c r="A5137" s="98" t="s">
        <v>13870</v>
      </c>
      <c r="B5137" s="97" t="s">
        <v>13871</v>
      </c>
      <c r="C5137" s="98" t="s">
        <v>6555</v>
      </c>
      <c r="D5137" s="104">
        <v>1826.11</v>
      </c>
    </row>
    <row r="5138" spans="1:4">
      <c r="A5138" s="98" t="s">
        <v>13872</v>
      </c>
      <c r="B5138" s="97" t="s">
        <v>13873</v>
      </c>
      <c r="C5138" s="98" t="s">
        <v>6555</v>
      </c>
      <c r="D5138" s="104">
        <v>2003.65</v>
      </c>
    </row>
    <row r="5139" spans="1:4">
      <c r="A5139" s="98" t="s">
        <v>13874</v>
      </c>
      <c r="B5139" s="97" t="s">
        <v>14542</v>
      </c>
      <c r="C5139" s="98" t="s">
        <v>6555</v>
      </c>
      <c r="D5139" s="104">
        <v>2181.2600000000002</v>
      </c>
    </row>
    <row r="5140" spans="1:4">
      <c r="A5140" s="98" t="s">
        <v>14543</v>
      </c>
      <c r="B5140" s="97" t="s">
        <v>13052</v>
      </c>
      <c r="C5140" s="98" t="s">
        <v>6555</v>
      </c>
      <c r="D5140" s="104">
        <v>2358.77</v>
      </c>
    </row>
    <row r="5141" spans="1:4">
      <c r="A5141" s="98" t="s">
        <v>13053</v>
      </c>
      <c r="B5141" s="97" t="s">
        <v>13054</v>
      </c>
      <c r="C5141" s="98" t="s">
        <v>6555</v>
      </c>
      <c r="D5141" s="104">
        <v>2463.25</v>
      </c>
    </row>
    <row r="5142" spans="1:4">
      <c r="A5142" s="98" t="s">
        <v>13055</v>
      </c>
      <c r="B5142" s="97" t="s">
        <v>13056</v>
      </c>
      <c r="C5142" s="98" t="s">
        <v>6555</v>
      </c>
      <c r="D5142" s="104">
        <v>934.58</v>
      </c>
    </row>
    <row r="5143" spans="1:4">
      <c r="A5143" s="98" t="s">
        <v>13057</v>
      </c>
      <c r="B5143" s="97" t="s">
        <v>11158</v>
      </c>
      <c r="C5143" s="98" t="s">
        <v>6555</v>
      </c>
      <c r="D5143" s="104">
        <v>1151.3800000000001</v>
      </c>
    </row>
    <row r="5144" spans="1:4">
      <c r="A5144" s="98" t="s">
        <v>11159</v>
      </c>
      <c r="B5144" s="97" t="s">
        <v>11160</v>
      </c>
      <c r="C5144" s="98" t="s">
        <v>6555</v>
      </c>
      <c r="D5144" s="104">
        <v>1368.13</v>
      </c>
    </row>
    <row r="5145" spans="1:4">
      <c r="A5145" s="98" t="s">
        <v>11161</v>
      </c>
      <c r="B5145" s="97" t="s">
        <v>11162</v>
      </c>
      <c r="C5145" s="98" t="s">
        <v>6555</v>
      </c>
      <c r="D5145" s="104">
        <v>1582.83</v>
      </c>
    </row>
    <row r="5146" spans="1:4">
      <c r="A5146" s="98" t="s">
        <v>11163</v>
      </c>
      <c r="B5146" s="97" t="s">
        <v>9109</v>
      </c>
      <c r="C5146" s="98" t="s">
        <v>6555</v>
      </c>
      <c r="D5146" s="104">
        <v>1799.72</v>
      </c>
    </row>
    <row r="5147" spans="1:4">
      <c r="A5147" s="98" t="s">
        <v>9110</v>
      </c>
      <c r="B5147" s="97" t="s">
        <v>5004</v>
      </c>
      <c r="C5147" s="98" t="s">
        <v>6555</v>
      </c>
      <c r="D5147" s="104">
        <v>2016.51</v>
      </c>
    </row>
    <row r="5148" spans="1:4">
      <c r="A5148" s="98" t="s">
        <v>5005</v>
      </c>
      <c r="B5148" s="97" t="s">
        <v>5006</v>
      </c>
      <c r="C5148" s="98" t="s">
        <v>6555</v>
      </c>
      <c r="D5148" s="104">
        <v>2231.2399999999998</v>
      </c>
    </row>
    <row r="5149" spans="1:4">
      <c r="A5149" s="98" t="s">
        <v>5007</v>
      </c>
      <c r="B5149" s="97" t="s">
        <v>5008</v>
      </c>
      <c r="C5149" s="98" t="s">
        <v>6555</v>
      </c>
      <c r="D5149" s="104">
        <v>2448.02</v>
      </c>
    </row>
    <row r="5150" spans="1:4">
      <c r="A5150" s="98" t="s">
        <v>5009</v>
      </c>
      <c r="B5150" s="97" t="s">
        <v>5010</v>
      </c>
      <c r="C5150" s="98" t="s">
        <v>6555</v>
      </c>
      <c r="D5150" s="104">
        <v>2664.81</v>
      </c>
    </row>
    <row r="5151" spans="1:4">
      <c r="A5151" s="98" t="s">
        <v>5011</v>
      </c>
      <c r="B5151" s="97" t="s">
        <v>5012</v>
      </c>
      <c r="C5151" s="98" t="s">
        <v>6555</v>
      </c>
      <c r="D5151" s="104">
        <v>2879.51</v>
      </c>
    </row>
    <row r="5152" spans="1:4">
      <c r="A5152" s="98" t="s">
        <v>5013</v>
      </c>
      <c r="B5152" s="97" t="s">
        <v>5014</v>
      </c>
      <c r="C5152" s="98" t="s">
        <v>6555</v>
      </c>
      <c r="D5152" s="104">
        <v>3008.8</v>
      </c>
    </row>
    <row r="5153" spans="1:4">
      <c r="A5153" s="98" t="s">
        <v>5015</v>
      </c>
      <c r="B5153" s="97" t="s">
        <v>5016</v>
      </c>
      <c r="C5153" s="98" t="s">
        <v>6555</v>
      </c>
      <c r="D5153" s="104">
        <v>1184.81</v>
      </c>
    </row>
    <row r="5154" spans="1:4">
      <c r="A5154" s="98" t="s">
        <v>5017</v>
      </c>
      <c r="B5154" s="97" t="s">
        <v>5018</v>
      </c>
      <c r="C5154" s="98" t="s">
        <v>6555</v>
      </c>
      <c r="D5154" s="104">
        <v>1439.85</v>
      </c>
    </row>
    <row r="5155" spans="1:4">
      <c r="A5155" s="98" t="s">
        <v>5019</v>
      </c>
      <c r="B5155" s="97" t="s">
        <v>5020</v>
      </c>
      <c r="C5155" s="98" t="s">
        <v>6555</v>
      </c>
      <c r="D5155" s="104">
        <v>1694.95</v>
      </c>
    </row>
    <row r="5156" spans="1:4">
      <c r="A5156" s="98" t="s">
        <v>5021</v>
      </c>
      <c r="B5156" s="97" t="s">
        <v>5022</v>
      </c>
      <c r="C5156" s="98" t="s">
        <v>6555</v>
      </c>
      <c r="D5156" s="104">
        <v>1949.99</v>
      </c>
    </row>
    <row r="5157" spans="1:4">
      <c r="A5157" s="98" t="s">
        <v>5023</v>
      </c>
      <c r="B5157" s="97" t="s">
        <v>5024</v>
      </c>
      <c r="C5157" s="98" t="s">
        <v>6555</v>
      </c>
      <c r="D5157" s="104">
        <v>2205</v>
      </c>
    </row>
    <row r="5158" spans="1:4">
      <c r="A5158" s="98" t="s">
        <v>5025</v>
      </c>
      <c r="B5158" s="97" t="s">
        <v>5026</v>
      </c>
      <c r="C5158" s="98" t="s">
        <v>6555</v>
      </c>
      <c r="D5158" s="104">
        <v>2460.1</v>
      </c>
    </row>
    <row r="5159" spans="1:4">
      <c r="A5159" s="98" t="s">
        <v>5027</v>
      </c>
      <c r="B5159" s="97" t="s">
        <v>5028</v>
      </c>
      <c r="C5159" s="98" t="s">
        <v>6555</v>
      </c>
      <c r="D5159" s="104">
        <v>2715.2</v>
      </c>
    </row>
    <row r="5160" spans="1:4">
      <c r="A5160" s="98" t="s">
        <v>5029</v>
      </c>
      <c r="B5160" s="97" t="s">
        <v>5030</v>
      </c>
      <c r="C5160" s="98" t="s">
        <v>6555</v>
      </c>
      <c r="D5160" s="104">
        <v>2968.14</v>
      </c>
    </row>
    <row r="5161" spans="1:4">
      <c r="A5161" s="98" t="s">
        <v>5031</v>
      </c>
      <c r="B5161" s="97" t="s">
        <v>2868</v>
      </c>
      <c r="C5161" s="98" t="s">
        <v>6555</v>
      </c>
      <c r="D5161" s="104">
        <v>3223.18</v>
      </c>
    </row>
    <row r="5162" spans="1:4">
      <c r="A5162" s="98" t="s">
        <v>2869</v>
      </c>
      <c r="B5162" s="97" t="s">
        <v>2870</v>
      </c>
      <c r="C5162" s="98" t="s">
        <v>6555</v>
      </c>
      <c r="D5162" s="104">
        <v>3478.18</v>
      </c>
    </row>
    <row r="5163" spans="1:4">
      <c r="A5163" s="98" t="s">
        <v>2871</v>
      </c>
      <c r="B5163" s="97" t="s">
        <v>2872</v>
      </c>
      <c r="C5163" s="98" t="s">
        <v>6555</v>
      </c>
      <c r="D5163" s="104">
        <v>3631.67</v>
      </c>
    </row>
    <row r="5164" spans="1:4">
      <c r="A5164" s="98" t="s">
        <v>2873</v>
      </c>
      <c r="B5164" s="97" t="s">
        <v>2874</v>
      </c>
      <c r="C5164" s="98" t="s">
        <v>6555</v>
      </c>
      <c r="D5164" s="104">
        <v>1270.6300000000001</v>
      </c>
    </row>
    <row r="5165" spans="1:4">
      <c r="A5165" s="98" t="s">
        <v>7053</v>
      </c>
      <c r="B5165" s="97" t="s">
        <v>7054</v>
      </c>
      <c r="C5165" s="98" t="s">
        <v>6555</v>
      </c>
      <c r="D5165" s="104">
        <v>1566.31</v>
      </c>
    </row>
    <row r="5166" spans="1:4">
      <c r="A5166" s="98" t="s">
        <v>7055</v>
      </c>
      <c r="B5166" s="97" t="s">
        <v>7056</v>
      </c>
      <c r="C5166" s="98" t="s">
        <v>6555</v>
      </c>
      <c r="D5166" s="104">
        <v>1861.98</v>
      </c>
    </row>
    <row r="5167" spans="1:4">
      <c r="A5167" s="98" t="s">
        <v>7057</v>
      </c>
      <c r="B5167" s="97" t="s">
        <v>9162</v>
      </c>
      <c r="C5167" s="98" t="s">
        <v>6555</v>
      </c>
      <c r="D5167" s="104">
        <v>2157.61</v>
      </c>
    </row>
    <row r="5168" spans="1:4">
      <c r="A5168" s="98" t="s">
        <v>9163</v>
      </c>
      <c r="B5168" s="97" t="s">
        <v>9164</v>
      </c>
      <c r="C5168" s="98" t="s">
        <v>6555</v>
      </c>
      <c r="D5168" s="104">
        <v>2453.34</v>
      </c>
    </row>
    <row r="5169" spans="1:4">
      <c r="A5169" s="98" t="s">
        <v>9165</v>
      </c>
      <c r="B5169" s="97" t="s">
        <v>9166</v>
      </c>
      <c r="C5169" s="98" t="s">
        <v>6555</v>
      </c>
      <c r="D5169" s="104">
        <v>2749.07</v>
      </c>
    </row>
    <row r="5170" spans="1:4">
      <c r="A5170" s="98" t="s">
        <v>9167</v>
      </c>
      <c r="B5170" s="97" t="s">
        <v>9168</v>
      </c>
      <c r="C5170" s="98" t="s">
        <v>6555</v>
      </c>
      <c r="D5170" s="104">
        <v>3044.7</v>
      </c>
    </row>
    <row r="5171" spans="1:4">
      <c r="A5171" s="98" t="s">
        <v>9169</v>
      </c>
      <c r="B5171" s="97" t="s">
        <v>9170</v>
      </c>
      <c r="C5171" s="98" t="s">
        <v>6555</v>
      </c>
      <c r="D5171" s="104">
        <v>3340.4</v>
      </c>
    </row>
    <row r="5172" spans="1:4">
      <c r="A5172" s="98" t="s">
        <v>9171</v>
      </c>
      <c r="B5172" s="97" t="s">
        <v>7062</v>
      </c>
      <c r="C5172" s="98" t="s">
        <v>6555</v>
      </c>
      <c r="D5172" s="104">
        <v>3634</v>
      </c>
    </row>
    <row r="5173" spans="1:4">
      <c r="A5173" s="98" t="s">
        <v>7063</v>
      </c>
      <c r="B5173" s="97" t="s">
        <v>7064</v>
      </c>
      <c r="C5173" s="98" t="s">
        <v>6555</v>
      </c>
      <c r="D5173" s="104">
        <v>3929.68</v>
      </c>
    </row>
    <row r="5174" spans="1:4">
      <c r="A5174" s="98" t="s">
        <v>7065</v>
      </c>
      <c r="B5174" s="97" t="s">
        <v>7066</v>
      </c>
      <c r="C5174" s="98" t="s">
        <v>6555</v>
      </c>
      <c r="D5174" s="104">
        <v>4107.1400000000003</v>
      </c>
    </row>
    <row r="5175" spans="1:4">
      <c r="A5175" s="98" t="s">
        <v>7067</v>
      </c>
      <c r="B5175" s="97" t="s">
        <v>7068</v>
      </c>
      <c r="C5175" s="98" t="s">
        <v>6555</v>
      </c>
      <c r="D5175" s="104">
        <v>1648.19</v>
      </c>
    </row>
    <row r="5176" spans="1:4">
      <c r="A5176" s="98" t="s">
        <v>7069</v>
      </c>
      <c r="B5176" s="97" t="s">
        <v>3601</v>
      </c>
      <c r="C5176" s="98" t="s">
        <v>6555</v>
      </c>
      <c r="D5176" s="104">
        <v>1991.11</v>
      </c>
    </row>
    <row r="5177" spans="1:4">
      <c r="A5177" s="98" t="s">
        <v>5810</v>
      </c>
      <c r="B5177" s="97" t="s">
        <v>5811</v>
      </c>
      <c r="C5177" s="98" t="s">
        <v>6555</v>
      </c>
      <c r="D5177" s="104">
        <v>2333.91</v>
      </c>
    </row>
    <row r="5178" spans="1:4">
      <c r="A5178" s="98" t="s">
        <v>5812</v>
      </c>
      <c r="B5178" s="97" t="s">
        <v>5813</v>
      </c>
      <c r="C5178" s="98" t="s">
        <v>6555</v>
      </c>
      <c r="D5178" s="104">
        <v>2676.7</v>
      </c>
    </row>
    <row r="5179" spans="1:4">
      <c r="A5179" s="98" t="s">
        <v>5814</v>
      </c>
      <c r="B5179" s="97" t="s">
        <v>5815</v>
      </c>
      <c r="C5179" s="98" t="s">
        <v>6555</v>
      </c>
      <c r="D5179" s="104">
        <v>3019.56</v>
      </c>
    </row>
    <row r="5180" spans="1:4">
      <c r="A5180" s="98" t="s">
        <v>5816</v>
      </c>
      <c r="B5180" s="97" t="s">
        <v>5817</v>
      </c>
      <c r="C5180" s="98" t="s">
        <v>6555</v>
      </c>
      <c r="D5180" s="104">
        <v>3362.47</v>
      </c>
    </row>
    <row r="5181" spans="1:4">
      <c r="A5181" s="98" t="s">
        <v>5818</v>
      </c>
      <c r="B5181" s="97" t="s">
        <v>5819</v>
      </c>
      <c r="C5181" s="98" t="s">
        <v>6555</v>
      </c>
      <c r="D5181" s="104">
        <v>3705.27</v>
      </c>
    </row>
    <row r="5182" spans="1:4">
      <c r="A5182" s="98" t="s">
        <v>5820</v>
      </c>
      <c r="B5182" s="97" t="s">
        <v>5821</v>
      </c>
      <c r="C5182" s="98" t="s">
        <v>6555</v>
      </c>
      <c r="D5182" s="104">
        <v>4048.09</v>
      </c>
    </row>
    <row r="5183" spans="1:4">
      <c r="A5183" s="98" t="s">
        <v>5822</v>
      </c>
      <c r="B5183" s="97" t="s">
        <v>2300</v>
      </c>
      <c r="C5183" s="98" t="s">
        <v>6555</v>
      </c>
      <c r="D5183" s="104">
        <v>4390.97</v>
      </c>
    </row>
    <row r="5184" spans="1:4">
      <c r="A5184" s="98" t="s">
        <v>2301</v>
      </c>
      <c r="B5184" s="97" t="s">
        <v>3075</v>
      </c>
      <c r="C5184" s="98" t="s">
        <v>6555</v>
      </c>
      <c r="D5184" s="104">
        <v>4733.8</v>
      </c>
    </row>
    <row r="5185" spans="1:4">
      <c r="A5185" s="98" t="s">
        <v>3076</v>
      </c>
      <c r="B5185" s="97" t="s">
        <v>3077</v>
      </c>
      <c r="C5185" s="98" t="s">
        <v>6555</v>
      </c>
      <c r="D5185" s="104">
        <v>4937.84</v>
      </c>
    </row>
    <row r="5186" spans="1:4">
      <c r="A5186" s="98" t="s">
        <v>3078</v>
      </c>
      <c r="B5186" s="97" t="s">
        <v>3079</v>
      </c>
      <c r="C5186" s="98" t="s">
        <v>6555</v>
      </c>
      <c r="D5186" s="104">
        <v>1684.32</v>
      </c>
    </row>
    <row r="5187" spans="1:4">
      <c r="A5187" s="98" t="s">
        <v>3080</v>
      </c>
      <c r="B5187" s="97" t="s">
        <v>3081</v>
      </c>
      <c r="C5187" s="98" t="s">
        <v>6555</v>
      </c>
      <c r="D5187" s="104">
        <v>2075.1799999999998</v>
      </c>
    </row>
    <row r="5188" spans="1:4">
      <c r="A5188" s="98" t="s">
        <v>3082</v>
      </c>
      <c r="B5188" s="97" t="s">
        <v>3083</v>
      </c>
      <c r="C5188" s="98" t="s">
        <v>6555</v>
      </c>
      <c r="D5188" s="104">
        <v>2466.13</v>
      </c>
    </row>
    <row r="5189" spans="1:4">
      <c r="A5189" s="98" t="s">
        <v>3084</v>
      </c>
      <c r="B5189" s="97" t="s">
        <v>7887</v>
      </c>
      <c r="C5189" s="98" t="s">
        <v>6555</v>
      </c>
      <c r="D5189" s="104">
        <v>2857.11</v>
      </c>
    </row>
    <row r="5190" spans="1:4">
      <c r="A5190" s="98" t="s">
        <v>7888</v>
      </c>
      <c r="B5190" s="97" t="s">
        <v>7889</v>
      </c>
      <c r="C5190" s="98" t="s">
        <v>6555</v>
      </c>
      <c r="D5190" s="104">
        <v>3248.08</v>
      </c>
    </row>
    <row r="5191" spans="1:4">
      <c r="A5191" s="98" t="s">
        <v>7890</v>
      </c>
      <c r="B5191" s="97" t="s">
        <v>7891</v>
      </c>
      <c r="C5191" s="98" t="s">
        <v>6555</v>
      </c>
      <c r="D5191" s="104">
        <v>3639.06</v>
      </c>
    </row>
    <row r="5192" spans="1:4">
      <c r="A5192" s="98" t="s">
        <v>7892</v>
      </c>
      <c r="B5192" s="97" t="s">
        <v>7893</v>
      </c>
      <c r="C5192" s="98" t="s">
        <v>6555</v>
      </c>
      <c r="D5192" s="104">
        <v>4029.98</v>
      </c>
    </row>
    <row r="5193" spans="1:4">
      <c r="A5193" s="98" t="s">
        <v>7894</v>
      </c>
      <c r="B5193" s="97" t="s">
        <v>7895</v>
      </c>
      <c r="C5193" s="98" t="s">
        <v>6555</v>
      </c>
      <c r="D5193" s="104">
        <v>4420.91</v>
      </c>
    </row>
    <row r="5194" spans="1:4">
      <c r="A5194" s="98" t="s">
        <v>7896</v>
      </c>
      <c r="B5194" s="97" t="s">
        <v>7897</v>
      </c>
      <c r="C5194" s="98" t="s">
        <v>6555</v>
      </c>
      <c r="D5194" s="104">
        <v>4813.99</v>
      </c>
    </row>
    <row r="5195" spans="1:4">
      <c r="A5195" s="98" t="s">
        <v>7898</v>
      </c>
      <c r="B5195" s="97" t="s">
        <v>7899</v>
      </c>
      <c r="C5195" s="98" t="s">
        <v>6555</v>
      </c>
      <c r="D5195" s="104">
        <v>5204.9399999999996</v>
      </c>
    </row>
    <row r="5196" spans="1:4">
      <c r="A5196" s="98" t="s">
        <v>7900</v>
      </c>
      <c r="B5196" s="97" t="s">
        <v>7901</v>
      </c>
      <c r="C5196" s="98" t="s">
        <v>6555</v>
      </c>
      <c r="D5196" s="104">
        <v>5438.25</v>
      </c>
    </row>
    <row r="5197" spans="1:4">
      <c r="A5197" s="98" t="s">
        <v>7902</v>
      </c>
      <c r="B5197" s="97" t="s">
        <v>7903</v>
      </c>
      <c r="C5197" s="98" t="s">
        <v>6555</v>
      </c>
      <c r="D5197" s="104">
        <v>2149.86</v>
      </c>
    </row>
    <row r="5198" spans="1:4">
      <c r="A5198" s="98" t="s">
        <v>7904</v>
      </c>
      <c r="B5198" s="97" t="s">
        <v>5823</v>
      </c>
      <c r="C5198" s="98" t="s">
        <v>6555</v>
      </c>
      <c r="D5198" s="104">
        <v>2655.56</v>
      </c>
    </row>
    <row r="5199" spans="1:4">
      <c r="A5199" s="98" t="s">
        <v>5824</v>
      </c>
      <c r="B5199" s="97" t="s">
        <v>5825</v>
      </c>
      <c r="C5199" s="98" t="s">
        <v>6555</v>
      </c>
      <c r="D5199" s="104">
        <v>3161.1</v>
      </c>
    </row>
    <row r="5200" spans="1:4">
      <c r="A5200" s="98" t="s">
        <v>5826</v>
      </c>
      <c r="B5200" s="97" t="s">
        <v>5827</v>
      </c>
      <c r="C5200" s="98" t="s">
        <v>6555</v>
      </c>
      <c r="D5200" s="104">
        <v>3668.95</v>
      </c>
    </row>
    <row r="5201" spans="1:4">
      <c r="A5201" s="98" t="s">
        <v>5828</v>
      </c>
      <c r="B5201" s="97" t="s">
        <v>5829</v>
      </c>
      <c r="C5201" s="98" t="s">
        <v>6555</v>
      </c>
      <c r="D5201" s="104">
        <v>4174.6000000000004</v>
      </c>
    </row>
    <row r="5202" spans="1:4">
      <c r="A5202" s="98" t="s">
        <v>5830</v>
      </c>
      <c r="B5202" s="97" t="s">
        <v>5831</v>
      </c>
      <c r="C5202" s="98" t="s">
        <v>6555</v>
      </c>
      <c r="D5202" s="104">
        <v>4680.1899999999996</v>
      </c>
    </row>
    <row r="5203" spans="1:4">
      <c r="A5203" s="98" t="s">
        <v>3739</v>
      </c>
      <c r="B5203" s="97" t="s">
        <v>3740</v>
      </c>
      <c r="C5203" s="98" t="s">
        <v>6555</v>
      </c>
      <c r="D5203" s="104">
        <v>5266.39</v>
      </c>
    </row>
    <row r="5204" spans="1:4">
      <c r="A5204" s="98" t="s">
        <v>3741</v>
      </c>
      <c r="B5204" s="97" t="s">
        <v>3742</v>
      </c>
      <c r="C5204" s="98" t="s">
        <v>6555</v>
      </c>
      <c r="D5204" s="104">
        <v>5693.66</v>
      </c>
    </row>
    <row r="5205" spans="1:4">
      <c r="A5205" s="98" t="s">
        <v>3743</v>
      </c>
      <c r="B5205" s="97" t="s">
        <v>3112</v>
      </c>
      <c r="C5205" s="98" t="s">
        <v>6555</v>
      </c>
      <c r="D5205" s="104">
        <v>6199.32</v>
      </c>
    </row>
    <row r="5206" spans="1:4">
      <c r="A5206" s="98" t="s">
        <v>3113</v>
      </c>
      <c r="B5206" s="97" t="s">
        <v>3180</v>
      </c>
      <c r="C5206" s="98" t="s">
        <v>6555</v>
      </c>
      <c r="D5206" s="104">
        <v>6704.96</v>
      </c>
    </row>
    <row r="5207" spans="1:4">
      <c r="A5207" s="98" t="s">
        <v>3181</v>
      </c>
      <c r="B5207" s="97" t="s">
        <v>3182</v>
      </c>
      <c r="C5207" s="98" t="s">
        <v>6555</v>
      </c>
      <c r="D5207" s="104">
        <v>7009.66</v>
      </c>
    </row>
    <row r="5208" spans="1:4">
      <c r="A5208" s="98" t="s">
        <v>3183</v>
      </c>
      <c r="B5208" s="97" t="s">
        <v>199</v>
      </c>
      <c r="C5208" s="98" t="s">
        <v>6555</v>
      </c>
      <c r="D5208" s="104">
        <v>6512.51</v>
      </c>
    </row>
    <row r="5209" spans="1:4">
      <c r="A5209" s="98" t="s">
        <v>200</v>
      </c>
      <c r="B5209" s="97" t="s">
        <v>201</v>
      </c>
      <c r="C5209" s="98" t="s">
        <v>6555</v>
      </c>
      <c r="D5209" s="104">
        <v>7300.16</v>
      </c>
    </row>
    <row r="5210" spans="1:4">
      <c r="A5210" s="98" t="s">
        <v>202</v>
      </c>
      <c r="B5210" s="97" t="s">
        <v>203</v>
      </c>
      <c r="C5210" s="98" t="s">
        <v>6555</v>
      </c>
      <c r="D5210" s="104">
        <v>8085.67</v>
      </c>
    </row>
    <row r="5211" spans="1:4">
      <c r="A5211" s="98" t="s">
        <v>204</v>
      </c>
      <c r="B5211" s="97" t="s">
        <v>205</v>
      </c>
      <c r="C5211" s="98" t="s">
        <v>6555</v>
      </c>
      <c r="D5211" s="104">
        <v>8871.24</v>
      </c>
    </row>
    <row r="5212" spans="1:4">
      <c r="A5212" s="98" t="s">
        <v>206</v>
      </c>
      <c r="B5212" s="97" t="s">
        <v>207</v>
      </c>
      <c r="C5212" s="98" t="s">
        <v>6555</v>
      </c>
      <c r="D5212" s="104">
        <v>9658.8799999999992</v>
      </c>
    </row>
    <row r="5213" spans="1:4">
      <c r="A5213" s="98" t="s">
        <v>208</v>
      </c>
      <c r="B5213" s="97" t="s">
        <v>209</v>
      </c>
      <c r="C5213" s="98" t="s">
        <v>6555</v>
      </c>
      <c r="D5213" s="104">
        <v>10444.41</v>
      </c>
    </row>
    <row r="5214" spans="1:4">
      <c r="A5214" s="98" t="s">
        <v>210</v>
      </c>
      <c r="B5214" s="97" t="s">
        <v>211</v>
      </c>
      <c r="C5214" s="98" t="s">
        <v>6555</v>
      </c>
      <c r="D5214" s="104">
        <v>11229.91</v>
      </c>
    </row>
    <row r="5215" spans="1:4">
      <c r="A5215" s="98" t="s">
        <v>212</v>
      </c>
      <c r="B5215" s="97" t="s">
        <v>213</v>
      </c>
      <c r="C5215" s="98" t="s">
        <v>6555</v>
      </c>
      <c r="D5215" s="104">
        <v>12017.61</v>
      </c>
    </row>
    <row r="5216" spans="1:4">
      <c r="A5216" s="98" t="s">
        <v>214</v>
      </c>
      <c r="B5216" s="97" t="s">
        <v>215</v>
      </c>
      <c r="C5216" s="98" t="s">
        <v>6555</v>
      </c>
      <c r="D5216" s="104">
        <v>12803.18</v>
      </c>
    </row>
    <row r="5217" spans="1:4">
      <c r="A5217" s="98" t="s">
        <v>216</v>
      </c>
      <c r="B5217" s="97" t="s">
        <v>217</v>
      </c>
      <c r="C5217" s="98" t="s">
        <v>6555</v>
      </c>
      <c r="D5217" s="104">
        <v>13590.75</v>
      </c>
    </row>
    <row r="5218" spans="1:4">
      <c r="A5218" s="98" t="s">
        <v>218</v>
      </c>
      <c r="B5218" s="97" t="s">
        <v>219</v>
      </c>
      <c r="C5218" s="98" t="s">
        <v>6555</v>
      </c>
      <c r="D5218" s="104">
        <v>14376.4</v>
      </c>
    </row>
    <row r="5219" spans="1:4">
      <c r="A5219" s="98" t="s">
        <v>220</v>
      </c>
      <c r="B5219" s="97" t="s">
        <v>221</v>
      </c>
      <c r="C5219" s="98" t="s">
        <v>6555</v>
      </c>
      <c r="D5219" s="104">
        <v>15161.85</v>
      </c>
    </row>
    <row r="5220" spans="1:4">
      <c r="A5220" s="98" t="s">
        <v>222</v>
      </c>
      <c r="B5220" s="97" t="s">
        <v>223</v>
      </c>
      <c r="C5220" s="98" t="s">
        <v>6555</v>
      </c>
      <c r="D5220" s="104">
        <v>15633.21</v>
      </c>
    </row>
    <row r="5221" spans="1:4">
      <c r="A5221" s="98" t="s">
        <v>224</v>
      </c>
      <c r="B5221" s="97" t="s">
        <v>225</v>
      </c>
      <c r="C5221" s="98" t="s">
        <v>6555</v>
      </c>
      <c r="D5221" s="104">
        <v>319.43</v>
      </c>
    </row>
    <row r="5222" spans="1:4">
      <c r="A5222" s="98" t="s">
        <v>226</v>
      </c>
      <c r="B5222" s="97" t="s">
        <v>227</v>
      </c>
      <c r="C5222" s="98" t="s">
        <v>6555</v>
      </c>
      <c r="D5222" s="104">
        <v>386.99</v>
      </c>
    </row>
    <row r="5223" spans="1:4">
      <c r="A5223" s="98" t="s">
        <v>228</v>
      </c>
      <c r="B5223" s="97" t="s">
        <v>229</v>
      </c>
      <c r="C5223" s="98" t="s">
        <v>6555</v>
      </c>
      <c r="D5223" s="104">
        <v>454.41</v>
      </c>
    </row>
    <row r="5224" spans="1:4">
      <c r="A5224" s="98" t="s">
        <v>230</v>
      </c>
      <c r="B5224" s="97" t="s">
        <v>231</v>
      </c>
      <c r="C5224" s="98" t="s">
        <v>6555</v>
      </c>
      <c r="D5224" s="104">
        <v>521.92999999999995</v>
      </c>
    </row>
    <row r="5225" spans="1:4">
      <c r="A5225" s="98" t="s">
        <v>232</v>
      </c>
      <c r="B5225" s="97" t="s">
        <v>233</v>
      </c>
      <c r="C5225" s="98" t="s">
        <v>6555</v>
      </c>
      <c r="D5225" s="104">
        <v>589.51</v>
      </c>
    </row>
    <row r="5226" spans="1:4">
      <c r="A5226" s="98" t="s">
        <v>234</v>
      </c>
      <c r="B5226" s="97" t="s">
        <v>235</v>
      </c>
      <c r="C5226" s="98" t="s">
        <v>6555</v>
      </c>
      <c r="D5226" s="104">
        <v>657.04</v>
      </c>
    </row>
    <row r="5227" spans="1:4">
      <c r="A5227" s="98" t="s">
        <v>236</v>
      </c>
      <c r="B5227" s="97" t="s">
        <v>237</v>
      </c>
      <c r="C5227" s="98" t="s">
        <v>6555</v>
      </c>
      <c r="D5227" s="104">
        <v>724.52</v>
      </c>
    </row>
    <row r="5228" spans="1:4">
      <c r="A5228" s="98" t="s">
        <v>238</v>
      </c>
      <c r="B5228" s="97" t="s">
        <v>239</v>
      </c>
      <c r="C5228" s="98" t="s">
        <v>6555</v>
      </c>
      <c r="D5228" s="104">
        <v>792.04</v>
      </c>
    </row>
    <row r="5229" spans="1:4">
      <c r="A5229" s="98" t="s">
        <v>240</v>
      </c>
      <c r="B5229" s="97" t="s">
        <v>241</v>
      </c>
      <c r="C5229" s="98" t="s">
        <v>6555</v>
      </c>
      <c r="D5229" s="104">
        <v>859.53</v>
      </c>
    </row>
    <row r="5230" spans="1:4">
      <c r="A5230" s="98" t="s">
        <v>242</v>
      </c>
      <c r="B5230" s="97" t="s">
        <v>243</v>
      </c>
      <c r="C5230" s="98" t="s">
        <v>6555</v>
      </c>
      <c r="D5230" s="104">
        <v>927.09</v>
      </c>
    </row>
    <row r="5231" spans="1:4">
      <c r="A5231" s="98" t="s">
        <v>244</v>
      </c>
      <c r="B5231" s="97" t="s">
        <v>245</v>
      </c>
      <c r="C5231" s="98" t="s">
        <v>6555</v>
      </c>
      <c r="D5231" s="104">
        <v>967.21</v>
      </c>
    </row>
    <row r="5232" spans="1:4">
      <c r="A5232" s="98" t="s">
        <v>246</v>
      </c>
      <c r="B5232" s="97" t="s">
        <v>247</v>
      </c>
      <c r="C5232" s="98" t="s">
        <v>6555</v>
      </c>
      <c r="D5232" s="104">
        <v>319.43</v>
      </c>
    </row>
    <row r="5233" spans="1:4">
      <c r="A5233" s="98" t="s">
        <v>248</v>
      </c>
      <c r="B5233" s="97" t="s">
        <v>249</v>
      </c>
      <c r="C5233" s="98" t="s">
        <v>6555</v>
      </c>
      <c r="D5233" s="104">
        <v>386.99</v>
      </c>
    </row>
    <row r="5234" spans="1:4">
      <c r="A5234" s="98" t="s">
        <v>250</v>
      </c>
      <c r="B5234" s="97" t="s">
        <v>251</v>
      </c>
      <c r="C5234" s="98" t="s">
        <v>6555</v>
      </c>
      <c r="D5234" s="104">
        <v>454.41</v>
      </c>
    </row>
    <row r="5235" spans="1:4">
      <c r="A5235" s="98" t="s">
        <v>252</v>
      </c>
      <c r="B5235" s="97" t="s">
        <v>253</v>
      </c>
      <c r="C5235" s="98" t="s">
        <v>6555</v>
      </c>
      <c r="D5235" s="104">
        <v>521.92999999999995</v>
      </c>
    </row>
    <row r="5236" spans="1:4">
      <c r="A5236" s="98" t="s">
        <v>254</v>
      </c>
      <c r="B5236" s="97" t="s">
        <v>8019</v>
      </c>
      <c r="C5236" s="98" t="s">
        <v>6555</v>
      </c>
      <c r="D5236" s="104">
        <v>589.51</v>
      </c>
    </row>
    <row r="5237" spans="1:4">
      <c r="A5237" s="98" t="s">
        <v>8020</v>
      </c>
      <c r="B5237" s="97" t="s">
        <v>8021</v>
      </c>
      <c r="C5237" s="98" t="s">
        <v>6555</v>
      </c>
      <c r="D5237" s="104">
        <v>657.04</v>
      </c>
    </row>
    <row r="5238" spans="1:4">
      <c r="A5238" s="98" t="s">
        <v>8022</v>
      </c>
      <c r="B5238" s="97" t="s">
        <v>8023</v>
      </c>
      <c r="C5238" s="98" t="s">
        <v>6555</v>
      </c>
      <c r="D5238" s="104">
        <v>724.52</v>
      </c>
    </row>
    <row r="5239" spans="1:4">
      <c r="A5239" s="98" t="s">
        <v>8024</v>
      </c>
      <c r="B5239" s="97" t="s">
        <v>8025</v>
      </c>
      <c r="C5239" s="98" t="s">
        <v>6555</v>
      </c>
      <c r="D5239" s="104">
        <v>792.04</v>
      </c>
    </row>
    <row r="5240" spans="1:4">
      <c r="A5240" s="98" t="s">
        <v>8026</v>
      </c>
      <c r="B5240" s="97" t="s">
        <v>8027</v>
      </c>
      <c r="C5240" s="98" t="s">
        <v>6555</v>
      </c>
      <c r="D5240" s="104">
        <v>859.53</v>
      </c>
    </row>
    <row r="5241" spans="1:4">
      <c r="A5241" s="98" t="s">
        <v>8028</v>
      </c>
      <c r="B5241" s="97" t="s">
        <v>8029</v>
      </c>
      <c r="C5241" s="98" t="s">
        <v>6555</v>
      </c>
      <c r="D5241" s="104">
        <v>927.09</v>
      </c>
    </row>
    <row r="5242" spans="1:4">
      <c r="A5242" s="98" t="s">
        <v>8030</v>
      </c>
      <c r="B5242" s="97" t="s">
        <v>8031</v>
      </c>
      <c r="C5242" s="98" t="s">
        <v>6555</v>
      </c>
      <c r="D5242" s="104">
        <v>967.21</v>
      </c>
    </row>
    <row r="5243" spans="1:4">
      <c r="A5243" s="98" t="s">
        <v>8032</v>
      </c>
      <c r="B5243" s="97" t="s">
        <v>5927</v>
      </c>
      <c r="C5243" s="98" t="s">
        <v>6555</v>
      </c>
      <c r="D5243" s="104">
        <v>8540.5499999999993</v>
      </c>
    </row>
    <row r="5244" spans="1:4">
      <c r="A5244" s="98" t="s">
        <v>5928</v>
      </c>
      <c r="B5244" s="97" t="s">
        <v>1793</v>
      </c>
      <c r="C5244" s="98" t="s">
        <v>6555</v>
      </c>
      <c r="D5244" s="104">
        <v>9504.59</v>
      </c>
    </row>
    <row r="5245" spans="1:4">
      <c r="A5245" s="98" t="s">
        <v>1794</v>
      </c>
      <c r="B5245" s="97" t="s">
        <v>1795</v>
      </c>
      <c r="C5245" s="98" t="s">
        <v>6555</v>
      </c>
      <c r="D5245" s="104">
        <v>10468.620000000001</v>
      </c>
    </row>
    <row r="5246" spans="1:4">
      <c r="A5246" s="98" t="s">
        <v>1796</v>
      </c>
      <c r="B5246" s="97" t="s">
        <v>1797</v>
      </c>
      <c r="C5246" s="98" t="s">
        <v>6555</v>
      </c>
      <c r="D5246" s="104">
        <v>11432.69</v>
      </c>
    </row>
    <row r="5247" spans="1:4">
      <c r="A5247" s="98" t="s">
        <v>1798</v>
      </c>
      <c r="B5247" s="97" t="s">
        <v>1799</v>
      </c>
      <c r="C5247" s="98" t="s">
        <v>6555</v>
      </c>
      <c r="D5247" s="104">
        <v>12394.65</v>
      </c>
    </row>
    <row r="5248" spans="1:4">
      <c r="A5248" s="98" t="s">
        <v>1800</v>
      </c>
      <c r="B5248" s="97" t="s">
        <v>1801</v>
      </c>
      <c r="C5248" s="98" t="s">
        <v>6555</v>
      </c>
      <c r="D5248" s="104">
        <v>13358.67</v>
      </c>
    </row>
    <row r="5249" spans="1:4">
      <c r="A5249" s="98" t="s">
        <v>1802</v>
      </c>
      <c r="B5249" s="97" t="s">
        <v>1803</v>
      </c>
      <c r="C5249" s="98" t="s">
        <v>6555</v>
      </c>
      <c r="D5249" s="104">
        <v>14322.69</v>
      </c>
    </row>
    <row r="5250" spans="1:4">
      <c r="A5250" s="98" t="s">
        <v>1804</v>
      </c>
      <c r="B5250" s="97" t="s">
        <v>1805</v>
      </c>
      <c r="C5250" s="98" t="s">
        <v>6555</v>
      </c>
      <c r="D5250" s="104">
        <v>15286.69</v>
      </c>
    </row>
    <row r="5251" spans="1:4">
      <c r="A5251" s="98" t="s">
        <v>1806</v>
      </c>
      <c r="B5251" s="97" t="s">
        <v>1807</v>
      </c>
      <c r="C5251" s="98" t="s">
        <v>6555</v>
      </c>
      <c r="D5251" s="104">
        <v>16250.75</v>
      </c>
    </row>
    <row r="5252" spans="1:4">
      <c r="A5252" s="98" t="s">
        <v>1808</v>
      </c>
      <c r="B5252" s="97" t="s">
        <v>3896</v>
      </c>
      <c r="C5252" s="98" t="s">
        <v>6555</v>
      </c>
      <c r="D5252" s="104">
        <v>17214.77</v>
      </c>
    </row>
    <row r="5253" spans="1:4">
      <c r="A5253" s="98" t="s">
        <v>3897</v>
      </c>
      <c r="B5253" s="97" t="s">
        <v>3898</v>
      </c>
      <c r="C5253" s="98" t="s">
        <v>6555</v>
      </c>
      <c r="D5253" s="104">
        <v>18178.84</v>
      </c>
    </row>
    <row r="5254" spans="1:4">
      <c r="A5254" s="98" t="s">
        <v>3899</v>
      </c>
      <c r="B5254" s="97" t="s">
        <v>3900</v>
      </c>
      <c r="C5254" s="98" t="s">
        <v>6555</v>
      </c>
      <c r="D5254" s="104">
        <v>19140.77</v>
      </c>
    </row>
    <row r="5255" spans="1:4">
      <c r="A5255" s="98" t="s">
        <v>3901</v>
      </c>
      <c r="B5255" s="97" t="s">
        <v>3902</v>
      </c>
      <c r="C5255" s="98" t="s">
        <v>6555</v>
      </c>
      <c r="D5255" s="104">
        <v>19719.14</v>
      </c>
    </row>
    <row r="5256" spans="1:4">
      <c r="A5256" s="98" t="s">
        <v>3903</v>
      </c>
      <c r="B5256" s="97" t="s">
        <v>3904</v>
      </c>
      <c r="C5256" s="98" t="s">
        <v>6555</v>
      </c>
      <c r="D5256" s="104">
        <v>11567.92</v>
      </c>
    </row>
    <row r="5257" spans="1:4">
      <c r="A5257" s="98" t="s">
        <v>3905</v>
      </c>
      <c r="B5257" s="97" t="s">
        <v>3906</v>
      </c>
      <c r="C5257" s="98" t="s">
        <v>6555</v>
      </c>
      <c r="D5257" s="104">
        <v>12710.71</v>
      </c>
    </row>
    <row r="5258" spans="1:4">
      <c r="A5258" s="98" t="s">
        <v>3907</v>
      </c>
      <c r="B5258" s="97" t="s">
        <v>3908</v>
      </c>
      <c r="C5258" s="98" t="s">
        <v>6555</v>
      </c>
      <c r="D5258" s="104">
        <v>13853.51</v>
      </c>
    </row>
    <row r="5259" spans="1:4">
      <c r="A5259" s="98" t="s">
        <v>3909</v>
      </c>
      <c r="B5259" s="97" t="s">
        <v>1733</v>
      </c>
      <c r="C5259" s="98" t="s">
        <v>6555</v>
      </c>
      <c r="D5259" s="104">
        <v>14996.23</v>
      </c>
    </row>
    <row r="5260" spans="1:4">
      <c r="A5260" s="98" t="s">
        <v>1734</v>
      </c>
      <c r="B5260" s="97" t="s">
        <v>1735</v>
      </c>
      <c r="C5260" s="98" t="s">
        <v>6555</v>
      </c>
      <c r="D5260" s="104">
        <v>16139.03</v>
      </c>
    </row>
    <row r="5261" spans="1:4">
      <c r="A5261" s="98" t="s">
        <v>8355</v>
      </c>
      <c r="B5261" s="97" t="s">
        <v>8356</v>
      </c>
      <c r="C5261" s="98" t="s">
        <v>6555</v>
      </c>
      <c r="D5261" s="104">
        <v>17279.66</v>
      </c>
    </row>
    <row r="5262" spans="1:4">
      <c r="A5262" s="98" t="s">
        <v>8357</v>
      </c>
      <c r="B5262" s="97" t="s">
        <v>8358</v>
      </c>
      <c r="C5262" s="98" t="s">
        <v>6555</v>
      </c>
      <c r="D5262" s="104">
        <v>18422.439999999999</v>
      </c>
    </row>
    <row r="5263" spans="1:4">
      <c r="A5263" s="98" t="s">
        <v>8359</v>
      </c>
      <c r="B5263" s="97" t="s">
        <v>8360</v>
      </c>
      <c r="C5263" s="98" t="s">
        <v>6555</v>
      </c>
      <c r="D5263" s="104">
        <v>19565.34</v>
      </c>
    </row>
    <row r="5264" spans="1:4">
      <c r="A5264" s="98" t="s">
        <v>8361</v>
      </c>
      <c r="B5264" s="97" t="s">
        <v>8362</v>
      </c>
      <c r="C5264" s="98" t="s">
        <v>6555</v>
      </c>
      <c r="D5264" s="104">
        <v>20708.060000000001</v>
      </c>
    </row>
    <row r="5265" spans="1:4">
      <c r="A5265" s="98" t="s">
        <v>8363</v>
      </c>
      <c r="B5265" s="97" t="s">
        <v>8364</v>
      </c>
      <c r="C5265" s="98" t="s">
        <v>6555</v>
      </c>
      <c r="D5265" s="104">
        <v>21850.86</v>
      </c>
    </row>
    <row r="5266" spans="1:4">
      <c r="A5266" s="98" t="s">
        <v>8365</v>
      </c>
      <c r="B5266" s="97" t="s">
        <v>8366</v>
      </c>
      <c r="C5266" s="98" t="s">
        <v>6555</v>
      </c>
      <c r="D5266" s="104">
        <v>22993.67</v>
      </c>
    </row>
    <row r="5267" spans="1:4">
      <c r="A5267" s="98" t="s">
        <v>8367</v>
      </c>
      <c r="B5267" s="97" t="s">
        <v>9483</v>
      </c>
      <c r="C5267" s="98" t="s">
        <v>6555</v>
      </c>
      <c r="D5267" s="104">
        <v>24136.39</v>
      </c>
    </row>
    <row r="5268" spans="1:4">
      <c r="A5268" s="98" t="s">
        <v>9484</v>
      </c>
      <c r="B5268" s="97" t="s">
        <v>9485</v>
      </c>
      <c r="C5268" s="98" t="s">
        <v>6555</v>
      </c>
      <c r="D5268" s="104">
        <v>24821.759999999998</v>
      </c>
    </row>
    <row r="5269" spans="1:4">
      <c r="A5269" s="98" t="s">
        <v>9486</v>
      </c>
      <c r="B5269" s="97" t="s">
        <v>9487</v>
      </c>
      <c r="C5269" s="98" t="s">
        <v>6555</v>
      </c>
      <c r="D5269" s="104">
        <v>325.12</v>
      </c>
    </row>
    <row r="5270" spans="1:4">
      <c r="A5270" s="98" t="s">
        <v>9488</v>
      </c>
      <c r="B5270" s="97" t="s">
        <v>7419</v>
      </c>
      <c r="C5270" s="98" t="s">
        <v>6555</v>
      </c>
      <c r="D5270" s="104">
        <v>401.27</v>
      </c>
    </row>
    <row r="5271" spans="1:4">
      <c r="A5271" s="98" t="s">
        <v>7420</v>
      </c>
      <c r="B5271" s="97" t="s">
        <v>7421</v>
      </c>
      <c r="C5271" s="98" t="s">
        <v>6555</v>
      </c>
      <c r="D5271" s="104">
        <v>475.33</v>
      </c>
    </row>
    <row r="5272" spans="1:4">
      <c r="A5272" s="98" t="s">
        <v>7422</v>
      </c>
      <c r="B5272" s="97" t="s">
        <v>7423</v>
      </c>
      <c r="C5272" s="98" t="s">
        <v>6555</v>
      </c>
      <c r="D5272" s="104">
        <v>551.52</v>
      </c>
    </row>
    <row r="5273" spans="1:4">
      <c r="A5273" s="98" t="s">
        <v>7424</v>
      </c>
      <c r="B5273" s="97" t="s">
        <v>7425</v>
      </c>
      <c r="C5273" s="98" t="s">
        <v>6555</v>
      </c>
      <c r="D5273" s="104">
        <v>627.6</v>
      </c>
    </row>
    <row r="5274" spans="1:4">
      <c r="A5274" s="98" t="s">
        <v>7426</v>
      </c>
      <c r="B5274" s="97" t="s">
        <v>7427</v>
      </c>
      <c r="C5274" s="98" t="s">
        <v>6555</v>
      </c>
      <c r="D5274" s="104">
        <v>701.72</v>
      </c>
    </row>
    <row r="5275" spans="1:4">
      <c r="A5275" s="98" t="s">
        <v>7428</v>
      </c>
      <c r="B5275" s="97" t="s">
        <v>7429</v>
      </c>
      <c r="C5275" s="98" t="s">
        <v>6555</v>
      </c>
      <c r="D5275" s="104">
        <v>777.85</v>
      </c>
    </row>
    <row r="5276" spans="1:4">
      <c r="A5276" s="98" t="s">
        <v>7430</v>
      </c>
      <c r="B5276" s="97" t="s">
        <v>5332</v>
      </c>
      <c r="C5276" s="98" t="s">
        <v>6555</v>
      </c>
      <c r="D5276" s="104">
        <v>854.03</v>
      </c>
    </row>
    <row r="5277" spans="1:4">
      <c r="A5277" s="98" t="s">
        <v>5333</v>
      </c>
      <c r="B5277" s="97" t="s">
        <v>5334</v>
      </c>
      <c r="C5277" s="98" t="s">
        <v>6555</v>
      </c>
      <c r="D5277" s="104">
        <v>928.05</v>
      </c>
    </row>
    <row r="5278" spans="1:4">
      <c r="A5278" s="98" t="s">
        <v>5335</v>
      </c>
      <c r="B5278" s="97" t="s">
        <v>5336</v>
      </c>
      <c r="C5278" s="98" t="s">
        <v>6555</v>
      </c>
      <c r="D5278" s="104">
        <v>1004.23</v>
      </c>
    </row>
    <row r="5279" spans="1:4">
      <c r="A5279" s="98" t="s">
        <v>5337</v>
      </c>
      <c r="B5279" s="97" t="s">
        <v>5338</v>
      </c>
      <c r="C5279" s="98" t="s">
        <v>6555</v>
      </c>
      <c r="D5279" s="104">
        <v>1049.05</v>
      </c>
    </row>
    <row r="5280" spans="1:4">
      <c r="A5280" s="98" t="s">
        <v>5339</v>
      </c>
      <c r="B5280" s="97" t="s">
        <v>5340</v>
      </c>
      <c r="C5280" s="98" t="s">
        <v>6555</v>
      </c>
      <c r="D5280" s="104">
        <v>260.10000000000002</v>
      </c>
    </row>
    <row r="5281" spans="1:4">
      <c r="A5281" s="98" t="s">
        <v>5341</v>
      </c>
      <c r="B5281" s="97" t="s">
        <v>5342</v>
      </c>
      <c r="C5281" s="98" t="s">
        <v>6555</v>
      </c>
      <c r="D5281" s="104">
        <v>12513.39</v>
      </c>
    </row>
    <row r="5282" spans="1:4">
      <c r="A5282" s="98" t="s">
        <v>5343</v>
      </c>
      <c r="B5282" s="97" t="s">
        <v>5344</v>
      </c>
      <c r="C5282" s="98" t="s">
        <v>6555</v>
      </c>
      <c r="D5282" s="104">
        <v>13858.33</v>
      </c>
    </row>
    <row r="5283" spans="1:4">
      <c r="A5283" s="98" t="s">
        <v>5345</v>
      </c>
      <c r="B5283" s="97" t="s">
        <v>5346</v>
      </c>
      <c r="C5283" s="98" t="s">
        <v>6555</v>
      </c>
      <c r="D5283" s="104">
        <v>15203.26</v>
      </c>
    </row>
    <row r="5284" spans="1:4">
      <c r="A5284" s="98" t="s">
        <v>5347</v>
      </c>
      <c r="B5284" s="97" t="s">
        <v>5348</v>
      </c>
      <c r="C5284" s="98" t="s">
        <v>6555</v>
      </c>
      <c r="D5284" s="104">
        <v>16546.07</v>
      </c>
    </row>
    <row r="5285" spans="1:4">
      <c r="A5285" s="98" t="s">
        <v>5349</v>
      </c>
      <c r="B5285" s="97" t="s">
        <v>5350</v>
      </c>
      <c r="C5285" s="98" t="s">
        <v>6555</v>
      </c>
      <c r="D5285" s="104">
        <v>17891.07</v>
      </c>
    </row>
    <row r="5286" spans="1:4">
      <c r="A5286" s="98" t="s">
        <v>5351</v>
      </c>
      <c r="B5286" s="97" t="s">
        <v>5352</v>
      </c>
      <c r="C5286" s="98" t="s">
        <v>6555</v>
      </c>
      <c r="D5286" s="104">
        <v>19235.96</v>
      </c>
    </row>
    <row r="5287" spans="1:4">
      <c r="A5287" s="98" t="s">
        <v>5353</v>
      </c>
      <c r="B5287" s="97" t="s">
        <v>5354</v>
      </c>
      <c r="C5287" s="98" t="s">
        <v>6555</v>
      </c>
      <c r="D5287" s="104">
        <v>20578.86</v>
      </c>
    </row>
    <row r="5288" spans="1:4">
      <c r="A5288" s="98" t="s">
        <v>5355</v>
      </c>
      <c r="B5288" s="97" t="s">
        <v>10521</v>
      </c>
      <c r="C5288" s="98" t="s">
        <v>6555</v>
      </c>
      <c r="D5288" s="104">
        <v>21923.73</v>
      </c>
    </row>
    <row r="5289" spans="1:4">
      <c r="A5289" s="98" t="s">
        <v>10522</v>
      </c>
      <c r="B5289" s="97" t="s">
        <v>10523</v>
      </c>
      <c r="C5289" s="98" t="s">
        <v>6555</v>
      </c>
      <c r="D5289" s="104">
        <v>23268.76</v>
      </c>
    </row>
    <row r="5290" spans="1:4">
      <c r="A5290" s="98" t="s">
        <v>10524</v>
      </c>
      <c r="B5290" s="97" t="s">
        <v>10525</v>
      </c>
      <c r="C5290" s="98" t="s">
        <v>6555</v>
      </c>
      <c r="D5290" s="104">
        <v>24611.59</v>
      </c>
    </row>
    <row r="5291" spans="1:4">
      <c r="A5291" s="98" t="s">
        <v>10526</v>
      </c>
      <c r="B5291" s="97" t="s">
        <v>10527</v>
      </c>
      <c r="C5291" s="98" t="s">
        <v>6555</v>
      </c>
      <c r="D5291" s="104">
        <v>25956.5</v>
      </c>
    </row>
    <row r="5292" spans="1:4">
      <c r="A5292" s="98" t="s">
        <v>10528</v>
      </c>
      <c r="B5292" s="97" t="s">
        <v>10529</v>
      </c>
      <c r="C5292" s="98" t="s">
        <v>6555</v>
      </c>
      <c r="D5292" s="104">
        <v>27301.4</v>
      </c>
    </row>
    <row r="5293" spans="1:4">
      <c r="A5293" s="98" t="s">
        <v>10530</v>
      </c>
      <c r="B5293" s="97" t="s">
        <v>10531</v>
      </c>
      <c r="C5293" s="98" t="s">
        <v>6555</v>
      </c>
      <c r="D5293" s="104">
        <v>28108.02</v>
      </c>
    </row>
    <row r="5294" spans="1:4">
      <c r="A5294" s="98" t="s">
        <v>10532</v>
      </c>
      <c r="B5294" s="97" t="s">
        <v>10533</v>
      </c>
      <c r="C5294" s="98" t="s">
        <v>6555</v>
      </c>
      <c r="D5294" s="104">
        <v>10010.709999999999</v>
      </c>
    </row>
    <row r="5295" spans="1:4">
      <c r="A5295" s="98" t="s">
        <v>10534</v>
      </c>
      <c r="B5295" s="97" t="s">
        <v>10535</v>
      </c>
      <c r="C5295" s="98" t="s">
        <v>6555</v>
      </c>
      <c r="D5295" s="104">
        <v>15119.51</v>
      </c>
    </row>
    <row r="5296" spans="1:4">
      <c r="A5296" s="98" t="s">
        <v>10536</v>
      </c>
      <c r="B5296" s="97" t="s">
        <v>10537</v>
      </c>
      <c r="C5296" s="98" t="s">
        <v>6555</v>
      </c>
      <c r="D5296" s="104">
        <v>16925.240000000002</v>
      </c>
    </row>
    <row r="5297" spans="1:4">
      <c r="A5297" s="98" t="s">
        <v>10538</v>
      </c>
      <c r="B5297" s="97" t="s">
        <v>10539</v>
      </c>
      <c r="C5297" s="98" t="s">
        <v>6555</v>
      </c>
      <c r="D5297" s="104">
        <v>18728.89</v>
      </c>
    </row>
    <row r="5298" spans="1:4">
      <c r="A5298" s="98" t="s">
        <v>10540</v>
      </c>
      <c r="B5298" s="97" t="s">
        <v>8430</v>
      </c>
      <c r="C5298" s="98" t="s">
        <v>6555</v>
      </c>
      <c r="D5298" s="104">
        <v>20534.740000000002</v>
      </c>
    </row>
    <row r="5299" spans="1:4">
      <c r="A5299" s="98" t="s">
        <v>8431</v>
      </c>
      <c r="B5299" s="97" t="s">
        <v>12464</v>
      </c>
      <c r="C5299" s="98" t="s">
        <v>6555</v>
      </c>
      <c r="D5299" s="104">
        <v>22338.39</v>
      </c>
    </row>
    <row r="5300" spans="1:4">
      <c r="A5300" s="98" t="s">
        <v>12465</v>
      </c>
      <c r="B5300" s="97" t="s">
        <v>12466</v>
      </c>
      <c r="C5300" s="98" t="s">
        <v>6555</v>
      </c>
      <c r="D5300" s="104">
        <v>24144.17</v>
      </c>
    </row>
    <row r="5301" spans="1:4">
      <c r="A5301" s="98" t="s">
        <v>12467</v>
      </c>
      <c r="B5301" s="97" t="s">
        <v>12468</v>
      </c>
      <c r="C5301" s="98" t="s">
        <v>6555</v>
      </c>
      <c r="D5301" s="104">
        <v>25947.84</v>
      </c>
    </row>
    <row r="5302" spans="1:4">
      <c r="A5302" s="98" t="s">
        <v>12469</v>
      </c>
      <c r="B5302" s="97" t="s">
        <v>12470</v>
      </c>
      <c r="C5302" s="98" t="s">
        <v>6555</v>
      </c>
      <c r="D5302" s="104">
        <v>27753.62</v>
      </c>
    </row>
    <row r="5303" spans="1:4">
      <c r="A5303" s="98" t="s">
        <v>12471</v>
      </c>
      <c r="B5303" s="97" t="s">
        <v>12472</v>
      </c>
      <c r="C5303" s="98" t="s">
        <v>6555</v>
      </c>
      <c r="D5303" s="104">
        <v>29557.34</v>
      </c>
    </row>
    <row r="5304" spans="1:4">
      <c r="A5304" s="98" t="s">
        <v>12473</v>
      </c>
      <c r="B5304" s="97" t="s">
        <v>12474</v>
      </c>
      <c r="C5304" s="98" t="s">
        <v>6555</v>
      </c>
      <c r="D5304" s="104">
        <v>31363.07</v>
      </c>
    </row>
    <row r="5305" spans="1:4">
      <c r="A5305" s="98" t="s">
        <v>12475</v>
      </c>
      <c r="B5305" s="97" t="s">
        <v>12476</v>
      </c>
      <c r="C5305" s="98" t="s">
        <v>6555</v>
      </c>
      <c r="D5305" s="104">
        <v>33166.69</v>
      </c>
    </row>
    <row r="5306" spans="1:4">
      <c r="A5306" s="98" t="s">
        <v>12477</v>
      </c>
      <c r="B5306" s="97" t="s">
        <v>12478</v>
      </c>
      <c r="C5306" s="98" t="s">
        <v>6555</v>
      </c>
      <c r="D5306" s="104">
        <v>34972.5</v>
      </c>
    </row>
    <row r="5307" spans="1:4">
      <c r="A5307" s="98" t="s">
        <v>12479</v>
      </c>
      <c r="B5307" s="97" t="s">
        <v>10541</v>
      </c>
      <c r="C5307" s="98" t="s">
        <v>6555</v>
      </c>
      <c r="D5307" s="104">
        <v>36056.01</v>
      </c>
    </row>
    <row r="5308" spans="1:4">
      <c r="A5308" s="98" t="s">
        <v>10542</v>
      </c>
      <c r="B5308" s="97" t="s">
        <v>10543</v>
      </c>
      <c r="C5308" s="98" t="s">
        <v>6555</v>
      </c>
      <c r="D5308" s="104">
        <v>12095.61</v>
      </c>
    </row>
    <row r="5309" spans="1:4">
      <c r="A5309" s="98" t="s">
        <v>10544</v>
      </c>
      <c r="B5309" s="97" t="s">
        <v>8447</v>
      </c>
      <c r="C5309" s="98" t="s">
        <v>6555</v>
      </c>
      <c r="D5309" s="104">
        <v>434.24</v>
      </c>
    </row>
    <row r="5310" spans="1:4">
      <c r="A5310" s="98" t="s">
        <v>8448</v>
      </c>
      <c r="B5310" s="97" t="s">
        <v>8449</v>
      </c>
      <c r="C5310" s="98" t="s">
        <v>6555</v>
      </c>
      <c r="D5310" s="104">
        <v>536.28</v>
      </c>
    </row>
    <row r="5311" spans="1:4">
      <c r="A5311" s="98" t="s">
        <v>8450</v>
      </c>
      <c r="B5311" s="97" t="s">
        <v>8451</v>
      </c>
      <c r="C5311" s="98" t="s">
        <v>6555</v>
      </c>
      <c r="D5311" s="104">
        <v>638.26</v>
      </c>
    </row>
    <row r="5312" spans="1:4">
      <c r="A5312" s="98" t="s">
        <v>8452</v>
      </c>
      <c r="B5312" s="97" t="s">
        <v>8453</v>
      </c>
      <c r="C5312" s="98" t="s">
        <v>6555</v>
      </c>
      <c r="D5312" s="104">
        <v>740.28</v>
      </c>
    </row>
    <row r="5313" spans="1:4">
      <c r="A5313" s="98" t="s">
        <v>8454</v>
      </c>
      <c r="B5313" s="97" t="s">
        <v>8455</v>
      </c>
      <c r="C5313" s="98" t="s">
        <v>6555</v>
      </c>
      <c r="D5313" s="104">
        <v>842.24</v>
      </c>
    </row>
    <row r="5314" spans="1:4">
      <c r="A5314" s="98" t="s">
        <v>8456</v>
      </c>
      <c r="B5314" s="97" t="s">
        <v>8457</v>
      </c>
      <c r="C5314" s="98" t="s">
        <v>6555</v>
      </c>
      <c r="D5314" s="104">
        <v>944.28</v>
      </c>
    </row>
    <row r="5315" spans="1:4">
      <c r="A5315" s="98" t="s">
        <v>8458</v>
      </c>
      <c r="B5315" s="97" t="s">
        <v>8459</v>
      </c>
      <c r="C5315" s="98" t="s">
        <v>6555</v>
      </c>
      <c r="D5315" s="104">
        <v>1046.3</v>
      </c>
    </row>
    <row r="5316" spans="1:4">
      <c r="A5316" s="98" t="s">
        <v>8460</v>
      </c>
      <c r="B5316" s="97" t="s">
        <v>6364</v>
      </c>
      <c r="C5316" s="98" t="s">
        <v>6555</v>
      </c>
      <c r="D5316" s="104">
        <v>1148.3499999999999</v>
      </c>
    </row>
    <row r="5317" spans="1:4">
      <c r="A5317" s="98" t="s">
        <v>6365</v>
      </c>
      <c r="B5317" s="97" t="s">
        <v>6366</v>
      </c>
      <c r="C5317" s="98" t="s">
        <v>6555</v>
      </c>
      <c r="D5317" s="104">
        <v>1250.3699999999999</v>
      </c>
    </row>
    <row r="5318" spans="1:4">
      <c r="A5318" s="98" t="s">
        <v>6367</v>
      </c>
      <c r="B5318" s="97" t="s">
        <v>6368</v>
      </c>
      <c r="C5318" s="98" t="s">
        <v>6555</v>
      </c>
      <c r="D5318" s="104">
        <v>1352.32</v>
      </c>
    </row>
    <row r="5319" spans="1:4">
      <c r="A5319" s="98" t="s">
        <v>6369</v>
      </c>
      <c r="B5319" s="97" t="s">
        <v>6370</v>
      </c>
      <c r="C5319" s="98" t="s">
        <v>6555</v>
      </c>
      <c r="D5319" s="104">
        <v>1418.7</v>
      </c>
    </row>
    <row r="5320" spans="1:4">
      <c r="A5320" s="98" t="s">
        <v>6371</v>
      </c>
      <c r="B5320" s="97" t="s">
        <v>6372</v>
      </c>
      <c r="C5320" s="98" t="s">
        <v>6555</v>
      </c>
      <c r="D5320" s="104">
        <v>347.39</v>
      </c>
    </row>
    <row r="5321" spans="1:4">
      <c r="A5321" s="98" t="s">
        <v>6373</v>
      </c>
      <c r="B5321" s="97" t="s">
        <v>6374</v>
      </c>
      <c r="C5321" s="98" t="s">
        <v>6555</v>
      </c>
      <c r="D5321" s="104">
        <v>541.86</v>
      </c>
    </row>
    <row r="5322" spans="1:4">
      <c r="A5322" s="98" t="s">
        <v>6375</v>
      </c>
      <c r="B5322" s="97" t="s">
        <v>6376</v>
      </c>
      <c r="C5322" s="98" t="s">
        <v>6555</v>
      </c>
      <c r="D5322" s="104">
        <v>672.89</v>
      </c>
    </row>
    <row r="5323" spans="1:4">
      <c r="A5323" s="98" t="s">
        <v>6377</v>
      </c>
      <c r="B5323" s="97" t="s">
        <v>6378</v>
      </c>
      <c r="C5323" s="98" t="s">
        <v>6555</v>
      </c>
      <c r="D5323" s="104">
        <v>806.08</v>
      </c>
    </row>
    <row r="5324" spans="1:4">
      <c r="A5324" s="98" t="s">
        <v>6379</v>
      </c>
      <c r="B5324" s="97" t="s">
        <v>6380</v>
      </c>
      <c r="C5324" s="98" t="s">
        <v>6555</v>
      </c>
      <c r="D5324" s="104">
        <v>937.18</v>
      </c>
    </row>
    <row r="5325" spans="1:4">
      <c r="A5325" s="98" t="s">
        <v>6381</v>
      </c>
      <c r="B5325" s="97" t="s">
        <v>14936</v>
      </c>
      <c r="C5325" s="98" t="s">
        <v>6555</v>
      </c>
      <c r="D5325" s="104">
        <v>1068.23</v>
      </c>
    </row>
    <row r="5326" spans="1:4">
      <c r="A5326" s="98" t="s">
        <v>14937</v>
      </c>
      <c r="B5326" s="97" t="s">
        <v>14938</v>
      </c>
      <c r="C5326" s="98" t="s">
        <v>6555</v>
      </c>
      <c r="D5326" s="104">
        <v>1201.3900000000001</v>
      </c>
    </row>
    <row r="5327" spans="1:4">
      <c r="A5327" s="98" t="s">
        <v>14939</v>
      </c>
      <c r="B5327" s="97" t="s">
        <v>14940</v>
      </c>
      <c r="C5327" s="98" t="s">
        <v>6555</v>
      </c>
      <c r="D5327" s="104">
        <v>1332.52</v>
      </c>
    </row>
    <row r="5328" spans="1:4">
      <c r="A5328" s="98" t="s">
        <v>14941</v>
      </c>
      <c r="B5328" s="97" t="s">
        <v>14942</v>
      </c>
      <c r="C5328" s="98" t="s">
        <v>6555</v>
      </c>
      <c r="D5328" s="104">
        <v>1465.71</v>
      </c>
    </row>
    <row r="5329" spans="1:4">
      <c r="A5329" s="98" t="s">
        <v>14943</v>
      </c>
      <c r="B5329" s="97" t="s">
        <v>14944</v>
      </c>
      <c r="C5329" s="98" t="s">
        <v>6555</v>
      </c>
      <c r="D5329" s="104">
        <v>1596.72</v>
      </c>
    </row>
    <row r="5330" spans="1:4">
      <c r="A5330" s="98" t="s">
        <v>14945</v>
      </c>
      <c r="B5330" s="97" t="s">
        <v>14946</v>
      </c>
      <c r="C5330" s="98" t="s">
        <v>6555</v>
      </c>
      <c r="D5330" s="104">
        <v>1729.95</v>
      </c>
    </row>
    <row r="5331" spans="1:4">
      <c r="A5331" s="98" t="s">
        <v>14947</v>
      </c>
      <c r="B5331" s="97" t="s">
        <v>14948</v>
      </c>
      <c r="C5331" s="98" t="s">
        <v>6555</v>
      </c>
      <c r="D5331" s="104">
        <v>1808.07</v>
      </c>
    </row>
    <row r="5332" spans="1:4">
      <c r="A5332" s="98" t="s">
        <v>14949</v>
      </c>
      <c r="B5332" s="97" t="s">
        <v>14950</v>
      </c>
      <c r="C5332" s="98" t="s">
        <v>6555</v>
      </c>
      <c r="D5332" s="104">
        <v>433.48</v>
      </c>
    </row>
    <row r="5333" spans="1:4">
      <c r="A5333" s="98" t="s">
        <v>14951</v>
      </c>
      <c r="B5333" s="97" t="s">
        <v>14952</v>
      </c>
      <c r="C5333" s="98" t="s">
        <v>6555</v>
      </c>
      <c r="D5333" s="104">
        <v>714.3</v>
      </c>
    </row>
    <row r="5334" spans="1:4">
      <c r="A5334" s="98" t="s">
        <v>14953</v>
      </c>
      <c r="B5334" s="97" t="s">
        <v>13506</v>
      </c>
      <c r="C5334" s="98" t="s">
        <v>6555</v>
      </c>
      <c r="D5334" s="104">
        <v>891.84</v>
      </c>
    </row>
    <row r="5335" spans="1:4">
      <c r="A5335" s="98" t="s">
        <v>11532</v>
      </c>
      <c r="B5335" s="97" t="s">
        <v>11533</v>
      </c>
      <c r="C5335" s="98" t="s">
        <v>6555</v>
      </c>
      <c r="D5335" s="104">
        <v>1069.3499999999999</v>
      </c>
    </row>
    <row r="5336" spans="1:4">
      <c r="A5336" s="98" t="s">
        <v>11534</v>
      </c>
      <c r="B5336" s="97" t="s">
        <v>11535</v>
      </c>
      <c r="C5336" s="98" t="s">
        <v>6555</v>
      </c>
      <c r="D5336" s="104">
        <v>1246.92</v>
      </c>
    </row>
    <row r="5337" spans="1:4">
      <c r="A5337" s="98" t="s">
        <v>11536</v>
      </c>
      <c r="B5337" s="97" t="s">
        <v>11537</v>
      </c>
      <c r="C5337" s="98" t="s">
        <v>6555</v>
      </c>
      <c r="D5337" s="104">
        <v>1424.5</v>
      </c>
    </row>
    <row r="5338" spans="1:4">
      <c r="A5338" s="98" t="s">
        <v>11538</v>
      </c>
      <c r="B5338" s="97" t="s">
        <v>11539</v>
      </c>
      <c r="C5338" s="98" t="s">
        <v>6555</v>
      </c>
      <c r="D5338" s="104">
        <v>1599.87</v>
      </c>
    </row>
    <row r="5339" spans="1:4">
      <c r="A5339" s="98" t="s">
        <v>11540</v>
      </c>
      <c r="B5339" s="97" t="s">
        <v>10616</v>
      </c>
      <c r="C5339" s="98" t="s">
        <v>6555</v>
      </c>
      <c r="D5339" s="104">
        <v>1777.45</v>
      </c>
    </row>
    <row r="5340" spans="1:4">
      <c r="A5340" s="98" t="s">
        <v>10617</v>
      </c>
      <c r="B5340" s="97" t="s">
        <v>10618</v>
      </c>
      <c r="C5340" s="98" t="s">
        <v>6555</v>
      </c>
      <c r="D5340" s="104">
        <v>1955.02</v>
      </c>
    </row>
    <row r="5341" spans="1:4">
      <c r="A5341" s="98" t="s">
        <v>10619</v>
      </c>
      <c r="B5341" s="97" t="s">
        <v>10620</v>
      </c>
      <c r="C5341" s="98" t="s">
        <v>6555</v>
      </c>
      <c r="D5341" s="104">
        <v>2132.63</v>
      </c>
    </row>
    <row r="5342" spans="1:4">
      <c r="A5342" s="98" t="s">
        <v>10621</v>
      </c>
      <c r="B5342" s="97" t="s">
        <v>10622</v>
      </c>
      <c r="C5342" s="98" t="s">
        <v>6555</v>
      </c>
      <c r="D5342" s="104">
        <v>2310.14</v>
      </c>
    </row>
    <row r="5343" spans="1:4">
      <c r="A5343" s="98" t="s">
        <v>10623</v>
      </c>
      <c r="B5343" s="97" t="s">
        <v>10624</v>
      </c>
      <c r="C5343" s="98" t="s">
        <v>6555</v>
      </c>
      <c r="D5343" s="104">
        <v>2414.9299999999998</v>
      </c>
    </row>
    <row r="5344" spans="1:4">
      <c r="A5344" s="98" t="s">
        <v>10625</v>
      </c>
      <c r="B5344" s="97" t="s">
        <v>10626</v>
      </c>
      <c r="C5344" s="98" t="s">
        <v>6555</v>
      </c>
      <c r="D5344" s="104">
        <v>571.44000000000005</v>
      </c>
    </row>
    <row r="5345" spans="1:4">
      <c r="A5345" s="98" t="s">
        <v>10627</v>
      </c>
      <c r="B5345" s="97" t="s">
        <v>10628</v>
      </c>
      <c r="C5345" s="98" t="s">
        <v>6555</v>
      </c>
      <c r="D5345" s="104">
        <v>868.98</v>
      </c>
    </row>
    <row r="5346" spans="1:4">
      <c r="A5346" s="98" t="s">
        <v>10629</v>
      </c>
      <c r="B5346" s="97" t="s">
        <v>10630</v>
      </c>
      <c r="C5346" s="98" t="s">
        <v>6555</v>
      </c>
      <c r="D5346" s="104">
        <v>1083.67</v>
      </c>
    </row>
    <row r="5347" spans="1:4">
      <c r="A5347" s="98" t="s">
        <v>10631</v>
      </c>
      <c r="B5347" s="97" t="s">
        <v>10632</v>
      </c>
      <c r="C5347" s="98" t="s">
        <v>6555</v>
      </c>
      <c r="D5347" s="104">
        <v>1300.43</v>
      </c>
    </row>
    <row r="5348" spans="1:4">
      <c r="A5348" s="98" t="s">
        <v>10633</v>
      </c>
      <c r="B5348" s="97" t="s">
        <v>10634</v>
      </c>
      <c r="C5348" s="98" t="s">
        <v>6555</v>
      </c>
      <c r="D5348" s="104">
        <v>1517.25</v>
      </c>
    </row>
    <row r="5349" spans="1:4">
      <c r="A5349" s="98" t="s">
        <v>10635</v>
      </c>
      <c r="B5349" s="97" t="s">
        <v>10636</v>
      </c>
      <c r="C5349" s="98" t="s">
        <v>6555</v>
      </c>
      <c r="D5349" s="104">
        <v>1732</v>
      </c>
    </row>
    <row r="5350" spans="1:4">
      <c r="A5350" s="98" t="s">
        <v>10637</v>
      </c>
      <c r="B5350" s="97" t="s">
        <v>10638</v>
      </c>
      <c r="C5350" s="98" t="s">
        <v>6555</v>
      </c>
      <c r="D5350" s="104">
        <v>1948.77</v>
      </c>
    </row>
    <row r="5351" spans="1:4">
      <c r="A5351" s="98" t="s">
        <v>10639</v>
      </c>
      <c r="B5351" s="97" t="s">
        <v>10640</v>
      </c>
      <c r="C5351" s="98" t="s">
        <v>6555</v>
      </c>
      <c r="D5351" s="104">
        <v>2165.65</v>
      </c>
    </row>
    <row r="5352" spans="1:4">
      <c r="A5352" s="98" t="s">
        <v>10641</v>
      </c>
      <c r="B5352" s="97" t="s">
        <v>10642</v>
      </c>
      <c r="C5352" s="98" t="s">
        <v>6555</v>
      </c>
      <c r="D5352" s="104">
        <v>2380.3200000000002</v>
      </c>
    </row>
    <row r="5353" spans="1:4">
      <c r="A5353" s="98" t="s">
        <v>10643</v>
      </c>
      <c r="B5353" s="97" t="s">
        <v>12600</v>
      </c>
      <c r="C5353" s="98" t="s">
        <v>6555</v>
      </c>
      <c r="D5353" s="104">
        <v>2597.11</v>
      </c>
    </row>
    <row r="5354" spans="1:4">
      <c r="A5354" s="98" t="s">
        <v>12601</v>
      </c>
      <c r="B5354" s="97" t="s">
        <v>8550</v>
      </c>
      <c r="C5354" s="98" t="s">
        <v>6555</v>
      </c>
      <c r="D5354" s="104">
        <v>2813.93</v>
      </c>
    </row>
    <row r="5355" spans="1:4">
      <c r="A5355" s="98" t="s">
        <v>8551</v>
      </c>
      <c r="B5355" s="97" t="s">
        <v>8552</v>
      </c>
      <c r="C5355" s="98" t="s">
        <v>6555</v>
      </c>
      <c r="D5355" s="104">
        <v>2943.21</v>
      </c>
    </row>
    <row r="5356" spans="1:4">
      <c r="A5356" s="98" t="s">
        <v>8553</v>
      </c>
      <c r="B5356" s="97" t="s">
        <v>8554</v>
      </c>
      <c r="C5356" s="98" t="s">
        <v>6555</v>
      </c>
      <c r="D5356" s="104">
        <v>695.18</v>
      </c>
    </row>
    <row r="5357" spans="1:4">
      <c r="A5357" s="98" t="s">
        <v>8555</v>
      </c>
      <c r="B5357" s="97" t="s">
        <v>8556</v>
      </c>
      <c r="C5357" s="98" t="s">
        <v>6555</v>
      </c>
      <c r="D5357" s="104">
        <v>1088.6400000000001</v>
      </c>
    </row>
    <row r="5358" spans="1:4">
      <c r="A5358" s="98" t="s">
        <v>8557</v>
      </c>
      <c r="B5358" s="97" t="s">
        <v>8558</v>
      </c>
      <c r="C5358" s="98" t="s">
        <v>6555</v>
      </c>
      <c r="D5358" s="104">
        <v>1343.71</v>
      </c>
    </row>
    <row r="5359" spans="1:4">
      <c r="A5359" s="98" t="s">
        <v>8559</v>
      </c>
      <c r="B5359" s="97" t="s">
        <v>8560</v>
      </c>
      <c r="C5359" s="98" t="s">
        <v>6555</v>
      </c>
      <c r="D5359" s="104">
        <v>1598.78</v>
      </c>
    </row>
    <row r="5360" spans="1:4">
      <c r="A5360" s="98" t="s">
        <v>8561</v>
      </c>
      <c r="B5360" s="97" t="s">
        <v>8562</v>
      </c>
      <c r="C5360" s="98" t="s">
        <v>6555</v>
      </c>
      <c r="D5360" s="104">
        <v>1853.82</v>
      </c>
    </row>
    <row r="5361" spans="1:4">
      <c r="A5361" s="98" t="s">
        <v>8563</v>
      </c>
      <c r="B5361" s="97" t="s">
        <v>6464</v>
      </c>
      <c r="C5361" s="98" t="s">
        <v>6555</v>
      </c>
      <c r="D5361" s="104">
        <v>2108.86</v>
      </c>
    </row>
    <row r="5362" spans="1:4">
      <c r="A5362" s="98" t="s">
        <v>6465</v>
      </c>
      <c r="B5362" s="97" t="s">
        <v>6466</v>
      </c>
      <c r="C5362" s="98" t="s">
        <v>6555</v>
      </c>
      <c r="D5362" s="104">
        <v>2363.96</v>
      </c>
    </row>
    <row r="5363" spans="1:4">
      <c r="A5363" s="98" t="s">
        <v>6467</v>
      </c>
      <c r="B5363" s="97" t="s">
        <v>4421</v>
      </c>
      <c r="C5363" s="98" t="s">
        <v>6555</v>
      </c>
      <c r="D5363" s="104">
        <v>2619.0300000000002</v>
      </c>
    </row>
    <row r="5364" spans="1:4">
      <c r="A5364" s="98" t="s">
        <v>4422</v>
      </c>
      <c r="B5364" s="97" t="s">
        <v>1570</v>
      </c>
      <c r="C5364" s="98" t="s">
        <v>6555</v>
      </c>
      <c r="D5364" s="104">
        <v>2874.1</v>
      </c>
    </row>
    <row r="5365" spans="1:4">
      <c r="A5365" s="98" t="s">
        <v>1571</v>
      </c>
      <c r="B5365" s="97" t="s">
        <v>1572</v>
      </c>
      <c r="C5365" s="98" t="s">
        <v>6555</v>
      </c>
      <c r="D5365" s="104">
        <v>3129.14</v>
      </c>
    </row>
    <row r="5366" spans="1:4">
      <c r="A5366" s="98" t="s">
        <v>1573</v>
      </c>
      <c r="B5366" s="97" t="s">
        <v>1574</v>
      </c>
      <c r="C5366" s="98" t="s">
        <v>6555</v>
      </c>
      <c r="D5366" s="104">
        <v>3384.14</v>
      </c>
    </row>
    <row r="5367" spans="1:4">
      <c r="A5367" s="98" t="s">
        <v>1575</v>
      </c>
      <c r="B5367" s="97" t="s">
        <v>1576</v>
      </c>
      <c r="C5367" s="98" t="s">
        <v>6555</v>
      </c>
      <c r="D5367" s="104">
        <v>3535.51</v>
      </c>
    </row>
    <row r="5368" spans="1:4">
      <c r="A5368" s="98" t="s">
        <v>1577</v>
      </c>
      <c r="B5368" s="97" t="s">
        <v>1578</v>
      </c>
      <c r="C5368" s="98" t="s">
        <v>6555</v>
      </c>
      <c r="D5368" s="104">
        <v>870.91</v>
      </c>
    </row>
    <row r="5369" spans="1:4">
      <c r="A5369" s="98" t="s">
        <v>1579</v>
      </c>
      <c r="B5369" s="97" t="s">
        <v>1580</v>
      </c>
      <c r="C5369" s="98" t="s">
        <v>6555</v>
      </c>
      <c r="D5369" s="104">
        <v>1172.1400000000001</v>
      </c>
    </row>
    <row r="5370" spans="1:4">
      <c r="A5370" s="98" t="s">
        <v>7985</v>
      </c>
      <c r="B5370" s="97" t="s">
        <v>7986</v>
      </c>
      <c r="C5370" s="98" t="s">
        <v>6555</v>
      </c>
      <c r="D5370" s="104">
        <v>1467.87</v>
      </c>
    </row>
    <row r="5371" spans="1:4">
      <c r="A5371" s="98" t="s">
        <v>7987</v>
      </c>
      <c r="B5371" s="97" t="s">
        <v>7988</v>
      </c>
      <c r="C5371" s="98" t="s">
        <v>6555</v>
      </c>
      <c r="D5371" s="104">
        <v>1763.53</v>
      </c>
    </row>
    <row r="5372" spans="1:4">
      <c r="A5372" s="98" t="s">
        <v>7989</v>
      </c>
      <c r="B5372" s="97" t="s">
        <v>7990</v>
      </c>
      <c r="C5372" s="98" t="s">
        <v>6555</v>
      </c>
      <c r="D5372" s="104">
        <v>2059.16</v>
      </c>
    </row>
    <row r="5373" spans="1:4">
      <c r="A5373" s="98" t="s">
        <v>5880</v>
      </c>
      <c r="B5373" s="97" t="s">
        <v>5881</v>
      </c>
      <c r="C5373" s="98" t="s">
        <v>6555</v>
      </c>
      <c r="D5373" s="104">
        <v>2352.7600000000002</v>
      </c>
    </row>
    <row r="5374" spans="1:4">
      <c r="A5374" s="98" t="s">
        <v>5882</v>
      </c>
      <c r="B5374" s="97" t="s">
        <v>5883</v>
      </c>
      <c r="C5374" s="98" t="s">
        <v>6555</v>
      </c>
      <c r="D5374" s="104">
        <v>2648.49</v>
      </c>
    </row>
    <row r="5375" spans="1:4">
      <c r="A5375" s="98" t="s">
        <v>5884</v>
      </c>
      <c r="B5375" s="97" t="s">
        <v>5885</v>
      </c>
      <c r="C5375" s="98" t="s">
        <v>6555</v>
      </c>
      <c r="D5375" s="104">
        <v>2944.16</v>
      </c>
    </row>
    <row r="5376" spans="1:4">
      <c r="A5376" s="98" t="s">
        <v>5886</v>
      </c>
      <c r="B5376" s="97" t="s">
        <v>5887</v>
      </c>
      <c r="C5376" s="98" t="s">
        <v>6555</v>
      </c>
      <c r="D5376" s="104">
        <v>3239.81</v>
      </c>
    </row>
    <row r="5377" spans="1:4">
      <c r="A5377" s="98" t="s">
        <v>5888</v>
      </c>
      <c r="B5377" s="97" t="s">
        <v>5889</v>
      </c>
      <c r="C5377" s="98" t="s">
        <v>6555</v>
      </c>
      <c r="D5377" s="104">
        <v>3535.54</v>
      </c>
    </row>
    <row r="5378" spans="1:4">
      <c r="A5378" s="98" t="s">
        <v>5890</v>
      </c>
      <c r="B5378" s="97" t="s">
        <v>5891</v>
      </c>
      <c r="C5378" s="98" t="s">
        <v>6555</v>
      </c>
      <c r="D5378" s="104">
        <v>3831.21</v>
      </c>
    </row>
    <row r="5379" spans="1:4">
      <c r="A5379" s="98" t="s">
        <v>5892</v>
      </c>
      <c r="B5379" s="97" t="s">
        <v>5893</v>
      </c>
      <c r="C5379" s="98" t="s">
        <v>6555</v>
      </c>
      <c r="D5379" s="104">
        <v>4008.68</v>
      </c>
    </row>
    <row r="5380" spans="1:4">
      <c r="A5380" s="98" t="s">
        <v>5894</v>
      </c>
      <c r="B5380" s="97" t="s">
        <v>5895</v>
      </c>
      <c r="C5380" s="98" t="s">
        <v>6555</v>
      </c>
      <c r="D5380" s="104">
        <v>937.71</v>
      </c>
    </row>
    <row r="5381" spans="1:4">
      <c r="A5381" s="98" t="s">
        <v>5896</v>
      </c>
      <c r="B5381" s="97" t="s">
        <v>5897</v>
      </c>
      <c r="C5381" s="98" t="s">
        <v>6555</v>
      </c>
      <c r="D5381" s="104">
        <v>1510.24</v>
      </c>
    </row>
    <row r="5382" spans="1:4">
      <c r="A5382" s="98" t="s">
        <v>5898</v>
      </c>
      <c r="B5382" s="97" t="s">
        <v>5899</v>
      </c>
      <c r="C5382" s="98" t="s">
        <v>6555</v>
      </c>
      <c r="D5382" s="104">
        <v>1853.14</v>
      </c>
    </row>
    <row r="5383" spans="1:4">
      <c r="A5383" s="98" t="s">
        <v>5900</v>
      </c>
      <c r="B5383" s="97" t="s">
        <v>5901</v>
      </c>
      <c r="C5383" s="98" t="s">
        <v>6555</v>
      </c>
      <c r="D5383" s="104">
        <v>2195.96</v>
      </c>
    </row>
    <row r="5384" spans="1:4">
      <c r="A5384" s="98" t="s">
        <v>5902</v>
      </c>
      <c r="B5384" s="97" t="s">
        <v>5903</v>
      </c>
      <c r="C5384" s="98" t="s">
        <v>6555</v>
      </c>
      <c r="D5384" s="104">
        <v>2538.7600000000002</v>
      </c>
    </row>
    <row r="5385" spans="1:4">
      <c r="A5385" s="98" t="s">
        <v>5904</v>
      </c>
      <c r="B5385" s="97" t="s">
        <v>5905</v>
      </c>
      <c r="C5385" s="98" t="s">
        <v>6555</v>
      </c>
      <c r="D5385" s="104">
        <v>2881.64</v>
      </c>
    </row>
    <row r="5386" spans="1:4">
      <c r="A5386" s="98" t="s">
        <v>5906</v>
      </c>
      <c r="B5386" s="97" t="s">
        <v>5907</v>
      </c>
      <c r="C5386" s="98" t="s">
        <v>6555</v>
      </c>
      <c r="D5386" s="104">
        <v>3224.53</v>
      </c>
    </row>
    <row r="5387" spans="1:4">
      <c r="A5387" s="98" t="s">
        <v>5908</v>
      </c>
      <c r="B5387" s="97" t="s">
        <v>5909</v>
      </c>
      <c r="C5387" s="98" t="s">
        <v>6555</v>
      </c>
      <c r="D5387" s="104">
        <v>3567.28</v>
      </c>
    </row>
    <row r="5388" spans="1:4">
      <c r="A5388" s="98" t="s">
        <v>5910</v>
      </c>
      <c r="B5388" s="97" t="s">
        <v>5911</v>
      </c>
      <c r="C5388" s="98" t="s">
        <v>6555</v>
      </c>
      <c r="D5388" s="104">
        <v>3910.17</v>
      </c>
    </row>
    <row r="5389" spans="1:4">
      <c r="A5389" s="98" t="s">
        <v>5912</v>
      </c>
      <c r="B5389" s="97" t="s">
        <v>14295</v>
      </c>
      <c r="C5389" s="98" t="s">
        <v>6555</v>
      </c>
      <c r="D5389" s="104">
        <v>4253.03</v>
      </c>
    </row>
    <row r="5390" spans="1:4">
      <c r="A5390" s="98" t="s">
        <v>14296</v>
      </c>
      <c r="B5390" s="97" t="s">
        <v>13629</v>
      </c>
      <c r="C5390" s="98" t="s">
        <v>6555</v>
      </c>
      <c r="D5390" s="104">
        <v>4595.82</v>
      </c>
    </row>
    <row r="5391" spans="1:4">
      <c r="A5391" s="98" t="s">
        <v>13630</v>
      </c>
      <c r="B5391" s="97" t="s">
        <v>13631</v>
      </c>
      <c r="C5391" s="98" t="s">
        <v>6555</v>
      </c>
      <c r="D5391" s="104">
        <v>4802.01</v>
      </c>
    </row>
    <row r="5392" spans="1:4">
      <c r="A5392" s="98" t="s">
        <v>13632</v>
      </c>
      <c r="B5392" s="97" t="s">
        <v>13633</v>
      </c>
      <c r="C5392" s="98" t="s">
        <v>6555</v>
      </c>
      <c r="D5392" s="104">
        <v>1208.19</v>
      </c>
    </row>
    <row r="5393" spans="1:4">
      <c r="A5393" s="98" t="s">
        <v>13634</v>
      </c>
      <c r="B5393" s="97" t="s">
        <v>13635</v>
      </c>
      <c r="C5393" s="98" t="s">
        <v>6555</v>
      </c>
      <c r="D5393" s="104">
        <v>1537.36</v>
      </c>
    </row>
    <row r="5394" spans="1:4">
      <c r="A5394" s="98" t="s">
        <v>13636</v>
      </c>
      <c r="B5394" s="97" t="s">
        <v>13637</v>
      </c>
      <c r="C5394" s="98" t="s">
        <v>6555</v>
      </c>
      <c r="D5394" s="104">
        <v>1089.45</v>
      </c>
    </row>
    <row r="5395" spans="1:4">
      <c r="A5395" s="98" t="s">
        <v>13638</v>
      </c>
      <c r="B5395" s="97" t="s">
        <v>13639</v>
      </c>
      <c r="C5395" s="98" t="s">
        <v>6555</v>
      </c>
      <c r="D5395" s="104">
        <v>2319.1799999999998</v>
      </c>
    </row>
    <row r="5396" spans="1:4">
      <c r="A5396" s="98" t="s">
        <v>13640</v>
      </c>
      <c r="B5396" s="97" t="s">
        <v>13641</v>
      </c>
      <c r="C5396" s="98" t="s">
        <v>6555</v>
      </c>
      <c r="D5396" s="104">
        <v>2710.17</v>
      </c>
    </row>
    <row r="5397" spans="1:4">
      <c r="A5397" s="98" t="s">
        <v>13642</v>
      </c>
      <c r="B5397" s="97" t="s">
        <v>13643</v>
      </c>
      <c r="C5397" s="98" t="s">
        <v>6555</v>
      </c>
      <c r="D5397" s="104">
        <v>3101.12</v>
      </c>
    </row>
    <row r="5398" spans="1:4">
      <c r="A5398" s="98" t="s">
        <v>13644</v>
      </c>
      <c r="B5398" s="97" t="s">
        <v>13645</v>
      </c>
      <c r="C5398" s="98" t="s">
        <v>6555</v>
      </c>
      <c r="D5398" s="104">
        <v>3492.1</v>
      </c>
    </row>
    <row r="5399" spans="1:4">
      <c r="A5399" s="98" t="s">
        <v>13646</v>
      </c>
      <c r="B5399" s="97" t="s">
        <v>13647</v>
      </c>
      <c r="C5399" s="98" t="s">
        <v>6555</v>
      </c>
      <c r="D5399" s="104">
        <v>3885.15</v>
      </c>
    </row>
    <row r="5400" spans="1:4">
      <c r="A5400" s="98" t="s">
        <v>11669</v>
      </c>
      <c r="B5400" s="97" t="s">
        <v>11670</v>
      </c>
      <c r="C5400" s="98" t="s">
        <v>6555</v>
      </c>
      <c r="D5400" s="104">
        <v>4276.08</v>
      </c>
    </row>
    <row r="5401" spans="1:4">
      <c r="A5401" s="98" t="s">
        <v>11671</v>
      </c>
      <c r="B5401" s="97" t="s">
        <v>11672</v>
      </c>
      <c r="C5401" s="98" t="s">
        <v>6555</v>
      </c>
      <c r="D5401" s="104">
        <v>4667.03</v>
      </c>
    </row>
    <row r="5402" spans="1:4">
      <c r="A5402" s="98" t="s">
        <v>11673</v>
      </c>
      <c r="B5402" s="97" t="s">
        <v>5437</v>
      </c>
      <c r="C5402" s="98" t="s">
        <v>6555</v>
      </c>
      <c r="D5402" s="104">
        <v>5057.9799999999996</v>
      </c>
    </row>
    <row r="5403" spans="1:4">
      <c r="A5403" s="98" t="s">
        <v>5438</v>
      </c>
      <c r="B5403" s="97" t="s">
        <v>5431</v>
      </c>
      <c r="C5403" s="98" t="s">
        <v>6555</v>
      </c>
      <c r="D5403" s="104">
        <v>5293.42</v>
      </c>
    </row>
    <row r="5404" spans="1:4">
      <c r="A5404" s="98" t="s">
        <v>5432</v>
      </c>
      <c r="B5404" s="97" t="s">
        <v>5433</v>
      </c>
      <c r="C5404" s="98" t="s">
        <v>6555</v>
      </c>
      <c r="D5404" s="104">
        <v>1229.8800000000001</v>
      </c>
    </row>
    <row r="5405" spans="1:4">
      <c r="A5405" s="98" t="s">
        <v>5434</v>
      </c>
      <c r="B5405" s="97" t="s">
        <v>5435</v>
      </c>
      <c r="C5405" s="98" t="s">
        <v>6555</v>
      </c>
      <c r="D5405" s="104">
        <v>1948.65</v>
      </c>
    </row>
    <row r="5406" spans="1:4">
      <c r="A5406" s="98" t="s">
        <v>5436</v>
      </c>
      <c r="B5406" s="97" t="s">
        <v>3340</v>
      </c>
      <c r="C5406" s="98" t="s">
        <v>6555</v>
      </c>
      <c r="D5406" s="104">
        <v>2456.4299999999998</v>
      </c>
    </row>
    <row r="5407" spans="1:4">
      <c r="A5407" s="98" t="s">
        <v>3341</v>
      </c>
      <c r="B5407" s="97" t="s">
        <v>3342</v>
      </c>
      <c r="C5407" s="98" t="s">
        <v>6555</v>
      </c>
      <c r="D5407" s="104">
        <v>2962.01</v>
      </c>
    </row>
    <row r="5408" spans="1:4">
      <c r="A5408" s="98" t="s">
        <v>3343</v>
      </c>
      <c r="B5408" s="97" t="s">
        <v>3344</v>
      </c>
      <c r="C5408" s="98" t="s">
        <v>6555</v>
      </c>
      <c r="D5408" s="104">
        <v>3467.71</v>
      </c>
    </row>
    <row r="5409" spans="1:4">
      <c r="A5409" s="98" t="s">
        <v>3345</v>
      </c>
      <c r="B5409" s="97" t="s">
        <v>3346</v>
      </c>
      <c r="C5409" s="98" t="s">
        <v>6555</v>
      </c>
      <c r="D5409" s="104">
        <v>3973.35</v>
      </c>
    </row>
    <row r="5410" spans="1:4">
      <c r="A5410" s="98" t="s">
        <v>3347</v>
      </c>
      <c r="B5410" s="97" t="s">
        <v>3348</v>
      </c>
      <c r="C5410" s="98" t="s">
        <v>6555</v>
      </c>
      <c r="D5410" s="104">
        <v>4481.08</v>
      </c>
    </row>
    <row r="5411" spans="1:4">
      <c r="A5411" s="98" t="s">
        <v>3349</v>
      </c>
      <c r="B5411" s="97" t="s">
        <v>3350</v>
      </c>
      <c r="C5411" s="98" t="s">
        <v>6555</v>
      </c>
      <c r="D5411" s="104">
        <v>4986.83</v>
      </c>
    </row>
    <row r="5412" spans="1:4">
      <c r="A5412" s="98" t="s">
        <v>3351</v>
      </c>
      <c r="B5412" s="97" t="s">
        <v>3352</v>
      </c>
      <c r="C5412" s="98" t="s">
        <v>6555</v>
      </c>
      <c r="D5412" s="104">
        <v>5492.44</v>
      </c>
    </row>
    <row r="5413" spans="1:4">
      <c r="A5413" s="98" t="s">
        <v>3353</v>
      </c>
      <c r="B5413" s="97" t="s">
        <v>3354</v>
      </c>
      <c r="C5413" s="98" t="s">
        <v>6555</v>
      </c>
      <c r="D5413" s="104">
        <v>6000.21</v>
      </c>
    </row>
    <row r="5414" spans="1:4">
      <c r="A5414" s="98" t="s">
        <v>3355</v>
      </c>
      <c r="B5414" s="97" t="s">
        <v>3356</v>
      </c>
      <c r="C5414" s="98" t="s">
        <v>6555</v>
      </c>
      <c r="D5414" s="104">
        <v>6505.84</v>
      </c>
    </row>
    <row r="5415" spans="1:4">
      <c r="A5415" s="98" t="s">
        <v>3357</v>
      </c>
      <c r="B5415" s="97" t="s">
        <v>3358</v>
      </c>
      <c r="C5415" s="98" t="s">
        <v>6555</v>
      </c>
      <c r="D5415" s="104">
        <v>6808.45</v>
      </c>
    </row>
    <row r="5416" spans="1:4">
      <c r="A5416" s="98" t="s">
        <v>3359</v>
      </c>
      <c r="B5416" s="97" t="s">
        <v>3360</v>
      </c>
      <c r="C5416" s="98" t="s">
        <v>6555</v>
      </c>
      <c r="D5416" s="104">
        <v>1558.92</v>
      </c>
    </row>
    <row r="5417" spans="1:4">
      <c r="A5417" s="98" t="s">
        <v>3361</v>
      </c>
      <c r="B5417" s="97" t="s">
        <v>3362</v>
      </c>
      <c r="C5417" s="98" t="s">
        <v>6555</v>
      </c>
      <c r="D5417" s="104">
        <v>6183.13</v>
      </c>
    </row>
    <row r="5418" spans="1:4">
      <c r="A5418" s="98" t="s">
        <v>1114</v>
      </c>
      <c r="B5418" s="97" t="s">
        <v>1115</v>
      </c>
      <c r="C5418" s="98" t="s">
        <v>6555</v>
      </c>
      <c r="D5418" s="104">
        <v>6968.63</v>
      </c>
    </row>
    <row r="5419" spans="1:4">
      <c r="A5419" s="98" t="s">
        <v>1116</v>
      </c>
      <c r="B5419" s="97" t="s">
        <v>1117</v>
      </c>
      <c r="C5419" s="98" t="s">
        <v>6555</v>
      </c>
      <c r="D5419" s="104">
        <v>7756.3</v>
      </c>
    </row>
    <row r="5420" spans="1:4">
      <c r="A5420" s="98" t="s">
        <v>1118</v>
      </c>
      <c r="B5420" s="97" t="s">
        <v>1119</v>
      </c>
      <c r="C5420" s="98" t="s">
        <v>6555</v>
      </c>
      <c r="D5420" s="104">
        <v>8541.83</v>
      </c>
    </row>
    <row r="5421" spans="1:4">
      <c r="A5421" s="98" t="s">
        <v>1120</v>
      </c>
      <c r="B5421" s="97" t="s">
        <v>1121</v>
      </c>
      <c r="C5421" s="98" t="s">
        <v>6555</v>
      </c>
      <c r="D5421" s="104">
        <v>9329.43</v>
      </c>
    </row>
    <row r="5422" spans="1:4">
      <c r="A5422" s="98" t="s">
        <v>1122</v>
      </c>
      <c r="B5422" s="97" t="s">
        <v>1123</v>
      </c>
      <c r="C5422" s="98" t="s">
        <v>6555</v>
      </c>
      <c r="D5422" s="104">
        <v>10115</v>
      </c>
    </row>
    <row r="5423" spans="1:4">
      <c r="A5423" s="98" t="s">
        <v>1124</v>
      </c>
      <c r="B5423" s="97" t="s">
        <v>1125</v>
      </c>
      <c r="C5423" s="98" t="s">
        <v>6555</v>
      </c>
      <c r="D5423" s="104">
        <v>10900.53</v>
      </c>
    </row>
    <row r="5424" spans="1:4">
      <c r="A5424" s="98" t="s">
        <v>1126</v>
      </c>
      <c r="B5424" s="97" t="s">
        <v>1127</v>
      </c>
      <c r="C5424" s="98" t="s">
        <v>6555</v>
      </c>
      <c r="D5424" s="104">
        <v>11688.2</v>
      </c>
    </row>
    <row r="5425" spans="1:4">
      <c r="A5425" s="98" t="s">
        <v>1128</v>
      </c>
      <c r="B5425" s="97" t="s">
        <v>1129</v>
      </c>
      <c r="C5425" s="98" t="s">
        <v>6555</v>
      </c>
      <c r="D5425" s="104">
        <v>12473.77</v>
      </c>
    </row>
    <row r="5426" spans="1:4">
      <c r="A5426" s="98" t="s">
        <v>1130</v>
      </c>
      <c r="B5426" s="97" t="s">
        <v>1131</v>
      </c>
      <c r="C5426" s="98" t="s">
        <v>6555</v>
      </c>
      <c r="D5426" s="104">
        <v>13259.25</v>
      </c>
    </row>
    <row r="5427" spans="1:4">
      <c r="A5427" s="98" t="s">
        <v>1132</v>
      </c>
      <c r="B5427" s="97" t="s">
        <v>1133</v>
      </c>
      <c r="C5427" s="98" t="s">
        <v>6555</v>
      </c>
      <c r="D5427" s="104">
        <v>14047</v>
      </c>
    </row>
    <row r="5428" spans="1:4">
      <c r="A5428" s="98" t="s">
        <v>3313</v>
      </c>
      <c r="B5428" s="97" t="s">
        <v>8403</v>
      </c>
      <c r="C5428" s="98" t="s">
        <v>6555</v>
      </c>
      <c r="D5428" s="104">
        <v>14832.45</v>
      </c>
    </row>
    <row r="5429" spans="1:4">
      <c r="A5429" s="98" t="s">
        <v>8404</v>
      </c>
      <c r="B5429" s="97" t="s">
        <v>8405</v>
      </c>
      <c r="C5429" s="98" t="s">
        <v>6555</v>
      </c>
      <c r="D5429" s="104">
        <v>15303.8</v>
      </c>
    </row>
    <row r="5430" spans="1:4">
      <c r="A5430" s="98" t="s">
        <v>8406</v>
      </c>
      <c r="B5430" s="97" t="s">
        <v>4941</v>
      </c>
      <c r="C5430" s="98" t="s">
        <v>6555</v>
      </c>
      <c r="D5430" s="104">
        <v>4946.5</v>
      </c>
    </row>
    <row r="5431" spans="1:4">
      <c r="A5431" s="98" t="s">
        <v>4942</v>
      </c>
      <c r="B5431" s="97" t="s">
        <v>4943</v>
      </c>
      <c r="C5431" s="98" t="s">
        <v>6555</v>
      </c>
      <c r="D5431" s="104">
        <v>307.8</v>
      </c>
    </row>
    <row r="5432" spans="1:4">
      <c r="A5432" s="98" t="s">
        <v>4944</v>
      </c>
      <c r="B5432" s="97" t="s">
        <v>4945</v>
      </c>
      <c r="C5432" s="98" t="s">
        <v>6555</v>
      </c>
      <c r="D5432" s="104">
        <v>375.38</v>
      </c>
    </row>
    <row r="5433" spans="1:4">
      <c r="A5433" s="98" t="s">
        <v>4946</v>
      </c>
      <c r="B5433" s="97" t="s">
        <v>4947</v>
      </c>
      <c r="C5433" s="98" t="s">
        <v>6555</v>
      </c>
      <c r="D5433" s="104">
        <v>442.8</v>
      </c>
    </row>
    <row r="5434" spans="1:4">
      <c r="A5434" s="98" t="s">
        <v>4948</v>
      </c>
      <c r="B5434" s="97" t="s">
        <v>4949</v>
      </c>
      <c r="C5434" s="98" t="s">
        <v>6555</v>
      </c>
      <c r="D5434" s="104">
        <v>510.33</v>
      </c>
    </row>
    <row r="5435" spans="1:4">
      <c r="A5435" s="98" t="s">
        <v>4950</v>
      </c>
      <c r="B5435" s="97" t="s">
        <v>4951</v>
      </c>
      <c r="C5435" s="98" t="s">
        <v>6555</v>
      </c>
      <c r="D5435" s="104">
        <v>577.91</v>
      </c>
    </row>
    <row r="5436" spans="1:4">
      <c r="A5436" s="98" t="s">
        <v>4952</v>
      </c>
      <c r="B5436" s="97" t="s">
        <v>4953</v>
      </c>
      <c r="C5436" s="98" t="s">
        <v>6555</v>
      </c>
      <c r="D5436" s="104">
        <v>645.39</v>
      </c>
    </row>
    <row r="5437" spans="1:4">
      <c r="A5437" s="98" t="s">
        <v>4954</v>
      </c>
      <c r="B5437" s="97" t="s">
        <v>4955</v>
      </c>
      <c r="C5437" s="98" t="s">
        <v>6555</v>
      </c>
      <c r="D5437" s="104">
        <v>712.92</v>
      </c>
    </row>
    <row r="5438" spans="1:4">
      <c r="A5438" s="98" t="s">
        <v>4956</v>
      </c>
      <c r="B5438" s="97" t="s">
        <v>4957</v>
      </c>
      <c r="C5438" s="98" t="s">
        <v>6555</v>
      </c>
      <c r="D5438" s="104">
        <v>780.44</v>
      </c>
    </row>
    <row r="5439" spans="1:4">
      <c r="A5439" s="98" t="s">
        <v>4958</v>
      </c>
      <c r="B5439" s="97" t="s">
        <v>4959</v>
      </c>
      <c r="C5439" s="98" t="s">
        <v>6555</v>
      </c>
      <c r="D5439" s="104">
        <v>847.93</v>
      </c>
    </row>
    <row r="5440" spans="1:4">
      <c r="A5440" s="98" t="s">
        <v>4960</v>
      </c>
      <c r="B5440" s="97" t="s">
        <v>4961</v>
      </c>
      <c r="C5440" s="98" t="s">
        <v>6555</v>
      </c>
      <c r="D5440" s="104">
        <v>915.48</v>
      </c>
    </row>
    <row r="5441" spans="1:4">
      <c r="A5441" s="98" t="s">
        <v>4962</v>
      </c>
      <c r="B5441" s="97" t="s">
        <v>4963</v>
      </c>
      <c r="C5441" s="98" t="s">
        <v>6555</v>
      </c>
      <c r="D5441" s="104">
        <v>955.6</v>
      </c>
    </row>
    <row r="5442" spans="1:4">
      <c r="A5442" s="98" t="s">
        <v>4964</v>
      </c>
      <c r="B5442" s="97" t="s">
        <v>4965</v>
      </c>
      <c r="C5442" s="98" t="s">
        <v>6555</v>
      </c>
      <c r="D5442" s="104">
        <v>246.24</v>
      </c>
    </row>
    <row r="5443" spans="1:4">
      <c r="A5443" s="98" t="s">
        <v>4966</v>
      </c>
      <c r="B5443" s="97" t="s">
        <v>4967</v>
      </c>
      <c r="C5443" s="98" t="s">
        <v>6555</v>
      </c>
      <c r="D5443" s="104">
        <v>307.8</v>
      </c>
    </row>
    <row r="5444" spans="1:4">
      <c r="A5444" s="98" t="s">
        <v>4968</v>
      </c>
      <c r="B5444" s="97" t="s">
        <v>4969</v>
      </c>
      <c r="C5444" s="98" t="s">
        <v>6555</v>
      </c>
      <c r="D5444" s="104">
        <v>375.38</v>
      </c>
    </row>
    <row r="5445" spans="1:4">
      <c r="A5445" s="98" t="s">
        <v>4970</v>
      </c>
      <c r="B5445" s="97" t="s">
        <v>8443</v>
      </c>
      <c r="C5445" s="98" t="s">
        <v>6555</v>
      </c>
      <c r="D5445" s="104">
        <v>442.8</v>
      </c>
    </row>
    <row r="5446" spans="1:4">
      <c r="A5446" s="98" t="s">
        <v>8444</v>
      </c>
      <c r="B5446" s="97" t="s">
        <v>8445</v>
      </c>
      <c r="C5446" s="98" t="s">
        <v>6555</v>
      </c>
      <c r="D5446" s="104">
        <v>510.33</v>
      </c>
    </row>
    <row r="5447" spans="1:4">
      <c r="A5447" s="98" t="s">
        <v>8446</v>
      </c>
      <c r="B5447" s="97" t="s">
        <v>6346</v>
      </c>
      <c r="C5447" s="98" t="s">
        <v>6555</v>
      </c>
      <c r="D5447" s="104">
        <v>577.91</v>
      </c>
    </row>
    <row r="5448" spans="1:4">
      <c r="A5448" s="98" t="s">
        <v>6347</v>
      </c>
      <c r="B5448" s="97" t="s">
        <v>6348</v>
      </c>
      <c r="C5448" s="98" t="s">
        <v>6555</v>
      </c>
      <c r="D5448" s="104">
        <v>645.39</v>
      </c>
    </row>
    <row r="5449" spans="1:4">
      <c r="A5449" s="98" t="s">
        <v>6349</v>
      </c>
      <c r="B5449" s="97" t="s">
        <v>6350</v>
      </c>
      <c r="C5449" s="98" t="s">
        <v>6555</v>
      </c>
      <c r="D5449" s="104">
        <v>712.92</v>
      </c>
    </row>
    <row r="5450" spans="1:4">
      <c r="A5450" s="98" t="s">
        <v>6351</v>
      </c>
      <c r="B5450" s="97" t="s">
        <v>6352</v>
      </c>
      <c r="C5450" s="98" t="s">
        <v>6555</v>
      </c>
      <c r="D5450" s="104">
        <v>780.44</v>
      </c>
    </row>
    <row r="5451" spans="1:4">
      <c r="A5451" s="98" t="s">
        <v>6353</v>
      </c>
      <c r="B5451" s="97" t="s">
        <v>6354</v>
      </c>
      <c r="C5451" s="98" t="s">
        <v>6555</v>
      </c>
      <c r="D5451" s="104">
        <v>847.93</v>
      </c>
    </row>
    <row r="5452" spans="1:4">
      <c r="A5452" s="98" t="s">
        <v>6355</v>
      </c>
      <c r="B5452" s="97" t="s">
        <v>6356</v>
      </c>
      <c r="C5452" s="98" t="s">
        <v>6555</v>
      </c>
      <c r="D5452" s="104">
        <v>915.48</v>
      </c>
    </row>
    <row r="5453" spans="1:4">
      <c r="A5453" s="98" t="s">
        <v>6357</v>
      </c>
      <c r="B5453" s="97" t="s">
        <v>6358</v>
      </c>
      <c r="C5453" s="98" t="s">
        <v>6555</v>
      </c>
      <c r="D5453" s="104">
        <v>955.6</v>
      </c>
    </row>
    <row r="5454" spans="1:4">
      <c r="A5454" s="98" t="s">
        <v>6359</v>
      </c>
      <c r="B5454" s="97" t="s">
        <v>6360</v>
      </c>
      <c r="C5454" s="98" t="s">
        <v>6555</v>
      </c>
      <c r="D5454" s="104">
        <v>8145.5</v>
      </c>
    </row>
    <row r="5455" spans="1:4">
      <c r="A5455" s="98" t="s">
        <v>6361</v>
      </c>
      <c r="B5455" s="97" t="s">
        <v>6362</v>
      </c>
      <c r="C5455" s="98" t="s">
        <v>6555</v>
      </c>
      <c r="D5455" s="104">
        <v>9109.5400000000009</v>
      </c>
    </row>
    <row r="5456" spans="1:4">
      <c r="A5456" s="98" t="s">
        <v>6363</v>
      </c>
      <c r="B5456" s="97" t="s">
        <v>6406</v>
      </c>
      <c r="C5456" s="98" t="s">
        <v>6555</v>
      </c>
      <c r="D5456" s="104">
        <v>10073.57</v>
      </c>
    </row>
    <row r="5457" spans="1:4">
      <c r="A5457" s="98" t="s">
        <v>6407</v>
      </c>
      <c r="B5457" s="97" t="s">
        <v>6408</v>
      </c>
      <c r="C5457" s="98" t="s">
        <v>6555</v>
      </c>
      <c r="D5457" s="104">
        <v>11037.64</v>
      </c>
    </row>
    <row r="5458" spans="1:4">
      <c r="A5458" s="98" t="s">
        <v>6409</v>
      </c>
      <c r="B5458" s="97" t="s">
        <v>6410</v>
      </c>
      <c r="C5458" s="98" t="s">
        <v>6555</v>
      </c>
      <c r="D5458" s="104">
        <v>12001.73</v>
      </c>
    </row>
    <row r="5459" spans="1:4">
      <c r="A5459" s="98" t="s">
        <v>6411</v>
      </c>
      <c r="B5459" s="97" t="s">
        <v>6412</v>
      </c>
      <c r="C5459" s="98" t="s">
        <v>6555</v>
      </c>
      <c r="D5459" s="104">
        <v>12965.74</v>
      </c>
    </row>
    <row r="5460" spans="1:4">
      <c r="A5460" s="98" t="s">
        <v>6413</v>
      </c>
      <c r="B5460" s="97" t="s">
        <v>6414</v>
      </c>
      <c r="C5460" s="98" t="s">
        <v>6555</v>
      </c>
      <c r="D5460" s="104">
        <v>13929.79</v>
      </c>
    </row>
    <row r="5461" spans="1:4">
      <c r="A5461" s="98" t="s">
        <v>6415</v>
      </c>
      <c r="B5461" s="97" t="s">
        <v>3613</v>
      </c>
      <c r="C5461" s="98" t="s">
        <v>6555</v>
      </c>
      <c r="D5461" s="104">
        <v>14891.68</v>
      </c>
    </row>
    <row r="5462" spans="1:4">
      <c r="A5462" s="98" t="s">
        <v>3614</v>
      </c>
      <c r="B5462" s="97" t="s">
        <v>3615</v>
      </c>
      <c r="C5462" s="98" t="s">
        <v>6555</v>
      </c>
      <c r="D5462" s="104">
        <v>15855.73</v>
      </c>
    </row>
    <row r="5463" spans="1:4">
      <c r="A5463" s="98" t="s">
        <v>3616</v>
      </c>
      <c r="B5463" s="97" t="s">
        <v>3617</v>
      </c>
      <c r="C5463" s="98" t="s">
        <v>6555</v>
      </c>
      <c r="D5463" s="104">
        <v>16819.77</v>
      </c>
    </row>
    <row r="5464" spans="1:4">
      <c r="A5464" s="98" t="s">
        <v>3618</v>
      </c>
      <c r="B5464" s="97" t="s">
        <v>3619</v>
      </c>
      <c r="C5464" s="98" t="s">
        <v>6555</v>
      </c>
      <c r="D5464" s="104">
        <v>17783.830000000002</v>
      </c>
    </row>
    <row r="5465" spans="1:4">
      <c r="A5465" s="98" t="s">
        <v>3620</v>
      </c>
      <c r="B5465" s="97" t="s">
        <v>3621</v>
      </c>
      <c r="C5465" s="98" t="s">
        <v>6555</v>
      </c>
      <c r="D5465" s="104">
        <v>18747.84</v>
      </c>
    </row>
    <row r="5466" spans="1:4">
      <c r="A5466" s="98" t="s">
        <v>3622</v>
      </c>
      <c r="B5466" s="97" t="s">
        <v>3623</v>
      </c>
      <c r="C5466" s="98" t="s">
        <v>6555</v>
      </c>
      <c r="D5466" s="104">
        <v>19326.25</v>
      </c>
    </row>
    <row r="5467" spans="1:4">
      <c r="A5467" s="98" t="s">
        <v>3624</v>
      </c>
      <c r="B5467" s="97" t="s">
        <v>3625</v>
      </c>
      <c r="C5467" s="98" t="s">
        <v>6555</v>
      </c>
      <c r="D5467" s="104">
        <v>6516.4</v>
      </c>
    </row>
    <row r="5468" spans="1:4">
      <c r="A5468" s="98" t="s">
        <v>3626</v>
      </c>
      <c r="B5468" s="97" t="s">
        <v>3627</v>
      </c>
      <c r="C5468" s="98" t="s">
        <v>6555</v>
      </c>
      <c r="D5468" s="104">
        <v>11075.36</v>
      </c>
    </row>
    <row r="5469" spans="1:4">
      <c r="A5469" s="98" t="s">
        <v>3628</v>
      </c>
      <c r="B5469" s="97" t="s">
        <v>1500</v>
      </c>
      <c r="C5469" s="98" t="s">
        <v>6555</v>
      </c>
      <c r="D5469" s="104">
        <v>12218.2</v>
      </c>
    </row>
    <row r="5470" spans="1:4">
      <c r="A5470" s="98" t="s">
        <v>1501</v>
      </c>
      <c r="B5470" s="97" t="s">
        <v>1502</v>
      </c>
      <c r="C5470" s="98" t="s">
        <v>6555</v>
      </c>
      <c r="D5470" s="104">
        <v>13360.98</v>
      </c>
    </row>
    <row r="5471" spans="1:4">
      <c r="A5471" s="98" t="s">
        <v>1503</v>
      </c>
      <c r="B5471" s="97" t="s">
        <v>1504</v>
      </c>
      <c r="C5471" s="98" t="s">
        <v>6555</v>
      </c>
      <c r="D5471" s="104">
        <v>14503.69</v>
      </c>
    </row>
    <row r="5472" spans="1:4">
      <c r="A5472" s="98" t="s">
        <v>1505</v>
      </c>
      <c r="B5472" s="97" t="s">
        <v>1506</v>
      </c>
      <c r="C5472" s="98" t="s">
        <v>6555</v>
      </c>
      <c r="D5472" s="104">
        <v>15646.51</v>
      </c>
    </row>
    <row r="5473" spans="1:4">
      <c r="A5473" s="98" t="s">
        <v>1507</v>
      </c>
      <c r="B5473" s="97" t="s">
        <v>1508</v>
      </c>
      <c r="C5473" s="98" t="s">
        <v>6555</v>
      </c>
      <c r="D5473" s="104">
        <v>16789.25</v>
      </c>
    </row>
    <row r="5474" spans="1:4">
      <c r="A5474" s="98" t="s">
        <v>1509</v>
      </c>
      <c r="B5474" s="97" t="s">
        <v>1510</v>
      </c>
      <c r="C5474" s="98" t="s">
        <v>6555</v>
      </c>
      <c r="D5474" s="104">
        <v>17929.87</v>
      </c>
    </row>
    <row r="5475" spans="1:4">
      <c r="A5475" s="98" t="s">
        <v>1511</v>
      </c>
      <c r="B5475" s="97" t="s">
        <v>6396</v>
      </c>
      <c r="C5475" s="98" t="s">
        <v>6555</v>
      </c>
      <c r="D5475" s="104">
        <v>19072.810000000001</v>
      </c>
    </row>
    <row r="5476" spans="1:4">
      <c r="A5476" s="98" t="s">
        <v>6397</v>
      </c>
      <c r="B5476" s="97" t="s">
        <v>6398</v>
      </c>
      <c r="C5476" s="98" t="s">
        <v>6555</v>
      </c>
      <c r="D5476" s="104">
        <v>20215.52</v>
      </c>
    </row>
    <row r="5477" spans="1:4">
      <c r="A5477" s="98" t="s">
        <v>6399</v>
      </c>
      <c r="B5477" s="97" t="s">
        <v>6400</v>
      </c>
      <c r="C5477" s="98" t="s">
        <v>6555</v>
      </c>
      <c r="D5477" s="104">
        <v>21358.33</v>
      </c>
    </row>
    <row r="5478" spans="1:4">
      <c r="A5478" s="98" t="s">
        <v>6401</v>
      </c>
      <c r="B5478" s="97" t="s">
        <v>6402</v>
      </c>
      <c r="C5478" s="98" t="s">
        <v>6555</v>
      </c>
      <c r="D5478" s="104">
        <v>22501.15</v>
      </c>
    </row>
    <row r="5479" spans="1:4">
      <c r="A5479" s="98" t="s">
        <v>6403</v>
      </c>
      <c r="B5479" s="97" t="s">
        <v>6404</v>
      </c>
      <c r="C5479" s="98" t="s">
        <v>6555</v>
      </c>
      <c r="D5479" s="104">
        <v>23643.89</v>
      </c>
    </row>
    <row r="5480" spans="1:4">
      <c r="A5480" s="98" t="s">
        <v>6405</v>
      </c>
      <c r="B5480" s="97" t="s">
        <v>2298</v>
      </c>
      <c r="C5480" s="98" t="s">
        <v>6555</v>
      </c>
      <c r="D5480" s="104">
        <v>24329.19</v>
      </c>
    </row>
    <row r="5481" spans="1:4">
      <c r="A5481" s="98" t="s">
        <v>2299</v>
      </c>
      <c r="B5481" s="97" t="s">
        <v>3538</v>
      </c>
      <c r="C5481" s="98" t="s">
        <v>6555</v>
      </c>
      <c r="D5481" s="104">
        <v>8860.2900000000009</v>
      </c>
    </row>
    <row r="5482" spans="1:4">
      <c r="A5482" s="98" t="s">
        <v>3539</v>
      </c>
      <c r="B5482" s="97" t="s">
        <v>3540</v>
      </c>
      <c r="C5482" s="98" t="s">
        <v>6555</v>
      </c>
      <c r="D5482" s="104">
        <v>4045</v>
      </c>
    </row>
    <row r="5483" spans="1:4">
      <c r="A5483" s="98" t="s">
        <v>3541</v>
      </c>
      <c r="B5483" s="97" t="s">
        <v>3542</v>
      </c>
      <c r="C5483" s="98" t="s">
        <v>6555</v>
      </c>
      <c r="D5483" s="104">
        <v>1258.7</v>
      </c>
    </row>
    <row r="5484" spans="1:4">
      <c r="A5484" s="98" t="s">
        <v>3543</v>
      </c>
      <c r="B5484" s="97" t="s">
        <v>1539</v>
      </c>
      <c r="C5484" s="98" t="s">
        <v>6555</v>
      </c>
      <c r="D5484" s="104">
        <v>24514.76</v>
      </c>
    </row>
    <row r="5485" spans="1:4">
      <c r="A5485" s="98" t="s">
        <v>1540</v>
      </c>
      <c r="B5485" s="97" t="s">
        <v>1541</v>
      </c>
      <c r="C5485" s="98" t="s">
        <v>6555</v>
      </c>
      <c r="D5485" s="104">
        <v>31589.39</v>
      </c>
    </row>
    <row r="5486" spans="1:4">
      <c r="A5486" s="98" t="s">
        <v>1542</v>
      </c>
      <c r="B5486" s="97" t="s">
        <v>1543</v>
      </c>
      <c r="C5486" s="98" t="s">
        <v>6555</v>
      </c>
      <c r="D5486" s="104">
        <v>1626.22</v>
      </c>
    </row>
    <row r="5487" spans="1:4">
      <c r="A5487" s="98" t="s">
        <v>1544</v>
      </c>
      <c r="B5487" s="97" t="s">
        <v>1545</v>
      </c>
      <c r="C5487" s="98" t="s">
        <v>6555</v>
      </c>
      <c r="D5487" s="104">
        <v>2064.13</v>
      </c>
    </row>
    <row r="5488" spans="1:4">
      <c r="A5488" s="98" t="s">
        <v>1546</v>
      </c>
      <c r="B5488" s="97" t="s">
        <v>1547</v>
      </c>
      <c r="C5488" s="98" t="s">
        <v>6555</v>
      </c>
      <c r="D5488" s="104">
        <v>2671.7</v>
      </c>
    </row>
    <row r="5489" spans="1:4">
      <c r="A5489" s="98" t="s">
        <v>1548</v>
      </c>
      <c r="B5489" s="97" t="s">
        <v>1549</v>
      </c>
      <c r="C5489" s="98" t="s">
        <v>6555</v>
      </c>
      <c r="D5489" s="104">
        <v>3174.78</v>
      </c>
    </row>
    <row r="5490" spans="1:4">
      <c r="A5490" s="98" t="s">
        <v>1550</v>
      </c>
      <c r="B5490" s="97" t="s">
        <v>4398</v>
      </c>
      <c r="C5490" s="98" t="s">
        <v>6555</v>
      </c>
      <c r="D5490" s="104">
        <v>3727.44</v>
      </c>
    </row>
    <row r="5491" spans="1:4">
      <c r="A5491" s="98" t="s">
        <v>4399</v>
      </c>
      <c r="B5491" s="97" t="s">
        <v>4400</v>
      </c>
      <c r="C5491" s="98" t="s">
        <v>6555</v>
      </c>
      <c r="D5491" s="104">
        <v>4370.93</v>
      </c>
    </row>
    <row r="5492" spans="1:4">
      <c r="A5492" s="98" t="s">
        <v>4401</v>
      </c>
      <c r="B5492" s="97" t="s">
        <v>4402</v>
      </c>
      <c r="C5492" s="98" t="s">
        <v>6555</v>
      </c>
      <c r="D5492" s="104">
        <v>5015.32</v>
      </c>
    </row>
    <row r="5493" spans="1:4">
      <c r="A5493" s="98" t="s">
        <v>4403</v>
      </c>
      <c r="B5493" s="97" t="s">
        <v>4404</v>
      </c>
      <c r="C5493" s="98" t="s">
        <v>6555</v>
      </c>
      <c r="D5493" s="104">
        <v>5700.65</v>
      </c>
    </row>
    <row r="5494" spans="1:4">
      <c r="A5494" s="98" t="s">
        <v>4405</v>
      </c>
      <c r="B5494" s="97" t="s">
        <v>4406</v>
      </c>
      <c r="C5494" s="98" t="s">
        <v>6555</v>
      </c>
      <c r="D5494" s="104">
        <v>7330.36</v>
      </c>
    </row>
    <row r="5495" spans="1:4">
      <c r="A5495" s="98" t="s">
        <v>4407</v>
      </c>
      <c r="B5495" s="97" t="s">
        <v>4408</v>
      </c>
      <c r="C5495" s="98" t="s">
        <v>6555</v>
      </c>
      <c r="D5495" s="104">
        <v>14391.79</v>
      </c>
    </row>
    <row r="5496" spans="1:4">
      <c r="A5496" s="98" t="s">
        <v>4409</v>
      </c>
      <c r="B5496" s="97" t="s">
        <v>4410</v>
      </c>
      <c r="C5496" s="98" t="s">
        <v>6555</v>
      </c>
      <c r="D5496" s="104">
        <v>1166</v>
      </c>
    </row>
    <row r="5497" spans="1:4">
      <c r="A5497" s="98" t="s">
        <v>4411</v>
      </c>
      <c r="B5497" s="97" t="s">
        <v>4412</v>
      </c>
      <c r="C5497" s="98" t="s">
        <v>6555</v>
      </c>
      <c r="D5497" s="104">
        <v>17120.12</v>
      </c>
    </row>
    <row r="5498" spans="1:4">
      <c r="A5498" s="98" t="s">
        <v>4413</v>
      </c>
      <c r="B5498" s="97" t="s">
        <v>4414</v>
      </c>
      <c r="C5498" s="98" t="s">
        <v>6555</v>
      </c>
      <c r="D5498" s="104">
        <v>21403.03</v>
      </c>
    </row>
    <row r="5499" spans="1:4">
      <c r="A5499" s="98" t="s">
        <v>4415</v>
      </c>
      <c r="B5499" s="97" t="s">
        <v>8509</v>
      </c>
      <c r="C5499" s="98" t="s">
        <v>6555</v>
      </c>
      <c r="D5499" s="104">
        <v>1381.18</v>
      </c>
    </row>
    <row r="5500" spans="1:4">
      <c r="A5500" s="98" t="s">
        <v>8510</v>
      </c>
      <c r="B5500" s="97" t="s">
        <v>8511</v>
      </c>
      <c r="C5500" s="98" t="s">
        <v>6555</v>
      </c>
      <c r="D5500" s="104">
        <v>22431.37</v>
      </c>
    </row>
    <row r="5501" spans="1:4">
      <c r="A5501" s="98" t="s">
        <v>8512</v>
      </c>
      <c r="B5501" s="97" t="s">
        <v>8513</v>
      </c>
      <c r="C5501" s="98" t="s">
        <v>6555</v>
      </c>
      <c r="D5501" s="104">
        <v>28566.78</v>
      </c>
    </row>
    <row r="5502" spans="1:4">
      <c r="A5502" s="98" t="s">
        <v>8514</v>
      </c>
      <c r="B5502" s="97" t="s">
        <v>8515</v>
      </c>
      <c r="C5502" s="98" t="s">
        <v>6555</v>
      </c>
      <c r="D5502" s="104">
        <v>1801.88</v>
      </c>
    </row>
    <row r="5503" spans="1:4">
      <c r="A5503" s="98" t="s">
        <v>8516</v>
      </c>
      <c r="B5503" s="97" t="s">
        <v>8517</v>
      </c>
      <c r="C5503" s="98" t="s">
        <v>6555</v>
      </c>
      <c r="D5503" s="104">
        <v>2290.2399999999998</v>
      </c>
    </row>
    <row r="5504" spans="1:4">
      <c r="A5504" s="98" t="s">
        <v>8518</v>
      </c>
      <c r="B5504" s="97" t="s">
        <v>8519</v>
      </c>
      <c r="C5504" s="98" t="s">
        <v>6555</v>
      </c>
      <c r="D5504" s="104">
        <v>2945.69</v>
      </c>
    </row>
    <row r="5505" spans="1:4">
      <c r="A5505" s="98" t="s">
        <v>6451</v>
      </c>
      <c r="B5505" s="97" t="s">
        <v>6452</v>
      </c>
      <c r="C5505" s="98" t="s">
        <v>6555</v>
      </c>
      <c r="D5505" s="104">
        <v>3695.65</v>
      </c>
    </row>
    <row r="5506" spans="1:4">
      <c r="A5506" s="98" t="s">
        <v>6453</v>
      </c>
      <c r="B5506" s="97" t="s">
        <v>6454</v>
      </c>
      <c r="C5506" s="98" t="s">
        <v>6555</v>
      </c>
      <c r="D5506" s="104">
        <v>4082.85</v>
      </c>
    </row>
    <row r="5507" spans="1:4">
      <c r="A5507" s="98" t="s">
        <v>6455</v>
      </c>
      <c r="B5507" s="97" t="s">
        <v>6456</v>
      </c>
      <c r="C5507" s="98" t="s">
        <v>6555</v>
      </c>
      <c r="D5507" s="104">
        <v>4780</v>
      </c>
    </row>
    <row r="5508" spans="1:4">
      <c r="A5508" s="98" t="s">
        <v>6457</v>
      </c>
      <c r="B5508" s="97" t="s">
        <v>6458</v>
      </c>
      <c r="C5508" s="98" t="s">
        <v>6555</v>
      </c>
      <c r="D5508" s="104">
        <v>4219.2</v>
      </c>
    </row>
    <row r="5509" spans="1:4">
      <c r="A5509" s="98" t="s">
        <v>6459</v>
      </c>
      <c r="B5509" s="97" t="s">
        <v>6460</v>
      </c>
      <c r="C5509" s="98" t="s">
        <v>6555</v>
      </c>
      <c r="D5509" s="104">
        <v>6207.97</v>
      </c>
    </row>
    <row r="5510" spans="1:4">
      <c r="A5510" s="98" t="s">
        <v>6461</v>
      </c>
      <c r="B5510" s="97" t="s">
        <v>6462</v>
      </c>
      <c r="C5510" s="98" t="s">
        <v>6555</v>
      </c>
      <c r="D5510" s="104">
        <v>8357.58</v>
      </c>
    </row>
    <row r="5511" spans="1:4">
      <c r="A5511" s="98" t="s">
        <v>6463</v>
      </c>
      <c r="B5511" s="97" t="s">
        <v>4416</v>
      </c>
      <c r="C5511" s="98" t="s">
        <v>6555</v>
      </c>
      <c r="D5511" s="104">
        <v>13035.5</v>
      </c>
    </row>
    <row r="5512" spans="1:4">
      <c r="A5512" s="98" t="s">
        <v>4417</v>
      </c>
      <c r="B5512" s="97" t="s">
        <v>4418</v>
      </c>
      <c r="C5512" s="98" t="s">
        <v>6555</v>
      </c>
      <c r="D5512" s="104">
        <v>1263.03</v>
      </c>
    </row>
    <row r="5513" spans="1:4">
      <c r="A5513" s="98" t="s">
        <v>4419</v>
      </c>
      <c r="B5513" s="97" t="s">
        <v>4420</v>
      </c>
      <c r="C5513" s="98" t="s">
        <v>6555</v>
      </c>
      <c r="D5513" s="104">
        <v>15852.56</v>
      </c>
    </row>
    <row r="5514" spans="1:4">
      <c r="A5514" s="98" t="s">
        <v>1551</v>
      </c>
      <c r="B5514" s="97" t="s">
        <v>1552</v>
      </c>
      <c r="C5514" s="98" t="s">
        <v>6555</v>
      </c>
      <c r="D5514" s="104">
        <v>19756.349999999999</v>
      </c>
    </row>
    <row r="5515" spans="1:4">
      <c r="A5515" s="98" t="s">
        <v>1553</v>
      </c>
      <c r="B5515" s="97" t="s">
        <v>1554</v>
      </c>
      <c r="C5515" s="98" t="s">
        <v>4675</v>
      </c>
      <c r="D5515" s="104">
        <v>139.30000000000001</v>
      </c>
    </row>
    <row r="5516" spans="1:4">
      <c r="A5516" s="98" t="s">
        <v>1555</v>
      </c>
      <c r="B5516" s="97" t="s">
        <v>1556</v>
      </c>
      <c r="C5516" s="98" t="s">
        <v>4675</v>
      </c>
      <c r="D5516" s="104">
        <v>2091.46</v>
      </c>
    </row>
    <row r="5517" spans="1:4">
      <c r="A5517" s="98" t="s">
        <v>1557</v>
      </c>
      <c r="B5517" s="97" t="s">
        <v>1558</v>
      </c>
      <c r="C5517" s="98" t="s">
        <v>4675</v>
      </c>
      <c r="D5517" s="104">
        <v>2786.06</v>
      </c>
    </row>
    <row r="5518" spans="1:4">
      <c r="A5518" s="98" t="s">
        <v>1559</v>
      </c>
      <c r="B5518" s="97" t="s">
        <v>1560</v>
      </c>
      <c r="C5518" s="98" t="s">
        <v>4675</v>
      </c>
      <c r="D5518" s="104">
        <v>172.27</v>
      </c>
    </row>
    <row r="5519" spans="1:4">
      <c r="A5519" s="98" t="s">
        <v>1561</v>
      </c>
      <c r="B5519" s="97" t="s">
        <v>6449</v>
      </c>
      <c r="C5519" s="98" t="s">
        <v>4675</v>
      </c>
      <c r="D5519" s="104">
        <v>222.56</v>
      </c>
    </row>
    <row r="5520" spans="1:4">
      <c r="A5520" s="98" t="s">
        <v>6450</v>
      </c>
      <c r="B5520" s="97" t="s">
        <v>2523</v>
      </c>
      <c r="C5520" s="98" t="s">
        <v>4675</v>
      </c>
      <c r="D5520" s="104">
        <v>273.98</v>
      </c>
    </row>
    <row r="5521" spans="1:4">
      <c r="A5521" s="98" t="s">
        <v>2524</v>
      </c>
      <c r="B5521" s="97" t="s">
        <v>2525</v>
      </c>
      <c r="C5521" s="98" t="s">
        <v>4675</v>
      </c>
      <c r="D5521" s="104">
        <v>339.65</v>
      </c>
    </row>
    <row r="5522" spans="1:4">
      <c r="A5522" s="98" t="s">
        <v>2526</v>
      </c>
      <c r="B5522" s="97" t="s">
        <v>2527</v>
      </c>
      <c r="C5522" s="98" t="s">
        <v>4675</v>
      </c>
      <c r="D5522" s="104">
        <v>396.04</v>
      </c>
    </row>
    <row r="5523" spans="1:4">
      <c r="A5523" s="98" t="s">
        <v>2528</v>
      </c>
      <c r="B5523" s="97" t="s">
        <v>3657</v>
      </c>
      <c r="C5523" s="98" t="s">
        <v>4675</v>
      </c>
      <c r="D5523" s="104">
        <v>458.32</v>
      </c>
    </row>
    <row r="5524" spans="1:4">
      <c r="A5524" s="98" t="s">
        <v>3658</v>
      </c>
      <c r="B5524" s="97" t="s">
        <v>3659</v>
      </c>
      <c r="C5524" s="98" t="s">
        <v>4675</v>
      </c>
      <c r="D5524" s="104">
        <v>524.63</v>
      </c>
    </row>
    <row r="5525" spans="1:4">
      <c r="A5525" s="98" t="s">
        <v>3660</v>
      </c>
      <c r="B5525" s="97" t="s">
        <v>3661</v>
      </c>
      <c r="C5525" s="98" t="s">
        <v>4675</v>
      </c>
      <c r="D5525" s="104">
        <v>613.74</v>
      </c>
    </row>
    <row r="5526" spans="1:4">
      <c r="A5526" s="98" t="s">
        <v>3662</v>
      </c>
      <c r="B5526" s="97" t="s">
        <v>5768</v>
      </c>
      <c r="C5526" s="98" t="s">
        <v>4675</v>
      </c>
      <c r="D5526" s="104">
        <v>792.06</v>
      </c>
    </row>
    <row r="5527" spans="1:4">
      <c r="A5527" s="98" t="s">
        <v>5769</v>
      </c>
      <c r="B5527" s="97" t="s">
        <v>5770</v>
      </c>
      <c r="C5527" s="98" t="s">
        <v>4675</v>
      </c>
      <c r="D5527" s="104">
        <v>1347.34</v>
      </c>
    </row>
    <row r="5528" spans="1:4">
      <c r="A5528" s="98" t="s">
        <v>5771</v>
      </c>
      <c r="B5528" s="97" t="s">
        <v>5772</v>
      </c>
      <c r="C5528" s="98" t="s">
        <v>4675</v>
      </c>
      <c r="D5528" s="104">
        <v>104.25</v>
      </c>
    </row>
    <row r="5529" spans="1:4">
      <c r="A5529" s="98" t="s">
        <v>5773</v>
      </c>
      <c r="B5529" s="97" t="s">
        <v>5774</v>
      </c>
      <c r="C5529" s="98" t="s">
        <v>4675</v>
      </c>
      <c r="D5529" s="104">
        <v>1611.59</v>
      </c>
    </row>
    <row r="5530" spans="1:4">
      <c r="A5530" s="98" t="s">
        <v>5775</v>
      </c>
      <c r="B5530" s="97" t="s">
        <v>5776</v>
      </c>
      <c r="C5530" s="98" t="s">
        <v>4675</v>
      </c>
      <c r="D5530" s="104">
        <v>1852.12</v>
      </c>
    </row>
    <row r="5531" spans="1:4">
      <c r="A5531" s="98" t="s">
        <v>5777</v>
      </c>
      <c r="B5531" s="97" t="s">
        <v>5778</v>
      </c>
      <c r="C5531" s="98" t="s">
        <v>4675</v>
      </c>
      <c r="D5531" s="104">
        <v>1591.12</v>
      </c>
    </row>
    <row r="5532" spans="1:4">
      <c r="A5532" s="98" t="s">
        <v>5779</v>
      </c>
      <c r="B5532" s="97" t="s">
        <v>5780</v>
      </c>
      <c r="C5532" s="98" t="s">
        <v>4675</v>
      </c>
      <c r="D5532" s="104">
        <v>2119.8000000000002</v>
      </c>
    </row>
    <row r="5533" spans="1:4">
      <c r="A5533" s="98" t="s">
        <v>5781</v>
      </c>
      <c r="B5533" s="97" t="s">
        <v>5782</v>
      </c>
      <c r="C5533" s="98" t="s">
        <v>4675</v>
      </c>
      <c r="D5533" s="104">
        <v>130.69</v>
      </c>
    </row>
    <row r="5534" spans="1:4">
      <c r="A5534" s="98" t="s">
        <v>5783</v>
      </c>
      <c r="B5534" s="97" t="s">
        <v>5784</v>
      </c>
      <c r="C5534" s="98" t="s">
        <v>4675</v>
      </c>
      <c r="D5534" s="104">
        <v>167.8</v>
      </c>
    </row>
    <row r="5535" spans="1:4">
      <c r="A5535" s="98" t="s">
        <v>5785</v>
      </c>
      <c r="B5535" s="97" t="s">
        <v>5786</v>
      </c>
      <c r="C5535" s="98" t="s">
        <v>4675</v>
      </c>
      <c r="D5535" s="104">
        <v>214.53</v>
      </c>
    </row>
    <row r="5536" spans="1:4">
      <c r="A5536" s="98" t="s">
        <v>5787</v>
      </c>
      <c r="B5536" s="97" t="s">
        <v>5788</v>
      </c>
      <c r="C5536" s="98" t="s">
        <v>4675</v>
      </c>
      <c r="D5536" s="104">
        <v>259.60000000000002</v>
      </c>
    </row>
    <row r="5537" spans="1:4">
      <c r="A5537" s="98" t="s">
        <v>5789</v>
      </c>
      <c r="B5537" s="97" t="s">
        <v>5790</v>
      </c>
      <c r="C5537" s="98" t="s">
        <v>4675</v>
      </c>
      <c r="D5537" s="104">
        <v>300.91000000000003</v>
      </c>
    </row>
    <row r="5538" spans="1:4">
      <c r="A5538" s="98" t="s">
        <v>5791</v>
      </c>
      <c r="B5538" s="97" t="s">
        <v>5792</v>
      </c>
      <c r="C5538" s="98" t="s">
        <v>4675</v>
      </c>
      <c r="D5538" s="104">
        <v>346.01</v>
      </c>
    </row>
    <row r="5539" spans="1:4">
      <c r="A5539" s="98" t="s">
        <v>5793</v>
      </c>
      <c r="B5539" s="97" t="s">
        <v>5794</v>
      </c>
      <c r="C5539" s="98" t="s">
        <v>4675</v>
      </c>
      <c r="D5539" s="104">
        <v>403.97</v>
      </c>
    </row>
    <row r="5540" spans="1:4">
      <c r="A5540" s="98" t="s">
        <v>5795</v>
      </c>
      <c r="B5540" s="97" t="s">
        <v>5796</v>
      </c>
      <c r="C5540" s="98" t="s">
        <v>4675</v>
      </c>
      <c r="D5540" s="104">
        <v>461.3</v>
      </c>
    </row>
    <row r="5541" spans="1:4">
      <c r="A5541" s="98" t="s">
        <v>5797</v>
      </c>
      <c r="B5541" s="97" t="s">
        <v>5798</v>
      </c>
      <c r="C5541" s="98" t="s">
        <v>4675</v>
      </c>
      <c r="D5541" s="104">
        <v>602.25</v>
      </c>
    </row>
    <row r="5542" spans="1:4">
      <c r="A5542" s="98" t="s">
        <v>5799</v>
      </c>
      <c r="B5542" s="97" t="s">
        <v>5800</v>
      </c>
      <c r="C5542" s="98" t="s">
        <v>4675</v>
      </c>
      <c r="D5542" s="104">
        <v>952.82</v>
      </c>
    </row>
    <row r="5543" spans="1:4">
      <c r="A5543" s="98" t="s">
        <v>5801</v>
      </c>
      <c r="B5543" s="97" t="s">
        <v>5802</v>
      </c>
      <c r="C5543" s="98" t="s">
        <v>4675</v>
      </c>
      <c r="D5543" s="104">
        <v>1221.43</v>
      </c>
    </row>
    <row r="5544" spans="1:4">
      <c r="A5544" s="98" t="s">
        <v>5803</v>
      </c>
      <c r="B5544" s="97" t="s">
        <v>5804</v>
      </c>
      <c r="C5544" s="98" t="s">
        <v>4675</v>
      </c>
      <c r="D5544" s="104">
        <v>1368.92</v>
      </c>
    </row>
    <row r="5545" spans="1:4">
      <c r="A5545" s="98" t="s">
        <v>7857</v>
      </c>
      <c r="B5545" s="97" t="s">
        <v>7858</v>
      </c>
      <c r="C5545" s="98" t="s">
        <v>4675</v>
      </c>
      <c r="D5545" s="104">
        <v>2726.74</v>
      </c>
    </row>
    <row r="5546" spans="1:4">
      <c r="A5546" s="98" t="s">
        <v>7859</v>
      </c>
      <c r="B5546" s="97" t="s">
        <v>7860</v>
      </c>
      <c r="C5546" s="98" t="s">
        <v>4675</v>
      </c>
      <c r="D5546" s="104">
        <v>3293</v>
      </c>
    </row>
    <row r="5547" spans="1:4">
      <c r="A5547" s="98" t="s">
        <v>7861</v>
      </c>
      <c r="B5547" s="97" t="s">
        <v>7862</v>
      </c>
      <c r="C5547" s="98" t="s">
        <v>4675</v>
      </c>
      <c r="D5547" s="104">
        <v>387.8</v>
      </c>
    </row>
    <row r="5548" spans="1:4">
      <c r="A5548" s="98" t="s">
        <v>7863</v>
      </c>
      <c r="B5548" s="97" t="s">
        <v>11839</v>
      </c>
      <c r="C5548" s="98" t="s">
        <v>4675</v>
      </c>
      <c r="D5548" s="104">
        <v>459.97</v>
      </c>
    </row>
    <row r="5549" spans="1:4">
      <c r="A5549" s="98" t="s">
        <v>11840</v>
      </c>
      <c r="B5549" s="97" t="s">
        <v>11841</v>
      </c>
      <c r="C5549" s="98" t="s">
        <v>4675</v>
      </c>
      <c r="D5549" s="104">
        <v>527.94000000000005</v>
      </c>
    </row>
    <row r="5550" spans="1:4">
      <c r="A5550" s="98" t="s">
        <v>11842</v>
      </c>
      <c r="B5550" s="97" t="s">
        <v>11843</v>
      </c>
      <c r="C5550" s="98" t="s">
        <v>4675</v>
      </c>
      <c r="D5550" s="104">
        <v>722.31</v>
      </c>
    </row>
    <row r="5551" spans="1:4">
      <c r="A5551" s="98" t="s">
        <v>11844</v>
      </c>
      <c r="B5551" s="97" t="s">
        <v>11845</v>
      </c>
      <c r="C5551" s="98" t="s">
        <v>4675</v>
      </c>
      <c r="D5551" s="104">
        <v>919.66</v>
      </c>
    </row>
    <row r="5552" spans="1:4">
      <c r="A5552" s="98" t="s">
        <v>11846</v>
      </c>
      <c r="B5552" s="97" t="s">
        <v>11847</v>
      </c>
      <c r="C5552" s="98" t="s">
        <v>4675</v>
      </c>
      <c r="D5552" s="104">
        <v>1581.34</v>
      </c>
    </row>
    <row r="5553" spans="1:4">
      <c r="A5553" s="98" t="s">
        <v>11848</v>
      </c>
      <c r="B5553" s="97" t="s">
        <v>13260</v>
      </c>
      <c r="C5553" s="98" t="s">
        <v>4675</v>
      </c>
      <c r="D5553" s="104">
        <v>1920.7</v>
      </c>
    </row>
    <row r="5554" spans="1:4">
      <c r="A5554" s="98" t="s">
        <v>13261</v>
      </c>
      <c r="B5554" s="97" t="s">
        <v>13262</v>
      </c>
      <c r="C5554" s="98" t="s">
        <v>4675</v>
      </c>
      <c r="D5554" s="104">
        <v>2166.0100000000002</v>
      </c>
    </row>
    <row r="5555" spans="1:4">
      <c r="A5555" s="98" t="s">
        <v>13263</v>
      </c>
      <c r="B5555" s="97" t="s">
        <v>13264</v>
      </c>
      <c r="C5555" s="98" t="s">
        <v>4675</v>
      </c>
      <c r="D5555" s="104">
        <v>286.18</v>
      </c>
    </row>
    <row r="5556" spans="1:4">
      <c r="A5556" s="98" t="s">
        <v>13265</v>
      </c>
      <c r="B5556" s="97" t="s">
        <v>13266</v>
      </c>
      <c r="C5556" s="98" t="s">
        <v>4675</v>
      </c>
      <c r="D5556" s="104">
        <v>352</v>
      </c>
    </row>
    <row r="5557" spans="1:4">
      <c r="A5557" s="98" t="s">
        <v>13267</v>
      </c>
      <c r="B5557" s="97" t="s">
        <v>13268</v>
      </c>
      <c r="C5557" s="98" t="s">
        <v>4675</v>
      </c>
      <c r="D5557" s="104">
        <v>111.24</v>
      </c>
    </row>
    <row r="5558" spans="1:4">
      <c r="A5558" s="98" t="s">
        <v>13269</v>
      </c>
      <c r="B5558" s="97" t="s">
        <v>13270</v>
      </c>
      <c r="C5558" s="98" t="s">
        <v>4675</v>
      </c>
      <c r="D5558" s="104">
        <v>1847.6</v>
      </c>
    </row>
    <row r="5559" spans="1:4">
      <c r="A5559" s="98" t="s">
        <v>13271</v>
      </c>
      <c r="B5559" s="97" t="s">
        <v>13272</v>
      </c>
      <c r="C5559" s="98" t="s">
        <v>4675</v>
      </c>
      <c r="D5559" s="104">
        <v>2458.77</v>
      </c>
    </row>
    <row r="5560" spans="1:4">
      <c r="A5560" s="98" t="s">
        <v>13273</v>
      </c>
      <c r="B5560" s="97" t="s">
        <v>13274</v>
      </c>
      <c r="C5560" s="98" t="s">
        <v>4675</v>
      </c>
      <c r="D5560" s="104">
        <v>142.04</v>
      </c>
    </row>
    <row r="5561" spans="1:4">
      <c r="A5561" s="98" t="s">
        <v>13275</v>
      </c>
      <c r="B5561" s="97" t="s">
        <v>13276</v>
      </c>
      <c r="C5561" s="98" t="s">
        <v>4675</v>
      </c>
      <c r="D5561" s="104">
        <v>182.16</v>
      </c>
    </row>
    <row r="5562" spans="1:4">
      <c r="A5562" s="98" t="s">
        <v>13277</v>
      </c>
      <c r="B5562" s="97" t="s">
        <v>13278</v>
      </c>
      <c r="C5562" s="98" t="s">
        <v>4675</v>
      </c>
      <c r="D5562" s="104">
        <v>237.57</v>
      </c>
    </row>
    <row r="5563" spans="1:4">
      <c r="A5563" s="98" t="s">
        <v>13279</v>
      </c>
      <c r="B5563" s="97" t="s">
        <v>13280</v>
      </c>
      <c r="C5563" s="98" t="s">
        <v>4675</v>
      </c>
      <c r="D5563" s="104">
        <v>294.64</v>
      </c>
    </row>
    <row r="5564" spans="1:4">
      <c r="A5564" s="98" t="s">
        <v>13281</v>
      </c>
      <c r="B5564" s="97" t="s">
        <v>13988</v>
      </c>
      <c r="C5564" s="98" t="s">
        <v>4675</v>
      </c>
      <c r="D5564" s="104">
        <v>352.53</v>
      </c>
    </row>
    <row r="5565" spans="1:4">
      <c r="A5565" s="98" t="s">
        <v>13989</v>
      </c>
      <c r="B5565" s="97" t="s">
        <v>13990</v>
      </c>
      <c r="C5565" s="98" t="s">
        <v>4675</v>
      </c>
      <c r="D5565" s="104">
        <v>407.1</v>
      </c>
    </row>
    <row r="5566" spans="1:4">
      <c r="A5566" s="98" t="s">
        <v>13991</v>
      </c>
      <c r="B5566" s="97" t="s">
        <v>13992</v>
      </c>
      <c r="C5566" s="98" t="s">
        <v>4675</v>
      </c>
      <c r="D5566" s="104">
        <v>477.63</v>
      </c>
    </row>
    <row r="5567" spans="1:4">
      <c r="A5567" s="98" t="s">
        <v>13993</v>
      </c>
      <c r="B5567" s="97" t="s">
        <v>13994</v>
      </c>
      <c r="C5567" s="98" t="s">
        <v>4675</v>
      </c>
      <c r="D5567" s="104">
        <v>547.26</v>
      </c>
    </row>
    <row r="5568" spans="1:4">
      <c r="A5568" s="98" t="s">
        <v>13995</v>
      </c>
      <c r="B5568" s="97" t="s">
        <v>13996</v>
      </c>
      <c r="C5568" s="98" t="s">
        <v>4675</v>
      </c>
      <c r="D5568" s="104">
        <v>719.35</v>
      </c>
    </row>
    <row r="5569" spans="1:4">
      <c r="A5569" s="98" t="s">
        <v>13997</v>
      </c>
      <c r="B5569" s="97" t="s">
        <v>13998</v>
      </c>
      <c r="C5569" s="98" t="s">
        <v>4675</v>
      </c>
      <c r="D5569" s="104">
        <v>1164.9000000000001</v>
      </c>
    </row>
    <row r="5570" spans="1:4">
      <c r="A5570" s="98" t="s">
        <v>13999</v>
      </c>
      <c r="B5570" s="97" t="s">
        <v>14000</v>
      </c>
      <c r="C5570" s="98" t="s">
        <v>4675</v>
      </c>
      <c r="D5570" s="104">
        <v>100.91</v>
      </c>
    </row>
    <row r="5571" spans="1:4">
      <c r="A5571" s="98" t="s">
        <v>14001</v>
      </c>
      <c r="B5571" s="97" t="s">
        <v>14002</v>
      </c>
      <c r="C5571" s="98" t="s">
        <v>4675</v>
      </c>
      <c r="D5571" s="104">
        <v>100.91</v>
      </c>
    </row>
    <row r="5572" spans="1:4">
      <c r="A5572" s="98" t="s">
        <v>14003</v>
      </c>
      <c r="B5572" s="97" t="s">
        <v>14004</v>
      </c>
      <c r="C5572" s="98" t="s">
        <v>4675</v>
      </c>
      <c r="D5572" s="104">
        <v>1400.67</v>
      </c>
    </row>
    <row r="5573" spans="1:4">
      <c r="A5573" s="98" t="s">
        <v>14005</v>
      </c>
      <c r="B5573" s="97" t="s">
        <v>14006</v>
      </c>
      <c r="C5573" s="98" t="s">
        <v>4675</v>
      </c>
      <c r="D5573" s="104">
        <v>1610.6</v>
      </c>
    </row>
    <row r="5574" spans="1:4">
      <c r="A5574" s="98" t="s">
        <v>14010</v>
      </c>
      <c r="B5574" s="97" t="s">
        <v>14011</v>
      </c>
      <c r="C5574" s="98" t="s">
        <v>4675</v>
      </c>
      <c r="D5574" s="104">
        <v>9.69</v>
      </c>
    </row>
    <row r="5575" spans="1:4">
      <c r="A5575" s="98" t="s">
        <v>14012</v>
      </c>
      <c r="B5575" s="97" t="s">
        <v>14013</v>
      </c>
      <c r="C5575" s="98" t="s">
        <v>4675</v>
      </c>
      <c r="D5575" s="104">
        <v>14.16</v>
      </c>
    </row>
    <row r="5576" spans="1:4">
      <c r="A5576" s="98" t="s">
        <v>14014</v>
      </c>
      <c r="B5576" s="97" t="s">
        <v>14015</v>
      </c>
      <c r="C5576" s="98" t="s">
        <v>4675</v>
      </c>
      <c r="D5576" s="104">
        <v>28.64</v>
      </c>
    </row>
    <row r="5577" spans="1:4">
      <c r="A5577" s="98" t="s">
        <v>14016</v>
      </c>
      <c r="B5577" s="97" t="s">
        <v>14017</v>
      </c>
      <c r="C5577" s="98" t="s">
        <v>4675</v>
      </c>
      <c r="D5577" s="104">
        <v>61.66</v>
      </c>
    </row>
    <row r="5578" spans="1:4">
      <c r="A5578" s="98" t="s">
        <v>14018</v>
      </c>
      <c r="B5578" s="97" t="s">
        <v>14019</v>
      </c>
      <c r="C5578" s="98" t="s">
        <v>4675</v>
      </c>
      <c r="D5578" s="104">
        <v>77.760000000000005</v>
      </c>
    </row>
    <row r="5579" spans="1:4">
      <c r="A5579" s="98" t="s">
        <v>14020</v>
      </c>
      <c r="B5579" s="97" t="s">
        <v>14021</v>
      </c>
      <c r="C5579" s="98" t="s">
        <v>4675</v>
      </c>
      <c r="D5579" s="104">
        <v>95.86</v>
      </c>
    </row>
    <row r="5580" spans="1:4">
      <c r="A5580" s="98" t="s">
        <v>14022</v>
      </c>
      <c r="B5580" s="97" t="s">
        <v>14023</v>
      </c>
      <c r="C5580" s="98" t="s">
        <v>4675</v>
      </c>
      <c r="D5580" s="104">
        <v>19.79</v>
      </c>
    </row>
    <row r="5581" spans="1:4">
      <c r="A5581" s="98" t="s">
        <v>14024</v>
      </c>
      <c r="B5581" s="97" t="s">
        <v>14025</v>
      </c>
      <c r="C5581" s="98" t="s">
        <v>6555</v>
      </c>
      <c r="D5581" s="104">
        <v>1194.9100000000001</v>
      </c>
    </row>
    <row r="5582" spans="1:4">
      <c r="A5582" s="98" t="s">
        <v>14026</v>
      </c>
      <c r="B5582" s="97" t="s">
        <v>14027</v>
      </c>
      <c r="C5582" s="98" t="s">
        <v>6555</v>
      </c>
      <c r="D5582" s="104">
        <v>1474.46</v>
      </c>
    </row>
    <row r="5583" spans="1:4">
      <c r="A5583" s="98" t="s">
        <v>14028</v>
      </c>
      <c r="B5583" s="97" t="s">
        <v>14029</v>
      </c>
      <c r="C5583" s="98" t="s">
        <v>6555</v>
      </c>
      <c r="D5583" s="104">
        <v>1761.96</v>
      </c>
    </row>
    <row r="5584" spans="1:4">
      <c r="A5584" s="98" t="s">
        <v>14030</v>
      </c>
      <c r="B5584" s="97" t="s">
        <v>14031</v>
      </c>
      <c r="C5584" s="98" t="s">
        <v>6555</v>
      </c>
      <c r="D5584" s="104">
        <v>2829.96</v>
      </c>
    </row>
    <row r="5585" spans="1:4">
      <c r="A5585" s="98" t="s">
        <v>14032</v>
      </c>
      <c r="B5585" s="97" t="s">
        <v>14033</v>
      </c>
      <c r="C5585" s="98" t="s">
        <v>6555</v>
      </c>
      <c r="D5585" s="104">
        <v>3617.33</v>
      </c>
    </row>
    <row r="5586" spans="1:4">
      <c r="A5586" s="98" t="s">
        <v>14034</v>
      </c>
      <c r="B5586" s="97" t="s">
        <v>14035</v>
      </c>
      <c r="C5586" s="98" t="s">
        <v>6555</v>
      </c>
      <c r="D5586" s="104">
        <v>5027.09</v>
      </c>
    </row>
    <row r="5587" spans="1:4">
      <c r="A5587" s="98" t="s">
        <v>14036</v>
      </c>
      <c r="B5587" s="97" t="s">
        <v>14037</v>
      </c>
      <c r="C5587" s="98" t="s">
        <v>6555</v>
      </c>
      <c r="D5587" s="104">
        <v>6998.12</v>
      </c>
    </row>
    <row r="5588" spans="1:4">
      <c r="A5588" s="98" t="s">
        <v>14038</v>
      </c>
      <c r="B5588" s="97" t="s">
        <v>14039</v>
      </c>
      <c r="C5588" s="98" t="s">
        <v>4675</v>
      </c>
      <c r="D5588" s="104">
        <v>100.14</v>
      </c>
    </row>
    <row r="5589" spans="1:4">
      <c r="A5589" s="98" t="s">
        <v>14040</v>
      </c>
      <c r="B5589" s="97" t="s">
        <v>14041</v>
      </c>
      <c r="C5589" s="98" t="s">
        <v>4675</v>
      </c>
      <c r="D5589" s="104">
        <v>128.09</v>
      </c>
    </row>
    <row r="5590" spans="1:4">
      <c r="A5590" s="98" t="s">
        <v>11900</v>
      </c>
      <c r="B5590" s="97" t="s">
        <v>11901</v>
      </c>
      <c r="C5590" s="98" t="s">
        <v>4675</v>
      </c>
      <c r="D5590" s="104">
        <v>167.83</v>
      </c>
    </row>
    <row r="5591" spans="1:4">
      <c r="A5591" s="98" t="s">
        <v>11902</v>
      </c>
      <c r="B5591" s="97" t="s">
        <v>11903</v>
      </c>
      <c r="C5591" s="98" t="s">
        <v>4675</v>
      </c>
      <c r="D5591" s="104">
        <v>183.25</v>
      </c>
    </row>
    <row r="5592" spans="1:4">
      <c r="A5592" s="98" t="s">
        <v>11904</v>
      </c>
      <c r="B5592" s="97" t="s">
        <v>11905</v>
      </c>
      <c r="C5592" s="98" t="s">
        <v>4675</v>
      </c>
      <c r="D5592" s="104">
        <v>111.58</v>
      </c>
    </row>
    <row r="5593" spans="1:4">
      <c r="A5593" s="98" t="s">
        <v>11906</v>
      </c>
      <c r="B5593" s="97" t="s">
        <v>11907</v>
      </c>
      <c r="C5593" s="98" t="s">
        <v>4675</v>
      </c>
      <c r="D5593" s="104">
        <v>154.30000000000001</v>
      </c>
    </row>
    <row r="5594" spans="1:4">
      <c r="A5594" s="98" t="s">
        <v>11908</v>
      </c>
      <c r="B5594" s="97" t="s">
        <v>11909</v>
      </c>
      <c r="C5594" s="98" t="s">
        <v>4675</v>
      </c>
      <c r="D5594" s="104">
        <v>168.59</v>
      </c>
    </row>
    <row r="5595" spans="1:4">
      <c r="A5595" s="98" t="s">
        <v>11910</v>
      </c>
      <c r="B5595" s="97" t="s">
        <v>11911</v>
      </c>
      <c r="C5595" s="98" t="s">
        <v>4675</v>
      </c>
      <c r="D5595" s="104">
        <v>185.57</v>
      </c>
    </row>
    <row r="5596" spans="1:4">
      <c r="A5596" s="98" t="s">
        <v>11912</v>
      </c>
      <c r="B5596" s="97" t="s">
        <v>11913</v>
      </c>
      <c r="C5596" s="98" t="s">
        <v>4675</v>
      </c>
      <c r="D5596" s="104">
        <v>111.91</v>
      </c>
    </row>
    <row r="5597" spans="1:4">
      <c r="A5597" s="98" t="s">
        <v>11914</v>
      </c>
      <c r="B5597" s="97" t="s">
        <v>11915</v>
      </c>
      <c r="C5597" s="98" t="s">
        <v>4675</v>
      </c>
      <c r="D5597" s="104">
        <v>153.78</v>
      </c>
    </row>
    <row r="5598" spans="1:4">
      <c r="A5598" s="98" t="s">
        <v>11916</v>
      </c>
      <c r="B5598" s="97" t="s">
        <v>11917</v>
      </c>
      <c r="C5598" s="98" t="s">
        <v>4675</v>
      </c>
      <c r="D5598" s="104">
        <v>169.31</v>
      </c>
    </row>
    <row r="5599" spans="1:4">
      <c r="A5599" s="98" t="s">
        <v>11918</v>
      </c>
      <c r="B5599" s="97" t="s">
        <v>11919</v>
      </c>
      <c r="C5599" s="98" t="s">
        <v>4675</v>
      </c>
      <c r="D5599" s="104">
        <v>195.43</v>
      </c>
    </row>
    <row r="5600" spans="1:4">
      <c r="A5600" s="98" t="s">
        <v>11920</v>
      </c>
      <c r="B5600" s="97" t="s">
        <v>11921</v>
      </c>
      <c r="C5600" s="98" t="s">
        <v>4675</v>
      </c>
      <c r="D5600" s="104">
        <v>306.08999999999997</v>
      </c>
    </row>
    <row r="5601" spans="1:4">
      <c r="A5601" s="98" t="s">
        <v>11922</v>
      </c>
      <c r="B5601" s="97" t="s">
        <v>11923</v>
      </c>
      <c r="C5601" s="98" t="s">
        <v>4675</v>
      </c>
      <c r="D5601" s="104">
        <v>437.4</v>
      </c>
    </row>
    <row r="5602" spans="1:4">
      <c r="A5602" s="98" t="s">
        <v>11924</v>
      </c>
      <c r="B5602" s="97" t="s">
        <v>11925</v>
      </c>
      <c r="C5602" s="98" t="s">
        <v>4675</v>
      </c>
      <c r="D5602" s="104">
        <v>112.18</v>
      </c>
    </row>
    <row r="5603" spans="1:4">
      <c r="A5603" s="98" t="s">
        <v>11926</v>
      </c>
      <c r="B5603" s="97" t="s">
        <v>11927</v>
      </c>
      <c r="C5603" s="98" t="s">
        <v>4675</v>
      </c>
      <c r="D5603" s="104">
        <v>151.12</v>
      </c>
    </row>
    <row r="5604" spans="1:4">
      <c r="A5604" s="98" t="s">
        <v>11928</v>
      </c>
      <c r="B5604" s="97" t="s">
        <v>11929</v>
      </c>
      <c r="C5604" s="98" t="s">
        <v>4675</v>
      </c>
      <c r="D5604" s="104">
        <v>170</v>
      </c>
    </row>
    <row r="5605" spans="1:4">
      <c r="A5605" s="98" t="s">
        <v>11930</v>
      </c>
      <c r="B5605" s="97" t="s">
        <v>11931</v>
      </c>
      <c r="C5605" s="98" t="s">
        <v>4675</v>
      </c>
      <c r="D5605" s="104">
        <v>200.44</v>
      </c>
    </row>
    <row r="5606" spans="1:4">
      <c r="A5606" s="98" t="s">
        <v>11932</v>
      </c>
      <c r="B5606" s="97" t="s">
        <v>11933</v>
      </c>
      <c r="C5606" s="98" t="s">
        <v>4675</v>
      </c>
      <c r="D5606" s="104">
        <v>600.74</v>
      </c>
    </row>
    <row r="5607" spans="1:4">
      <c r="A5607" s="98" t="s">
        <v>11934</v>
      </c>
      <c r="B5607" s="97" t="s">
        <v>11935</v>
      </c>
      <c r="C5607" s="98" t="s">
        <v>4675</v>
      </c>
      <c r="D5607" s="104">
        <v>769.31</v>
      </c>
    </row>
    <row r="5608" spans="1:4">
      <c r="A5608" s="98" t="s">
        <v>11936</v>
      </c>
      <c r="B5608" s="97" t="s">
        <v>11937</v>
      </c>
      <c r="C5608" s="98" t="s">
        <v>4675</v>
      </c>
      <c r="D5608" s="104">
        <v>951.23</v>
      </c>
    </row>
    <row r="5609" spans="1:4">
      <c r="A5609" s="98" t="s">
        <v>11938</v>
      </c>
      <c r="B5609" s="97" t="s">
        <v>11939</v>
      </c>
      <c r="C5609" s="98" t="s">
        <v>4675</v>
      </c>
      <c r="D5609" s="104">
        <v>1230.44</v>
      </c>
    </row>
    <row r="5610" spans="1:4">
      <c r="A5610" s="98" t="s">
        <v>11940</v>
      </c>
      <c r="B5610" s="97" t="s">
        <v>11941</v>
      </c>
      <c r="C5610" s="98" t="s">
        <v>4675</v>
      </c>
      <c r="D5610" s="104">
        <v>294.68</v>
      </c>
    </row>
    <row r="5611" spans="1:4">
      <c r="A5611" s="98" t="s">
        <v>11942</v>
      </c>
      <c r="B5611" s="97" t="s">
        <v>11943</v>
      </c>
      <c r="C5611" s="98" t="s">
        <v>4675</v>
      </c>
      <c r="D5611" s="104">
        <v>405.53</v>
      </c>
    </row>
    <row r="5612" spans="1:4">
      <c r="A5612" s="98" t="s">
        <v>11944</v>
      </c>
      <c r="B5612" s="97" t="s">
        <v>14079</v>
      </c>
      <c r="C5612" s="98" t="s">
        <v>4675</v>
      </c>
      <c r="D5612" s="104">
        <v>536.07000000000005</v>
      </c>
    </row>
    <row r="5613" spans="1:4">
      <c r="A5613" s="98" t="s">
        <v>14080</v>
      </c>
      <c r="B5613" s="97" t="s">
        <v>14081</v>
      </c>
      <c r="C5613" s="98" t="s">
        <v>4675</v>
      </c>
      <c r="D5613" s="104">
        <v>8.3800000000000008</v>
      </c>
    </row>
    <row r="5614" spans="1:4">
      <c r="A5614" s="98" t="s">
        <v>14082</v>
      </c>
      <c r="B5614" s="97" t="s">
        <v>14083</v>
      </c>
      <c r="C5614" s="98" t="s">
        <v>4675</v>
      </c>
      <c r="D5614" s="104">
        <v>17.53</v>
      </c>
    </row>
    <row r="5615" spans="1:4">
      <c r="A5615" s="98" t="s">
        <v>14084</v>
      </c>
      <c r="B5615" s="97" t="s">
        <v>14085</v>
      </c>
      <c r="C5615" s="98" t="s">
        <v>4675</v>
      </c>
      <c r="D5615" s="104">
        <v>16.46</v>
      </c>
    </row>
    <row r="5616" spans="1:4">
      <c r="A5616" s="98" t="s">
        <v>14086</v>
      </c>
      <c r="B5616" s="97" t="s">
        <v>14087</v>
      </c>
      <c r="C5616" s="98" t="s">
        <v>4675</v>
      </c>
      <c r="D5616" s="104">
        <v>33.020000000000003</v>
      </c>
    </row>
    <row r="5617" spans="1:6">
      <c r="A5617" s="98" t="s">
        <v>14088</v>
      </c>
      <c r="B5617" s="97" t="s">
        <v>14089</v>
      </c>
      <c r="C5617" s="98" t="s">
        <v>4675</v>
      </c>
      <c r="D5617" s="104">
        <v>56.12</v>
      </c>
    </row>
    <row r="5618" spans="1:6">
      <c r="A5618" s="98" t="s">
        <v>14090</v>
      </c>
      <c r="B5618" s="97" t="s">
        <v>14091</v>
      </c>
      <c r="C5618" s="98" t="s">
        <v>4675</v>
      </c>
      <c r="D5618" s="104">
        <v>88</v>
      </c>
    </row>
    <row r="5619" spans="1:6" s="14" customFormat="1">
      <c r="A5619" s="98" t="s">
        <v>14092</v>
      </c>
      <c r="B5619" s="97" t="s">
        <v>14093</v>
      </c>
      <c r="C5619" s="98" t="s">
        <v>4675</v>
      </c>
      <c r="D5619" s="104">
        <v>121.34</v>
      </c>
      <c r="E5619"/>
      <c r="F5619"/>
    </row>
    <row r="5620" spans="1:6">
      <c r="A5620" s="98" t="s">
        <v>12026</v>
      </c>
      <c r="B5620" s="97" t="s">
        <v>12027</v>
      </c>
      <c r="C5620" s="98" t="s">
        <v>4675</v>
      </c>
      <c r="D5620" s="104">
        <v>10.039999999999999</v>
      </c>
    </row>
    <row r="5621" spans="1:6">
      <c r="A5621" s="98" t="s">
        <v>12028</v>
      </c>
      <c r="B5621" s="97" t="s">
        <v>14110</v>
      </c>
      <c r="C5621" s="98" t="s">
        <v>4675</v>
      </c>
      <c r="D5621" s="104">
        <v>3.65</v>
      </c>
    </row>
    <row r="5622" spans="1:6">
      <c r="A5622" s="98" t="s">
        <v>14111</v>
      </c>
      <c r="B5622" s="97" t="s">
        <v>14112</v>
      </c>
      <c r="C5622" s="98" t="s">
        <v>4675</v>
      </c>
      <c r="D5622" s="104">
        <v>8.73</v>
      </c>
    </row>
    <row r="5623" spans="1:6">
      <c r="A5623" s="98" t="s">
        <v>14113</v>
      </c>
      <c r="B5623" s="97" t="s">
        <v>12025</v>
      </c>
      <c r="C5623" s="98" t="s">
        <v>4675</v>
      </c>
      <c r="D5623" s="104">
        <v>18.16</v>
      </c>
    </row>
    <row r="5624" spans="1:6">
      <c r="A5624" s="98" t="s">
        <v>10165</v>
      </c>
      <c r="B5624" s="97" t="s">
        <v>7991</v>
      </c>
      <c r="C5624" s="98" t="s">
        <v>6555</v>
      </c>
      <c r="D5624" s="104">
        <v>62.41</v>
      </c>
    </row>
    <row r="5625" spans="1:6">
      <c r="A5625" s="98" t="s">
        <v>7992</v>
      </c>
      <c r="B5625" s="97" t="s">
        <v>7993</v>
      </c>
      <c r="C5625" s="98" t="s">
        <v>6555</v>
      </c>
      <c r="D5625" s="104">
        <v>124.82</v>
      </c>
    </row>
    <row r="5626" spans="1:6">
      <c r="A5626" s="98" t="s">
        <v>7994</v>
      </c>
      <c r="B5626" s="97" t="s">
        <v>7995</v>
      </c>
      <c r="C5626" s="98" t="s">
        <v>6555</v>
      </c>
      <c r="D5626" s="104">
        <v>182.54</v>
      </c>
    </row>
    <row r="5627" spans="1:6">
      <c r="A5627" s="98" t="s">
        <v>7996</v>
      </c>
      <c r="B5627" s="97" t="s">
        <v>7997</v>
      </c>
      <c r="C5627" s="98" t="s">
        <v>6555</v>
      </c>
      <c r="D5627" s="104">
        <v>374.45</v>
      </c>
    </row>
    <row r="5628" spans="1:6">
      <c r="A5628" s="98" t="s">
        <v>7998</v>
      </c>
      <c r="B5628" s="97" t="s">
        <v>7999</v>
      </c>
      <c r="C5628" s="98" t="s">
        <v>6555</v>
      </c>
      <c r="D5628" s="104">
        <v>87.37</v>
      </c>
    </row>
    <row r="5629" spans="1:6">
      <c r="A5629" s="98" t="s">
        <v>8000</v>
      </c>
      <c r="B5629" s="97" t="s">
        <v>8001</v>
      </c>
      <c r="C5629" s="98" t="s">
        <v>6555</v>
      </c>
      <c r="D5629" s="104">
        <v>174.79</v>
      </c>
    </row>
    <row r="5630" spans="1:6">
      <c r="A5630" s="98" t="s">
        <v>8002</v>
      </c>
      <c r="B5630" s="97" t="s">
        <v>8003</v>
      </c>
      <c r="C5630" s="98" t="s">
        <v>6555</v>
      </c>
      <c r="D5630" s="104">
        <v>315.7</v>
      </c>
    </row>
    <row r="5631" spans="1:6">
      <c r="A5631" s="98" t="s">
        <v>8004</v>
      </c>
      <c r="B5631" s="97" t="s">
        <v>8005</v>
      </c>
      <c r="C5631" s="98" t="s">
        <v>6555</v>
      </c>
      <c r="D5631" s="104">
        <v>157.84</v>
      </c>
    </row>
    <row r="5632" spans="1:6">
      <c r="A5632" s="98" t="s">
        <v>8006</v>
      </c>
      <c r="B5632" s="97" t="s">
        <v>8007</v>
      </c>
      <c r="C5632" s="98" t="s">
        <v>4675</v>
      </c>
      <c r="D5632" s="104">
        <v>10.36</v>
      </c>
    </row>
    <row r="5633" spans="1:5">
      <c r="A5633" s="98" t="s">
        <v>8008</v>
      </c>
      <c r="B5633" s="97" t="s">
        <v>8009</v>
      </c>
      <c r="C5633" s="98" t="s">
        <v>4675</v>
      </c>
      <c r="D5633" s="151">
        <v>22.37</v>
      </c>
      <c r="E5633" s="13" t="s">
        <v>4354</v>
      </c>
    </row>
    <row r="5634" spans="1:5">
      <c r="A5634" s="98">
        <v>9844</v>
      </c>
      <c r="B5634" s="97" t="s">
        <v>8010</v>
      </c>
      <c r="C5634" s="98" t="s">
        <v>4675</v>
      </c>
      <c r="D5634" s="151">
        <v>6.78</v>
      </c>
      <c r="E5634" s="13" t="s">
        <v>4354</v>
      </c>
    </row>
    <row r="5635" spans="1:5">
      <c r="A5635" s="98">
        <v>9845</v>
      </c>
      <c r="B5635" s="97" t="s">
        <v>12843</v>
      </c>
      <c r="C5635" s="98" t="s">
        <v>4675</v>
      </c>
      <c r="D5635" s="151">
        <v>10.67</v>
      </c>
      <c r="E5635" s="13" t="s">
        <v>4354</v>
      </c>
    </row>
    <row r="5636" spans="1:5">
      <c r="A5636" s="98">
        <v>9846</v>
      </c>
      <c r="B5636" s="97" t="s">
        <v>8011</v>
      </c>
      <c r="C5636" s="98" t="s">
        <v>4675</v>
      </c>
      <c r="D5636" s="151">
        <v>13.84</v>
      </c>
      <c r="E5636" s="13" t="s">
        <v>4354</v>
      </c>
    </row>
    <row r="5637" spans="1:5">
      <c r="A5637" s="98">
        <v>12602</v>
      </c>
      <c r="B5637" s="97" t="s">
        <v>12029</v>
      </c>
      <c r="C5637" s="98" t="s">
        <v>4675</v>
      </c>
      <c r="D5637" s="151">
        <v>33.72</v>
      </c>
      <c r="E5637" s="13" t="s">
        <v>4354</v>
      </c>
    </row>
    <row r="5638" spans="1:5">
      <c r="A5638" s="98">
        <v>12599</v>
      </c>
      <c r="B5638" s="97" t="s">
        <v>12030</v>
      </c>
      <c r="C5638" s="98" t="s">
        <v>4675</v>
      </c>
      <c r="D5638" s="151">
        <v>7.98</v>
      </c>
      <c r="E5638" s="13" t="s">
        <v>4354</v>
      </c>
    </row>
    <row r="5639" spans="1:5">
      <c r="A5639" s="98">
        <v>12601</v>
      </c>
      <c r="B5639" s="97" t="s">
        <v>12031</v>
      </c>
      <c r="C5639" s="98" t="s">
        <v>4675</v>
      </c>
      <c r="D5639" s="151">
        <v>15.96</v>
      </c>
      <c r="E5639" s="13" t="s">
        <v>4354</v>
      </c>
    </row>
    <row r="5640" spans="1:5">
      <c r="A5640" s="98" t="s">
        <v>12032</v>
      </c>
      <c r="B5640" s="97" t="s">
        <v>12033</v>
      </c>
      <c r="C5640" s="98" t="s">
        <v>4675</v>
      </c>
      <c r="D5640" s="104">
        <v>18.690000000000001</v>
      </c>
    </row>
    <row r="5641" spans="1:5">
      <c r="A5641" s="98" t="s">
        <v>12034</v>
      </c>
      <c r="B5641" s="97" t="s">
        <v>10166</v>
      </c>
      <c r="C5641" s="98" t="s">
        <v>4675</v>
      </c>
      <c r="D5641" s="104">
        <v>5.65</v>
      </c>
    </row>
    <row r="5642" spans="1:5">
      <c r="A5642" s="98" t="s">
        <v>10167</v>
      </c>
      <c r="B5642" s="97" t="s">
        <v>10168</v>
      </c>
      <c r="C5642" s="98" t="s">
        <v>4675</v>
      </c>
      <c r="D5642" s="104">
        <v>11.27</v>
      </c>
    </row>
    <row r="5643" spans="1:5">
      <c r="A5643" s="98" t="s">
        <v>10169</v>
      </c>
      <c r="B5643" s="97" t="s">
        <v>10170</v>
      </c>
      <c r="C5643" s="98" t="s">
        <v>4675</v>
      </c>
      <c r="D5643" s="104">
        <v>13.59</v>
      </c>
    </row>
    <row r="5644" spans="1:5">
      <c r="A5644" s="98" t="s">
        <v>10171</v>
      </c>
      <c r="B5644" s="97" t="s">
        <v>10172</v>
      </c>
      <c r="C5644" s="98" t="s">
        <v>4675</v>
      </c>
      <c r="D5644" s="104">
        <v>3.87</v>
      </c>
    </row>
    <row r="5645" spans="1:5">
      <c r="A5645" s="98" t="s">
        <v>10173</v>
      </c>
      <c r="B5645" s="97" t="s">
        <v>10174</v>
      </c>
      <c r="C5645" s="98" t="s">
        <v>4675</v>
      </c>
      <c r="D5645" s="104">
        <v>7.87</v>
      </c>
    </row>
    <row r="5646" spans="1:5">
      <c r="A5646" s="98" t="s">
        <v>10175</v>
      </c>
      <c r="B5646" s="97" t="s">
        <v>10176</v>
      </c>
      <c r="C5646" s="98" t="s">
        <v>4675</v>
      </c>
      <c r="D5646" s="104">
        <v>15.19</v>
      </c>
    </row>
    <row r="5647" spans="1:5">
      <c r="A5647" s="98" t="s">
        <v>10177</v>
      </c>
      <c r="B5647" s="97" t="s">
        <v>10178</v>
      </c>
      <c r="C5647" s="98" t="s">
        <v>4675</v>
      </c>
      <c r="D5647" s="104">
        <v>4.49</v>
      </c>
    </row>
    <row r="5648" spans="1:5">
      <c r="A5648" s="98" t="s">
        <v>10179</v>
      </c>
      <c r="B5648" s="97" t="s">
        <v>10180</v>
      </c>
      <c r="C5648" s="98" t="s">
        <v>4675</v>
      </c>
      <c r="D5648" s="104">
        <v>9.18</v>
      </c>
    </row>
    <row r="5649" spans="1:4">
      <c r="A5649" s="98" t="s">
        <v>10181</v>
      </c>
      <c r="B5649" s="97" t="s">
        <v>10182</v>
      </c>
      <c r="C5649" s="98" t="s">
        <v>4675</v>
      </c>
      <c r="D5649" s="104">
        <v>18.75</v>
      </c>
    </row>
    <row r="5650" spans="1:4">
      <c r="A5650" s="98" t="s">
        <v>10183</v>
      </c>
      <c r="B5650" s="97" t="s">
        <v>10184</v>
      </c>
      <c r="C5650" s="98" t="s">
        <v>4675</v>
      </c>
      <c r="D5650" s="104">
        <v>5.75</v>
      </c>
    </row>
    <row r="5651" spans="1:4">
      <c r="A5651" s="98" t="s">
        <v>10185</v>
      </c>
      <c r="B5651" s="97" t="s">
        <v>10186</v>
      </c>
      <c r="C5651" s="98" t="s">
        <v>4675</v>
      </c>
      <c r="D5651" s="104">
        <v>11.4</v>
      </c>
    </row>
    <row r="5652" spans="1:4">
      <c r="A5652" s="98" t="s">
        <v>10187</v>
      </c>
      <c r="B5652" s="97" t="s">
        <v>3845</v>
      </c>
      <c r="C5652" s="98" t="s">
        <v>4675</v>
      </c>
      <c r="D5652" s="104">
        <v>28.27</v>
      </c>
    </row>
    <row r="5653" spans="1:4">
      <c r="A5653" s="98" t="s">
        <v>3846</v>
      </c>
      <c r="B5653" s="97" t="s">
        <v>3847</v>
      </c>
      <c r="C5653" s="98" t="s">
        <v>4675</v>
      </c>
      <c r="D5653" s="104">
        <v>41.36</v>
      </c>
    </row>
    <row r="5654" spans="1:4">
      <c r="A5654" s="98" t="s">
        <v>3848</v>
      </c>
      <c r="B5654" s="97" t="s">
        <v>3849</v>
      </c>
      <c r="C5654" s="98" t="s">
        <v>4675</v>
      </c>
      <c r="D5654" s="104">
        <v>32.299999999999997</v>
      </c>
    </row>
    <row r="5655" spans="1:4">
      <c r="A5655" s="98" t="s">
        <v>3850</v>
      </c>
      <c r="B5655" s="97" t="s">
        <v>3878</v>
      </c>
      <c r="C5655" s="98" t="s">
        <v>4675</v>
      </c>
      <c r="D5655" s="104">
        <v>50.72</v>
      </c>
    </row>
    <row r="5656" spans="1:4">
      <c r="A5656" s="98" t="s">
        <v>3879</v>
      </c>
      <c r="B5656" s="97" t="s">
        <v>3880</v>
      </c>
      <c r="C5656" s="98" t="s">
        <v>4675</v>
      </c>
      <c r="D5656" s="104">
        <v>19.22</v>
      </c>
    </row>
    <row r="5657" spans="1:4">
      <c r="A5657" s="98" t="s">
        <v>3881</v>
      </c>
      <c r="B5657" s="97" t="s">
        <v>3882</v>
      </c>
      <c r="C5657" s="98" t="s">
        <v>4675</v>
      </c>
      <c r="D5657" s="104">
        <v>40.43</v>
      </c>
    </row>
    <row r="5658" spans="1:4">
      <c r="A5658" s="98" t="s">
        <v>3883</v>
      </c>
      <c r="B5658" s="97" t="s">
        <v>3884</v>
      </c>
      <c r="C5658" s="98" t="s">
        <v>4675</v>
      </c>
      <c r="D5658" s="104">
        <v>64.28</v>
      </c>
    </row>
    <row r="5659" spans="1:4">
      <c r="A5659" s="98" t="s">
        <v>3885</v>
      </c>
      <c r="B5659" s="97" t="s">
        <v>3886</v>
      </c>
      <c r="C5659" s="98" t="s">
        <v>4675</v>
      </c>
      <c r="D5659" s="104">
        <v>5.68</v>
      </c>
    </row>
    <row r="5660" spans="1:4">
      <c r="A5660" s="98" t="s">
        <v>3887</v>
      </c>
      <c r="B5660" s="97" t="s">
        <v>3888</v>
      </c>
      <c r="C5660" s="98" t="s">
        <v>4675</v>
      </c>
      <c r="D5660" s="104">
        <v>11.46</v>
      </c>
    </row>
    <row r="5661" spans="1:4">
      <c r="A5661" s="98" t="s">
        <v>3889</v>
      </c>
      <c r="B5661" s="97" t="s">
        <v>3890</v>
      </c>
      <c r="C5661" s="98" t="s">
        <v>4675</v>
      </c>
      <c r="D5661" s="104">
        <v>7.55</v>
      </c>
    </row>
    <row r="5662" spans="1:4">
      <c r="A5662" s="98" t="s">
        <v>3891</v>
      </c>
      <c r="B5662" s="97" t="s">
        <v>3838</v>
      </c>
      <c r="C5662" s="98" t="s">
        <v>4675</v>
      </c>
      <c r="D5662" s="104">
        <v>7.35</v>
      </c>
    </row>
    <row r="5663" spans="1:4">
      <c r="A5663" s="98" t="s">
        <v>3839</v>
      </c>
      <c r="B5663" s="97" t="s">
        <v>3840</v>
      </c>
      <c r="C5663" s="98" t="s">
        <v>4675</v>
      </c>
      <c r="D5663" s="104">
        <v>15.09</v>
      </c>
    </row>
    <row r="5664" spans="1:4">
      <c r="A5664" s="98" t="s">
        <v>3841</v>
      </c>
      <c r="B5664" s="97" t="s">
        <v>3842</v>
      </c>
      <c r="C5664" s="98" t="s">
        <v>4675</v>
      </c>
      <c r="D5664" s="104">
        <v>25.35</v>
      </c>
    </row>
    <row r="5665" spans="1:4">
      <c r="A5665" s="98" t="s">
        <v>3843</v>
      </c>
      <c r="B5665" s="97" t="s">
        <v>3844</v>
      </c>
      <c r="C5665" s="98" t="s">
        <v>4675</v>
      </c>
      <c r="D5665" s="104">
        <v>34.29</v>
      </c>
    </row>
    <row r="5666" spans="1:4">
      <c r="A5666" s="98" t="s">
        <v>1764</v>
      </c>
      <c r="B5666" s="97" t="s">
        <v>1765</v>
      </c>
      <c r="C5666" s="98" t="s">
        <v>4675</v>
      </c>
      <c r="D5666" s="104">
        <v>89.29</v>
      </c>
    </row>
    <row r="5667" spans="1:4">
      <c r="A5667" s="98" t="s">
        <v>1766</v>
      </c>
      <c r="B5667" s="97" t="s">
        <v>1767</v>
      </c>
      <c r="C5667" s="98" t="s">
        <v>4675</v>
      </c>
      <c r="D5667" s="104">
        <v>114.97</v>
      </c>
    </row>
    <row r="5668" spans="1:4">
      <c r="A5668" s="98" t="s">
        <v>1768</v>
      </c>
      <c r="B5668" s="97" t="s">
        <v>1769</v>
      </c>
      <c r="C5668" s="98" t="s">
        <v>4675</v>
      </c>
      <c r="D5668" s="104">
        <v>6.46</v>
      </c>
    </row>
    <row r="5669" spans="1:4">
      <c r="A5669" s="98" t="s">
        <v>1770</v>
      </c>
      <c r="B5669" s="97" t="s">
        <v>6824</v>
      </c>
      <c r="C5669" s="98" t="s">
        <v>4675</v>
      </c>
      <c r="D5669" s="104">
        <v>8.3800000000000008</v>
      </c>
    </row>
    <row r="5670" spans="1:4">
      <c r="A5670" s="98" t="s">
        <v>6825</v>
      </c>
      <c r="B5670" s="97" t="s">
        <v>6826</v>
      </c>
      <c r="C5670" s="98" t="s">
        <v>4675</v>
      </c>
      <c r="D5670" s="104">
        <v>13.35</v>
      </c>
    </row>
    <row r="5671" spans="1:4">
      <c r="A5671" s="98" t="s">
        <v>6827</v>
      </c>
      <c r="B5671" s="97" t="s">
        <v>6828</v>
      </c>
      <c r="C5671" s="98" t="s">
        <v>4675</v>
      </c>
      <c r="D5671" s="104">
        <v>19.940000000000001</v>
      </c>
    </row>
    <row r="5672" spans="1:4">
      <c r="A5672" s="98" t="s">
        <v>6829</v>
      </c>
      <c r="B5672" s="97" t="s">
        <v>6830</v>
      </c>
      <c r="C5672" s="98" t="s">
        <v>4675</v>
      </c>
      <c r="D5672" s="104">
        <v>33.950000000000003</v>
      </c>
    </row>
    <row r="5673" spans="1:4">
      <c r="A5673" s="98" t="s">
        <v>6831</v>
      </c>
      <c r="B5673" s="97" t="s">
        <v>6832</v>
      </c>
      <c r="C5673" s="98" t="s">
        <v>4675</v>
      </c>
      <c r="D5673" s="104">
        <v>53.66</v>
      </c>
    </row>
    <row r="5674" spans="1:4">
      <c r="A5674" s="98" t="s">
        <v>6833</v>
      </c>
      <c r="B5674" s="97" t="s">
        <v>6834</v>
      </c>
      <c r="C5674" s="98" t="s">
        <v>4675</v>
      </c>
      <c r="D5674" s="104">
        <v>69.88</v>
      </c>
    </row>
    <row r="5675" spans="1:4">
      <c r="A5675" s="98" t="s">
        <v>6835</v>
      </c>
      <c r="B5675" s="97" t="s">
        <v>6836</v>
      </c>
      <c r="C5675" s="98" t="s">
        <v>4675</v>
      </c>
      <c r="D5675" s="104">
        <v>90.84</v>
      </c>
    </row>
    <row r="5676" spans="1:4">
      <c r="A5676" s="98" t="s">
        <v>6837</v>
      </c>
      <c r="B5676" s="97" t="s">
        <v>4832</v>
      </c>
      <c r="C5676" s="98" t="s">
        <v>4675</v>
      </c>
      <c r="D5676" s="104">
        <v>6.93</v>
      </c>
    </row>
    <row r="5677" spans="1:4">
      <c r="A5677" s="98" t="s">
        <v>4833</v>
      </c>
      <c r="B5677" s="97" t="s">
        <v>4834</v>
      </c>
      <c r="C5677" s="98" t="s">
        <v>4675</v>
      </c>
      <c r="D5677" s="104">
        <v>14.46</v>
      </c>
    </row>
    <row r="5678" spans="1:4">
      <c r="A5678" s="98" t="s">
        <v>4835</v>
      </c>
      <c r="B5678" s="97" t="s">
        <v>4836</v>
      </c>
      <c r="C5678" s="98" t="s">
        <v>4675</v>
      </c>
      <c r="D5678" s="104">
        <v>21.94</v>
      </c>
    </row>
    <row r="5679" spans="1:4">
      <c r="A5679" s="98" t="s">
        <v>4837</v>
      </c>
      <c r="B5679" s="97" t="s">
        <v>4838</v>
      </c>
      <c r="C5679" s="98" t="s">
        <v>4675</v>
      </c>
      <c r="D5679" s="104">
        <v>37.43</v>
      </c>
    </row>
    <row r="5680" spans="1:4">
      <c r="A5680" s="98" t="s">
        <v>4839</v>
      </c>
      <c r="B5680" s="97" t="s">
        <v>4840</v>
      </c>
      <c r="C5680" s="98" t="s">
        <v>4675</v>
      </c>
      <c r="D5680" s="104">
        <v>60.14</v>
      </c>
    </row>
    <row r="5681" spans="1:4">
      <c r="A5681" s="98" t="s">
        <v>4841</v>
      </c>
      <c r="B5681" s="97" t="s">
        <v>4842</v>
      </c>
      <c r="C5681" s="98" t="s">
        <v>4675</v>
      </c>
      <c r="D5681" s="104">
        <v>78.59</v>
      </c>
    </row>
    <row r="5682" spans="1:4">
      <c r="A5682" s="98" t="s">
        <v>4843</v>
      </c>
      <c r="B5682" s="97" t="s">
        <v>4844</v>
      </c>
      <c r="C5682" s="98" t="s">
        <v>4675</v>
      </c>
      <c r="D5682" s="104">
        <v>100.99</v>
      </c>
    </row>
    <row r="5683" spans="1:4">
      <c r="A5683" s="98" t="s">
        <v>4845</v>
      </c>
      <c r="B5683" s="97" t="s">
        <v>4846</v>
      </c>
      <c r="C5683" s="98" t="s">
        <v>6555</v>
      </c>
      <c r="D5683" s="104">
        <v>2.54</v>
      </c>
    </row>
    <row r="5684" spans="1:4" ht="21">
      <c r="A5684" s="98" t="s">
        <v>3136</v>
      </c>
      <c r="B5684" s="97" t="s">
        <v>3137</v>
      </c>
      <c r="C5684" s="98" t="s">
        <v>6555</v>
      </c>
      <c r="D5684" s="104">
        <v>100095</v>
      </c>
    </row>
    <row r="5685" spans="1:4" ht="21">
      <c r="A5685" s="98" t="s">
        <v>3138</v>
      </c>
      <c r="B5685" s="97" t="s">
        <v>7415</v>
      </c>
      <c r="C5685" s="98" t="s">
        <v>6555</v>
      </c>
      <c r="D5685" s="104">
        <v>31436</v>
      </c>
    </row>
    <row r="5686" spans="1:4" ht="21">
      <c r="A5686" s="98" t="s">
        <v>7416</v>
      </c>
      <c r="B5686" s="97" t="s">
        <v>8915</v>
      </c>
      <c r="C5686" s="98" t="s">
        <v>6555</v>
      </c>
      <c r="D5686" s="104">
        <v>38677</v>
      </c>
    </row>
    <row r="5687" spans="1:4" ht="21">
      <c r="A5687" s="98" t="s">
        <v>8916</v>
      </c>
      <c r="B5687" s="97" t="s">
        <v>8917</v>
      </c>
      <c r="C5687" s="98" t="s">
        <v>6555</v>
      </c>
      <c r="D5687" s="104">
        <v>24024</v>
      </c>
    </row>
    <row r="5688" spans="1:4" ht="21">
      <c r="A5688" s="98" t="s">
        <v>8918</v>
      </c>
      <c r="B5688" s="97" t="s">
        <v>8919</v>
      </c>
      <c r="C5688" s="98" t="s">
        <v>6555</v>
      </c>
      <c r="D5688" s="104">
        <v>44289</v>
      </c>
    </row>
    <row r="5689" spans="1:4" ht="21">
      <c r="A5689" s="98" t="s">
        <v>8920</v>
      </c>
      <c r="B5689" s="97" t="s">
        <v>8921</v>
      </c>
      <c r="C5689" s="98" t="s">
        <v>6555</v>
      </c>
      <c r="D5689" s="104">
        <v>24830</v>
      </c>
    </row>
    <row r="5690" spans="1:4" ht="21">
      <c r="A5690" s="98" t="s">
        <v>8922</v>
      </c>
      <c r="B5690" s="97" t="s">
        <v>8923</v>
      </c>
      <c r="C5690" s="98" t="s">
        <v>6555</v>
      </c>
      <c r="D5690" s="104">
        <v>51130</v>
      </c>
    </row>
    <row r="5691" spans="1:4" ht="21">
      <c r="A5691" s="98" t="s">
        <v>8924</v>
      </c>
      <c r="B5691" s="97" t="s">
        <v>8925</v>
      </c>
      <c r="C5691" s="98" t="s">
        <v>6555</v>
      </c>
      <c r="D5691" s="104">
        <v>73030</v>
      </c>
    </row>
    <row r="5692" spans="1:4" ht="21">
      <c r="A5692" s="98" t="s">
        <v>8926</v>
      </c>
      <c r="B5692" s="97" t="s">
        <v>8927</v>
      </c>
      <c r="C5692" s="98" t="s">
        <v>6555</v>
      </c>
      <c r="D5692" s="104">
        <v>25889</v>
      </c>
    </row>
    <row r="5693" spans="1:4" ht="21">
      <c r="A5693" s="98" t="s">
        <v>8928</v>
      </c>
      <c r="B5693" s="97" t="s">
        <v>8929</v>
      </c>
      <c r="C5693" s="98" t="s">
        <v>6555</v>
      </c>
      <c r="D5693" s="104">
        <v>26112</v>
      </c>
    </row>
    <row r="5694" spans="1:4">
      <c r="A5694" s="98" t="s">
        <v>8930</v>
      </c>
      <c r="B5694" s="97" t="s">
        <v>8931</v>
      </c>
      <c r="C5694" s="98" t="s">
        <v>6555</v>
      </c>
      <c r="D5694" s="104">
        <v>790</v>
      </c>
    </row>
    <row r="5695" spans="1:4">
      <c r="A5695" s="98" t="s">
        <v>8932</v>
      </c>
      <c r="B5695" s="97" t="s">
        <v>8933</v>
      </c>
      <c r="C5695" s="98" t="s">
        <v>6555</v>
      </c>
      <c r="D5695" s="104">
        <v>1215</v>
      </c>
    </row>
    <row r="5696" spans="1:4">
      <c r="A5696" s="98" t="s">
        <v>8934</v>
      </c>
      <c r="B5696" s="97" t="s">
        <v>8935</v>
      </c>
      <c r="C5696" s="98" t="s">
        <v>6555</v>
      </c>
      <c r="D5696" s="104">
        <v>2210</v>
      </c>
    </row>
    <row r="5697" spans="1:4">
      <c r="A5697" s="98" t="s">
        <v>8936</v>
      </c>
      <c r="B5697" s="97" t="s">
        <v>8937</v>
      </c>
      <c r="C5697" s="98" t="s">
        <v>6555</v>
      </c>
      <c r="D5697" s="104">
        <v>2210</v>
      </c>
    </row>
    <row r="5698" spans="1:4">
      <c r="A5698" s="98" t="s">
        <v>8938</v>
      </c>
      <c r="B5698" s="97" t="s">
        <v>5247</v>
      </c>
      <c r="C5698" s="98" t="s">
        <v>6555</v>
      </c>
      <c r="D5698" s="104">
        <v>3120</v>
      </c>
    </row>
    <row r="5699" spans="1:4">
      <c r="A5699" s="98" t="s">
        <v>5248</v>
      </c>
      <c r="B5699" s="97" t="s">
        <v>5249</v>
      </c>
      <c r="C5699" s="98" t="s">
        <v>6555</v>
      </c>
      <c r="D5699" s="104">
        <v>3250</v>
      </c>
    </row>
    <row r="5700" spans="1:4">
      <c r="A5700" s="98" t="s">
        <v>5250</v>
      </c>
      <c r="B5700" s="97" t="s">
        <v>5251</v>
      </c>
      <c r="C5700" s="98" t="s">
        <v>6555</v>
      </c>
      <c r="D5700" s="104">
        <v>4657.5600000000004</v>
      </c>
    </row>
    <row r="5701" spans="1:4">
      <c r="A5701" s="98" t="s">
        <v>5252</v>
      </c>
      <c r="B5701" s="97" t="s">
        <v>5253</v>
      </c>
      <c r="C5701" s="98" t="s">
        <v>6555</v>
      </c>
      <c r="D5701" s="104">
        <v>4657.5600000000004</v>
      </c>
    </row>
    <row r="5702" spans="1:4">
      <c r="A5702" s="98" t="s">
        <v>5254</v>
      </c>
      <c r="B5702" s="97" t="s">
        <v>5255</v>
      </c>
      <c r="C5702" s="98" t="s">
        <v>6555</v>
      </c>
      <c r="D5702" s="104">
        <v>12182.14</v>
      </c>
    </row>
    <row r="5703" spans="1:4">
      <c r="A5703" s="98" t="s">
        <v>5256</v>
      </c>
      <c r="B5703" s="97" t="s">
        <v>5257</v>
      </c>
      <c r="C5703" s="98" t="s">
        <v>6555</v>
      </c>
      <c r="D5703" s="104">
        <v>12503.85</v>
      </c>
    </row>
    <row r="5704" spans="1:4">
      <c r="A5704" s="98" t="s">
        <v>5258</v>
      </c>
      <c r="B5704" s="97" t="s">
        <v>5259</v>
      </c>
      <c r="C5704" s="98" t="s">
        <v>6555</v>
      </c>
      <c r="D5704" s="104">
        <v>424.86</v>
      </c>
    </row>
    <row r="5705" spans="1:4">
      <c r="A5705" s="98" t="s">
        <v>5260</v>
      </c>
      <c r="B5705" s="97" t="s">
        <v>5261</v>
      </c>
      <c r="C5705" s="98" t="s">
        <v>6555</v>
      </c>
      <c r="D5705" s="104">
        <v>660</v>
      </c>
    </row>
    <row r="5706" spans="1:4">
      <c r="A5706" s="98" t="s">
        <v>5262</v>
      </c>
      <c r="B5706" s="97" t="s">
        <v>5263</v>
      </c>
      <c r="C5706" s="98" t="s">
        <v>6555</v>
      </c>
      <c r="D5706" s="104">
        <v>720</v>
      </c>
    </row>
    <row r="5707" spans="1:4">
      <c r="A5707" s="98" t="s">
        <v>5264</v>
      </c>
      <c r="B5707" s="97" t="s">
        <v>4886</v>
      </c>
      <c r="C5707" s="98" t="s">
        <v>6555</v>
      </c>
      <c r="D5707" s="104">
        <v>1150</v>
      </c>
    </row>
    <row r="5708" spans="1:4">
      <c r="A5708" s="98" t="s">
        <v>4887</v>
      </c>
      <c r="B5708" s="97" t="s">
        <v>4888</v>
      </c>
      <c r="C5708" s="98" t="s">
        <v>6555</v>
      </c>
      <c r="D5708" s="104">
        <v>1923.43</v>
      </c>
    </row>
    <row r="5709" spans="1:4">
      <c r="A5709" s="98" t="s">
        <v>4889</v>
      </c>
      <c r="B5709" s="97" t="s">
        <v>4890</v>
      </c>
      <c r="C5709" s="98" t="s">
        <v>6555</v>
      </c>
      <c r="D5709" s="104">
        <v>2120</v>
      </c>
    </row>
    <row r="5710" spans="1:4">
      <c r="A5710" s="98" t="s">
        <v>4891</v>
      </c>
      <c r="B5710" s="97" t="s">
        <v>4892</v>
      </c>
      <c r="C5710" s="98" t="s">
        <v>6555</v>
      </c>
      <c r="D5710" s="104">
        <v>2928.65</v>
      </c>
    </row>
    <row r="5711" spans="1:4">
      <c r="A5711" s="98" t="s">
        <v>4893</v>
      </c>
      <c r="B5711" s="97" t="s">
        <v>4894</v>
      </c>
      <c r="C5711" s="98" t="s">
        <v>6555</v>
      </c>
      <c r="D5711" s="104">
        <v>2990</v>
      </c>
    </row>
    <row r="5712" spans="1:4">
      <c r="A5712" s="98" t="s">
        <v>4895</v>
      </c>
      <c r="B5712" s="97" t="s">
        <v>4896</v>
      </c>
      <c r="C5712" s="98" t="s">
        <v>6555</v>
      </c>
      <c r="D5712" s="104">
        <v>3905.21</v>
      </c>
    </row>
    <row r="5713" spans="1:4">
      <c r="A5713" s="98" t="s">
        <v>4897</v>
      </c>
      <c r="B5713" s="97" t="s">
        <v>4898</v>
      </c>
      <c r="C5713" s="98" t="s">
        <v>6555</v>
      </c>
      <c r="D5713" s="104">
        <v>3963.69</v>
      </c>
    </row>
    <row r="5714" spans="1:4">
      <c r="A5714" s="98" t="s">
        <v>4899</v>
      </c>
      <c r="B5714" s="97" t="s">
        <v>4900</v>
      </c>
      <c r="C5714" s="98" t="s">
        <v>6555</v>
      </c>
      <c r="D5714" s="104">
        <v>14354.95</v>
      </c>
    </row>
    <row r="5715" spans="1:4">
      <c r="A5715" s="98" t="s">
        <v>4901</v>
      </c>
      <c r="B5715" s="97" t="s">
        <v>4902</v>
      </c>
      <c r="C5715" s="98" t="s">
        <v>6555</v>
      </c>
      <c r="D5715" s="104">
        <v>14686.76</v>
      </c>
    </row>
    <row r="5716" spans="1:4">
      <c r="A5716" s="98" t="s">
        <v>4903</v>
      </c>
      <c r="B5716" s="97" t="s">
        <v>4904</v>
      </c>
      <c r="C5716" s="98" t="s">
        <v>6555</v>
      </c>
      <c r="D5716" s="104">
        <v>433.13</v>
      </c>
    </row>
    <row r="5717" spans="1:4">
      <c r="A5717" s="98" t="s">
        <v>4905</v>
      </c>
      <c r="B5717" s="97" t="s">
        <v>4906</v>
      </c>
      <c r="C5717" s="98" t="s">
        <v>6555</v>
      </c>
      <c r="D5717" s="104">
        <v>600</v>
      </c>
    </row>
    <row r="5718" spans="1:4">
      <c r="A5718" s="98" t="s">
        <v>4907</v>
      </c>
      <c r="B5718" s="97" t="s">
        <v>4908</v>
      </c>
      <c r="C5718" s="98" t="s">
        <v>6555</v>
      </c>
      <c r="D5718" s="104">
        <v>8404.14</v>
      </c>
    </row>
    <row r="5719" spans="1:4">
      <c r="A5719" s="98" t="s">
        <v>4909</v>
      </c>
      <c r="B5719" s="97" t="s">
        <v>4910</v>
      </c>
      <c r="C5719" s="98" t="s">
        <v>6555</v>
      </c>
      <c r="D5719" s="104">
        <v>9601.36</v>
      </c>
    </row>
    <row r="5720" spans="1:4">
      <c r="A5720" s="98" t="s">
        <v>4911</v>
      </c>
      <c r="B5720" s="97" t="s">
        <v>4912</v>
      </c>
      <c r="C5720" s="98" t="s">
        <v>6555</v>
      </c>
      <c r="D5720" s="104">
        <v>10030.85</v>
      </c>
    </row>
    <row r="5721" spans="1:4">
      <c r="A5721" s="98" t="s">
        <v>4913</v>
      </c>
      <c r="B5721" s="97" t="s">
        <v>4914</v>
      </c>
      <c r="C5721" s="98" t="s">
        <v>6555</v>
      </c>
      <c r="D5721" s="104">
        <v>12544.86</v>
      </c>
    </row>
    <row r="5722" spans="1:4">
      <c r="A5722" s="98" t="s">
        <v>4915</v>
      </c>
      <c r="B5722" s="97" t="s">
        <v>11514</v>
      </c>
      <c r="C5722" s="98" t="s">
        <v>6555</v>
      </c>
      <c r="D5722" s="104">
        <v>1155</v>
      </c>
    </row>
    <row r="5723" spans="1:4">
      <c r="A5723" s="98" t="s">
        <v>11515</v>
      </c>
      <c r="B5723" s="97" t="s">
        <v>11516</v>
      </c>
      <c r="C5723" s="98" t="s">
        <v>6555</v>
      </c>
      <c r="D5723" s="104">
        <v>2440</v>
      </c>
    </row>
    <row r="5724" spans="1:4">
      <c r="A5724" s="98" t="s">
        <v>11517</v>
      </c>
      <c r="B5724" s="97" t="s">
        <v>11518</v>
      </c>
      <c r="C5724" s="98" t="s">
        <v>6555</v>
      </c>
      <c r="D5724" s="104">
        <v>3880</v>
      </c>
    </row>
    <row r="5725" spans="1:4">
      <c r="A5725" s="98" t="s">
        <v>11519</v>
      </c>
      <c r="B5725" s="97" t="s">
        <v>11520</v>
      </c>
      <c r="C5725" s="98" t="s">
        <v>6555</v>
      </c>
      <c r="D5725" s="104">
        <v>4800</v>
      </c>
    </row>
    <row r="5726" spans="1:4">
      <c r="A5726" s="98" t="s">
        <v>11521</v>
      </c>
      <c r="B5726" s="97" t="s">
        <v>13490</v>
      </c>
      <c r="C5726" s="98" t="s">
        <v>6555</v>
      </c>
      <c r="D5726" s="104">
        <v>8549.89</v>
      </c>
    </row>
    <row r="5727" spans="1:4">
      <c r="A5727" s="98" t="s">
        <v>13491</v>
      </c>
      <c r="B5727" s="97" t="s">
        <v>13492</v>
      </c>
      <c r="C5727" s="98" t="s">
        <v>6555</v>
      </c>
      <c r="D5727" s="104">
        <v>74890.14</v>
      </c>
    </row>
    <row r="5728" spans="1:4">
      <c r="A5728" s="98" t="s">
        <v>13493</v>
      </c>
      <c r="B5728" s="97" t="s">
        <v>13494</v>
      </c>
      <c r="C5728" s="98" t="s">
        <v>6555</v>
      </c>
      <c r="D5728" s="104">
        <v>64466.8</v>
      </c>
    </row>
    <row r="5729" spans="1:4">
      <c r="A5729" s="98" t="s">
        <v>13495</v>
      </c>
      <c r="B5729" s="97" t="s">
        <v>13496</v>
      </c>
      <c r="C5729" s="98" t="s">
        <v>6555</v>
      </c>
      <c r="D5729" s="104">
        <v>81809.62</v>
      </c>
    </row>
    <row r="5730" spans="1:4">
      <c r="A5730" s="98" t="s">
        <v>13497</v>
      </c>
      <c r="B5730" s="97" t="s">
        <v>14632</v>
      </c>
      <c r="C5730" s="98" t="s">
        <v>6555</v>
      </c>
      <c r="D5730" s="104">
        <v>82676.259999999995</v>
      </c>
    </row>
    <row r="5731" spans="1:4">
      <c r="A5731" s="98" t="s">
        <v>14633</v>
      </c>
      <c r="B5731" s="97" t="s">
        <v>14634</v>
      </c>
      <c r="C5731" s="98" t="s">
        <v>6555</v>
      </c>
      <c r="D5731" s="104">
        <v>8553.27</v>
      </c>
    </row>
    <row r="5732" spans="1:4">
      <c r="A5732" s="98" t="s">
        <v>14635</v>
      </c>
      <c r="B5732" s="97" t="s">
        <v>14636</v>
      </c>
      <c r="C5732" s="98" t="s">
        <v>6555</v>
      </c>
      <c r="D5732" s="104">
        <v>8934.9599999999991</v>
      </c>
    </row>
    <row r="5733" spans="1:4">
      <c r="A5733" s="98" t="s">
        <v>14637</v>
      </c>
      <c r="B5733" s="97" t="s">
        <v>14638</v>
      </c>
      <c r="C5733" s="98" t="s">
        <v>6555</v>
      </c>
      <c r="D5733" s="104">
        <v>9273.24</v>
      </c>
    </row>
    <row r="5734" spans="1:4">
      <c r="A5734" s="98" t="s">
        <v>14639</v>
      </c>
      <c r="B5734" s="97" t="s">
        <v>14640</v>
      </c>
      <c r="C5734" s="98" t="s">
        <v>6555</v>
      </c>
      <c r="D5734" s="104">
        <v>9452.85</v>
      </c>
    </row>
    <row r="5735" spans="1:4">
      <c r="A5735" s="98" t="s">
        <v>14641</v>
      </c>
      <c r="B5735" s="97" t="s">
        <v>12602</v>
      </c>
      <c r="C5735" s="98" t="s">
        <v>6555</v>
      </c>
      <c r="D5735" s="104">
        <v>9452.85</v>
      </c>
    </row>
    <row r="5736" spans="1:4">
      <c r="A5736" s="98" t="s">
        <v>12603</v>
      </c>
      <c r="B5736" s="97" t="s">
        <v>12604</v>
      </c>
      <c r="C5736" s="98" t="s">
        <v>6555</v>
      </c>
      <c r="D5736" s="104">
        <v>10615.62</v>
      </c>
    </row>
    <row r="5737" spans="1:4">
      <c r="A5737" s="98" t="s">
        <v>12605</v>
      </c>
      <c r="B5737" s="97" t="s">
        <v>12606</v>
      </c>
      <c r="C5737" s="98" t="s">
        <v>6555</v>
      </c>
      <c r="D5737" s="104">
        <v>11310.31</v>
      </c>
    </row>
    <row r="5738" spans="1:4">
      <c r="A5738" s="98" t="s">
        <v>12607</v>
      </c>
      <c r="B5738" s="97" t="s">
        <v>12608</v>
      </c>
      <c r="C5738" s="98" t="s">
        <v>6555</v>
      </c>
      <c r="D5738" s="104">
        <v>12223.75</v>
      </c>
    </row>
    <row r="5739" spans="1:4">
      <c r="A5739" s="98" t="s">
        <v>12609</v>
      </c>
      <c r="B5739" s="97" t="s">
        <v>12610</v>
      </c>
      <c r="C5739" s="98" t="s">
        <v>6555</v>
      </c>
      <c r="D5739" s="104">
        <v>13688.44</v>
      </c>
    </row>
    <row r="5740" spans="1:4">
      <c r="A5740" s="98" t="s">
        <v>12611</v>
      </c>
      <c r="B5740" s="97" t="s">
        <v>12612</v>
      </c>
      <c r="C5740" s="98" t="s">
        <v>6555</v>
      </c>
      <c r="D5740" s="104">
        <v>14659.62</v>
      </c>
    </row>
    <row r="5741" spans="1:4">
      <c r="A5741" s="98" t="s">
        <v>12613</v>
      </c>
      <c r="B5741" s="97" t="s">
        <v>12614</v>
      </c>
      <c r="C5741" s="98" t="s">
        <v>6555</v>
      </c>
      <c r="D5741" s="104">
        <v>17526.54</v>
      </c>
    </row>
    <row r="5742" spans="1:4">
      <c r="A5742" s="98" t="s">
        <v>12615</v>
      </c>
      <c r="B5742" s="97" t="s">
        <v>12616</v>
      </c>
      <c r="C5742" s="98" t="s">
        <v>6555</v>
      </c>
      <c r="D5742" s="104">
        <v>14902.98</v>
      </c>
    </row>
    <row r="5743" spans="1:4">
      <c r="A5743" s="98" t="s">
        <v>12617</v>
      </c>
      <c r="B5743" s="97" t="s">
        <v>12618</v>
      </c>
      <c r="C5743" s="98" t="s">
        <v>6555</v>
      </c>
      <c r="D5743" s="104">
        <v>19167.04</v>
      </c>
    </row>
    <row r="5744" spans="1:4">
      <c r="A5744" s="98" t="s">
        <v>12619</v>
      </c>
      <c r="B5744" s="97" t="s">
        <v>10649</v>
      </c>
      <c r="C5744" s="98" t="s">
        <v>6555</v>
      </c>
      <c r="D5744" s="104">
        <v>21053.74</v>
      </c>
    </row>
    <row r="5745" spans="1:4">
      <c r="A5745" s="98" t="s">
        <v>10650</v>
      </c>
      <c r="B5745" s="97" t="s">
        <v>10651</v>
      </c>
      <c r="C5745" s="98" t="s">
        <v>6555</v>
      </c>
      <c r="D5745" s="104">
        <v>20961.55</v>
      </c>
    </row>
    <row r="5746" spans="1:4">
      <c r="A5746" s="98" t="s">
        <v>10652</v>
      </c>
      <c r="B5746" s="97" t="s">
        <v>10653</v>
      </c>
      <c r="C5746" s="98" t="s">
        <v>6555</v>
      </c>
      <c r="D5746" s="104">
        <v>24119.3</v>
      </c>
    </row>
    <row r="5747" spans="1:4">
      <c r="A5747" s="98" t="s">
        <v>10654</v>
      </c>
      <c r="B5747" s="97" t="s">
        <v>10655</v>
      </c>
      <c r="C5747" s="98" t="s">
        <v>6555</v>
      </c>
      <c r="D5747" s="104">
        <v>24121.65</v>
      </c>
    </row>
    <row r="5748" spans="1:4">
      <c r="A5748" s="98" t="s">
        <v>10656</v>
      </c>
      <c r="B5748" s="97" t="s">
        <v>6468</v>
      </c>
      <c r="C5748" s="98" t="s">
        <v>6555</v>
      </c>
      <c r="D5748" s="104">
        <v>33592.15</v>
      </c>
    </row>
    <row r="5749" spans="1:4">
      <c r="A5749" s="98" t="s">
        <v>6469</v>
      </c>
      <c r="B5749" s="97" t="s">
        <v>2302</v>
      </c>
      <c r="C5749" s="98" t="s">
        <v>6555</v>
      </c>
      <c r="D5749" s="104">
        <v>36520.5</v>
      </c>
    </row>
    <row r="5750" spans="1:4">
      <c r="A5750" s="98" t="s">
        <v>2303</v>
      </c>
      <c r="B5750" s="97" t="s">
        <v>2304</v>
      </c>
      <c r="C5750" s="98" t="s">
        <v>6555</v>
      </c>
      <c r="D5750" s="104">
        <v>8088.55</v>
      </c>
    </row>
    <row r="5751" spans="1:4">
      <c r="A5751" s="98" t="s">
        <v>2305</v>
      </c>
      <c r="B5751" s="97" t="s">
        <v>2306</v>
      </c>
      <c r="C5751" s="98" t="s">
        <v>6555</v>
      </c>
      <c r="D5751" s="104">
        <v>40263.120000000003</v>
      </c>
    </row>
    <row r="5752" spans="1:4">
      <c r="A5752" s="98" t="s">
        <v>2307</v>
      </c>
      <c r="B5752" s="97" t="s">
        <v>2308</v>
      </c>
      <c r="C5752" s="98" t="s">
        <v>6555</v>
      </c>
      <c r="D5752" s="104">
        <v>37212.28</v>
      </c>
    </row>
    <row r="5753" spans="1:4">
      <c r="A5753" s="98" t="s">
        <v>2309</v>
      </c>
      <c r="B5753" s="97" t="s">
        <v>2310</v>
      </c>
      <c r="C5753" s="98" t="s">
        <v>6555</v>
      </c>
      <c r="D5753" s="104">
        <v>37559.300000000003</v>
      </c>
    </row>
    <row r="5754" spans="1:4">
      <c r="A5754" s="98" t="s">
        <v>2311</v>
      </c>
      <c r="B5754" s="97" t="s">
        <v>2312</v>
      </c>
      <c r="C5754" s="98" t="s">
        <v>6555</v>
      </c>
      <c r="D5754" s="104">
        <v>38324.589999999997</v>
      </c>
    </row>
    <row r="5755" spans="1:4">
      <c r="A5755" s="98" t="s">
        <v>2313</v>
      </c>
      <c r="B5755" s="97" t="s">
        <v>2314</v>
      </c>
      <c r="C5755" s="98" t="s">
        <v>6555</v>
      </c>
      <c r="D5755" s="104">
        <v>41229.5</v>
      </c>
    </row>
    <row r="5756" spans="1:4">
      <c r="A5756" s="98" t="s">
        <v>2315</v>
      </c>
      <c r="B5756" s="97" t="s">
        <v>2316</v>
      </c>
      <c r="C5756" s="98" t="s">
        <v>6555</v>
      </c>
      <c r="D5756" s="104">
        <v>40908.99</v>
      </c>
    </row>
    <row r="5757" spans="1:4">
      <c r="A5757" s="98" t="s">
        <v>2317</v>
      </c>
      <c r="B5757" s="97" t="s">
        <v>2318</v>
      </c>
      <c r="C5757" s="98" t="s">
        <v>6555</v>
      </c>
      <c r="D5757" s="104">
        <v>62511.62</v>
      </c>
    </row>
    <row r="5758" spans="1:4">
      <c r="A5758" s="98" t="s">
        <v>2319</v>
      </c>
      <c r="B5758" s="97" t="s">
        <v>2320</v>
      </c>
      <c r="C5758" s="98" t="s">
        <v>6555</v>
      </c>
      <c r="D5758" s="104">
        <v>81644.44</v>
      </c>
    </row>
    <row r="5759" spans="1:4">
      <c r="A5759" s="98" t="s">
        <v>2321</v>
      </c>
      <c r="B5759" s="97" t="s">
        <v>2322</v>
      </c>
      <c r="C5759" s="98" t="s">
        <v>6555</v>
      </c>
      <c r="D5759" s="104">
        <v>8774.64</v>
      </c>
    </row>
    <row r="5760" spans="1:4">
      <c r="A5760" s="98" t="s">
        <v>2323</v>
      </c>
      <c r="B5760" s="97" t="s">
        <v>36</v>
      </c>
      <c r="C5760" s="98" t="s">
        <v>6555</v>
      </c>
      <c r="D5760" s="104">
        <v>9303.23</v>
      </c>
    </row>
    <row r="5761" spans="1:4">
      <c r="A5761" s="98" t="s">
        <v>37</v>
      </c>
      <c r="B5761" s="97" t="s">
        <v>38</v>
      </c>
      <c r="C5761" s="98" t="s">
        <v>6555</v>
      </c>
      <c r="D5761" s="104">
        <v>10416.43</v>
      </c>
    </row>
    <row r="5762" spans="1:4">
      <c r="A5762" s="98" t="s">
        <v>39</v>
      </c>
      <c r="B5762" s="97" t="s">
        <v>9586</v>
      </c>
      <c r="C5762" s="98" t="s">
        <v>6555</v>
      </c>
      <c r="D5762" s="104">
        <v>12079.78</v>
      </c>
    </row>
    <row r="5763" spans="1:4">
      <c r="A5763" s="98" t="s">
        <v>9587</v>
      </c>
      <c r="B5763" s="97" t="s">
        <v>9588</v>
      </c>
      <c r="C5763" s="98" t="s">
        <v>6555</v>
      </c>
      <c r="D5763" s="104">
        <v>14494.45</v>
      </c>
    </row>
    <row r="5764" spans="1:4">
      <c r="A5764" s="98" t="s">
        <v>9589</v>
      </c>
      <c r="B5764" s="97" t="s">
        <v>9590</v>
      </c>
      <c r="C5764" s="98" t="s">
        <v>6555</v>
      </c>
      <c r="D5764" s="104">
        <v>14701.22</v>
      </c>
    </row>
    <row r="5765" spans="1:4">
      <c r="A5765" s="98" t="s">
        <v>9591</v>
      </c>
      <c r="B5765" s="97" t="s">
        <v>9592</v>
      </c>
      <c r="C5765" s="98" t="s">
        <v>6555</v>
      </c>
      <c r="D5765" s="104">
        <v>20876.580000000002</v>
      </c>
    </row>
    <row r="5766" spans="1:4">
      <c r="A5766" s="98" t="s">
        <v>9593</v>
      </c>
      <c r="B5766" s="97" t="s">
        <v>7521</v>
      </c>
      <c r="C5766" s="98" t="s">
        <v>6555</v>
      </c>
      <c r="D5766" s="104">
        <v>23951.55</v>
      </c>
    </row>
    <row r="5767" spans="1:4">
      <c r="A5767" s="98" t="s">
        <v>7522</v>
      </c>
      <c r="B5767" s="97" t="s">
        <v>7523</v>
      </c>
      <c r="C5767" s="98" t="s">
        <v>6555</v>
      </c>
      <c r="D5767" s="104">
        <v>33459.589999999997</v>
      </c>
    </row>
    <row r="5768" spans="1:4">
      <c r="A5768" s="98" t="s">
        <v>7524</v>
      </c>
      <c r="B5768" s="97" t="s">
        <v>7525</v>
      </c>
      <c r="C5768" s="98" t="s">
        <v>6555</v>
      </c>
      <c r="D5768" s="104">
        <v>36581.82</v>
      </c>
    </row>
    <row r="5769" spans="1:4">
      <c r="A5769" s="98" t="s">
        <v>7526</v>
      </c>
      <c r="B5769" s="97" t="s">
        <v>7527</v>
      </c>
      <c r="C5769" s="98" t="s">
        <v>6555</v>
      </c>
      <c r="D5769" s="104">
        <v>39704.04</v>
      </c>
    </row>
    <row r="5770" spans="1:4">
      <c r="A5770" s="98" t="s">
        <v>7528</v>
      </c>
      <c r="B5770" s="97" t="s">
        <v>7529</v>
      </c>
      <c r="C5770" s="98" t="s">
        <v>6555</v>
      </c>
      <c r="D5770" s="104">
        <v>40989.870000000003</v>
      </c>
    </row>
    <row r="5771" spans="1:4">
      <c r="A5771" s="98" t="s">
        <v>10148</v>
      </c>
      <c r="B5771" s="97" t="s">
        <v>10149</v>
      </c>
      <c r="C5771" s="98" t="s">
        <v>6555</v>
      </c>
      <c r="D5771" s="104">
        <v>7780.27</v>
      </c>
    </row>
    <row r="5772" spans="1:4">
      <c r="A5772" s="98" t="s">
        <v>10150</v>
      </c>
      <c r="B5772" s="97" t="s">
        <v>10151</v>
      </c>
      <c r="C5772" s="98" t="s">
        <v>6555</v>
      </c>
      <c r="D5772" s="104">
        <v>8296.32</v>
      </c>
    </row>
    <row r="5773" spans="1:4">
      <c r="A5773" s="98" t="s">
        <v>10152</v>
      </c>
      <c r="B5773" s="97" t="s">
        <v>10153</v>
      </c>
      <c r="C5773" s="98" t="s">
        <v>6555</v>
      </c>
      <c r="D5773" s="104">
        <v>8155.24</v>
      </c>
    </row>
    <row r="5774" spans="1:4">
      <c r="A5774" s="98" t="s">
        <v>10154</v>
      </c>
      <c r="B5774" s="97" t="s">
        <v>10155</v>
      </c>
      <c r="C5774" s="98" t="s">
        <v>6555</v>
      </c>
      <c r="D5774" s="104">
        <v>8331.11</v>
      </c>
    </row>
    <row r="5775" spans="1:4">
      <c r="A5775" s="98" t="s">
        <v>10156</v>
      </c>
      <c r="B5775" s="97" t="s">
        <v>10157</v>
      </c>
      <c r="C5775" s="98" t="s">
        <v>6555</v>
      </c>
      <c r="D5775" s="104">
        <v>8750.1</v>
      </c>
    </row>
    <row r="5776" spans="1:4">
      <c r="A5776" s="98" t="s">
        <v>10158</v>
      </c>
      <c r="B5776" s="97" t="s">
        <v>10159</v>
      </c>
      <c r="C5776" s="98" t="s">
        <v>6555</v>
      </c>
      <c r="D5776" s="104">
        <v>9046.01</v>
      </c>
    </row>
    <row r="5777" spans="1:4">
      <c r="A5777" s="98" t="s">
        <v>10160</v>
      </c>
      <c r="B5777" s="97" t="s">
        <v>10161</v>
      </c>
      <c r="C5777" s="98" t="s">
        <v>6555</v>
      </c>
      <c r="D5777" s="104">
        <v>9620.9</v>
      </c>
    </row>
    <row r="5778" spans="1:4">
      <c r="A5778" s="98" t="s">
        <v>10162</v>
      </c>
      <c r="B5778" s="97" t="s">
        <v>10163</v>
      </c>
      <c r="C5778" s="98" t="s">
        <v>6555</v>
      </c>
      <c r="D5778" s="104">
        <v>10725.47</v>
      </c>
    </row>
    <row r="5779" spans="1:4">
      <c r="A5779" s="98" t="s">
        <v>10164</v>
      </c>
      <c r="B5779" s="97" t="s">
        <v>6382</v>
      </c>
      <c r="C5779" s="98" t="s">
        <v>6555</v>
      </c>
      <c r="D5779" s="104">
        <v>12583.01</v>
      </c>
    </row>
    <row r="5780" spans="1:4">
      <c r="A5780" s="98" t="s">
        <v>6383</v>
      </c>
      <c r="B5780" s="97" t="s">
        <v>6384</v>
      </c>
      <c r="C5780" s="98" t="s">
        <v>6555</v>
      </c>
      <c r="D5780" s="104">
        <v>13838.1</v>
      </c>
    </row>
    <row r="5781" spans="1:4">
      <c r="A5781" s="98" t="s">
        <v>6385</v>
      </c>
      <c r="B5781" s="97" t="s">
        <v>6386</v>
      </c>
      <c r="C5781" s="98" t="s">
        <v>6555</v>
      </c>
      <c r="D5781" s="104">
        <v>16183.69</v>
      </c>
    </row>
    <row r="5782" spans="1:4">
      <c r="A5782" s="98" t="s">
        <v>6387</v>
      </c>
      <c r="B5782" s="97" t="s">
        <v>6388</v>
      </c>
      <c r="C5782" s="98" t="s">
        <v>6555</v>
      </c>
      <c r="D5782" s="104">
        <v>15952.93</v>
      </c>
    </row>
    <row r="5783" spans="1:4">
      <c r="A5783" s="98" t="s">
        <v>6389</v>
      </c>
      <c r="B5783" s="97" t="s">
        <v>6390</v>
      </c>
      <c r="C5783" s="98" t="s">
        <v>6555</v>
      </c>
      <c r="D5783" s="104">
        <v>17175.21</v>
      </c>
    </row>
    <row r="5784" spans="1:4">
      <c r="A5784" s="98" t="s">
        <v>6391</v>
      </c>
      <c r="B5784" s="97" t="s">
        <v>8475</v>
      </c>
      <c r="C5784" s="98" t="s">
        <v>6555</v>
      </c>
      <c r="D5784" s="104">
        <v>16160.38</v>
      </c>
    </row>
    <row r="5785" spans="1:4">
      <c r="A5785" s="98" t="s">
        <v>8476</v>
      </c>
      <c r="B5785" s="97" t="s">
        <v>8477</v>
      </c>
      <c r="C5785" s="98" t="s">
        <v>6555</v>
      </c>
      <c r="D5785" s="104">
        <v>19550.55</v>
      </c>
    </row>
    <row r="5786" spans="1:4">
      <c r="A5786" s="98" t="s">
        <v>8478</v>
      </c>
      <c r="B5786" s="97" t="s">
        <v>8479</v>
      </c>
      <c r="C5786" s="98" t="s">
        <v>6555</v>
      </c>
      <c r="D5786" s="104">
        <v>26369.19</v>
      </c>
    </row>
    <row r="5787" spans="1:4">
      <c r="A5787" s="98" t="s">
        <v>8480</v>
      </c>
      <c r="B5787" s="97" t="s">
        <v>8481</v>
      </c>
      <c r="C5787" s="98" t="s">
        <v>6555</v>
      </c>
      <c r="D5787" s="104">
        <v>7473.98</v>
      </c>
    </row>
    <row r="5788" spans="1:4">
      <c r="A5788" s="98" t="s">
        <v>8482</v>
      </c>
      <c r="B5788" s="97" t="s">
        <v>8483</v>
      </c>
      <c r="C5788" s="98" t="s">
        <v>6555</v>
      </c>
      <c r="D5788" s="104">
        <v>7769.74</v>
      </c>
    </row>
    <row r="5789" spans="1:4">
      <c r="A5789" s="98" t="s">
        <v>8484</v>
      </c>
      <c r="B5789" s="97" t="s">
        <v>8485</v>
      </c>
      <c r="C5789" s="98" t="s">
        <v>6555</v>
      </c>
      <c r="D5789" s="104">
        <v>8285.7900000000009</v>
      </c>
    </row>
    <row r="5790" spans="1:4">
      <c r="A5790" s="98" t="s">
        <v>8486</v>
      </c>
      <c r="B5790" s="97" t="s">
        <v>8487</v>
      </c>
      <c r="C5790" s="98" t="s">
        <v>6555</v>
      </c>
      <c r="D5790" s="104">
        <v>8331.11</v>
      </c>
    </row>
    <row r="5791" spans="1:4">
      <c r="A5791" s="98" t="s">
        <v>8488</v>
      </c>
      <c r="B5791" s="97" t="s">
        <v>8489</v>
      </c>
      <c r="C5791" s="98" t="s">
        <v>6555</v>
      </c>
      <c r="D5791" s="104">
        <v>9054.84</v>
      </c>
    </row>
    <row r="5792" spans="1:4">
      <c r="A5792" s="98" t="s">
        <v>8490</v>
      </c>
      <c r="B5792" s="97" t="s">
        <v>11649</v>
      </c>
      <c r="C5792" s="98" t="s">
        <v>6555</v>
      </c>
      <c r="D5792" s="104">
        <v>10721.69</v>
      </c>
    </row>
    <row r="5793" spans="1:4">
      <c r="A5793" s="98" t="s">
        <v>11650</v>
      </c>
      <c r="B5793" s="97" t="s">
        <v>11651</v>
      </c>
      <c r="C5793" s="98" t="s">
        <v>6555</v>
      </c>
      <c r="D5793" s="104">
        <v>13830.25</v>
      </c>
    </row>
    <row r="5794" spans="1:4">
      <c r="A5794" s="98" t="s">
        <v>11652</v>
      </c>
      <c r="B5794" s="97" t="s">
        <v>11653</v>
      </c>
      <c r="C5794" s="98" t="s">
        <v>6555</v>
      </c>
      <c r="D5794" s="104">
        <v>15949.16</v>
      </c>
    </row>
    <row r="5795" spans="1:4">
      <c r="A5795" s="98" t="s">
        <v>11654</v>
      </c>
      <c r="B5795" s="97" t="s">
        <v>11655</v>
      </c>
      <c r="C5795" s="98" t="s">
        <v>6555</v>
      </c>
      <c r="D5795" s="104">
        <v>16152.52</v>
      </c>
    </row>
    <row r="5796" spans="1:4">
      <c r="A5796" s="98" t="s">
        <v>11656</v>
      </c>
      <c r="B5796" s="97" t="s">
        <v>11657</v>
      </c>
      <c r="C5796" s="98" t="s">
        <v>6555</v>
      </c>
      <c r="D5796" s="104">
        <v>7458.82</v>
      </c>
    </row>
    <row r="5797" spans="1:4">
      <c r="A5797" s="98" t="s">
        <v>11658</v>
      </c>
      <c r="B5797" s="97" t="s">
        <v>11659</v>
      </c>
      <c r="C5797" s="98" t="s">
        <v>6555</v>
      </c>
      <c r="D5797" s="104">
        <v>22737.75</v>
      </c>
    </row>
    <row r="5798" spans="1:4">
      <c r="A5798" s="98" t="s">
        <v>11660</v>
      </c>
      <c r="B5798" s="97" t="s">
        <v>11661</v>
      </c>
      <c r="C5798" s="98" t="s">
        <v>6555</v>
      </c>
      <c r="D5798" s="104">
        <v>30070.53</v>
      </c>
    </row>
    <row r="5799" spans="1:4">
      <c r="A5799" s="98" t="s">
        <v>11662</v>
      </c>
      <c r="B5799" s="97" t="s">
        <v>11663</v>
      </c>
      <c r="C5799" s="98" t="s">
        <v>6555</v>
      </c>
      <c r="D5799" s="104">
        <v>40902.160000000003</v>
      </c>
    </row>
    <row r="5800" spans="1:4">
      <c r="A5800" s="98" t="s">
        <v>11664</v>
      </c>
      <c r="B5800" s="97" t="s">
        <v>7543</v>
      </c>
      <c r="C5800" s="98" t="s">
        <v>6555</v>
      </c>
      <c r="D5800" s="104">
        <v>7013.42</v>
      </c>
    </row>
    <row r="5801" spans="1:4">
      <c r="A5801" s="98" t="s">
        <v>7544</v>
      </c>
      <c r="B5801" s="97" t="s">
        <v>7545</v>
      </c>
      <c r="C5801" s="98" t="s">
        <v>6555</v>
      </c>
      <c r="D5801" s="104">
        <v>8885.5499999999993</v>
      </c>
    </row>
    <row r="5802" spans="1:4">
      <c r="A5802" s="98" t="s">
        <v>531</v>
      </c>
      <c r="B5802" s="97" t="s">
        <v>532</v>
      </c>
      <c r="C5802" s="98" t="s">
        <v>6555</v>
      </c>
      <c r="D5802" s="104">
        <v>490</v>
      </c>
    </row>
    <row r="5803" spans="1:4">
      <c r="A5803" s="98" t="s">
        <v>533</v>
      </c>
      <c r="B5803" s="97" t="s">
        <v>534</v>
      </c>
      <c r="C5803" s="98" t="s">
        <v>6555</v>
      </c>
      <c r="D5803" s="104">
        <v>825</v>
      </c>
    </row>
    <row r="5804" spans="1:4">
      <c r="A5804" s="98" t="s">
        <v>535</v>
      </c>
      <c r="B5804" s="97" t="s">
        <v>536</v>
      </c>
      <c r="C5804" s="98" t="s">
        <v>6555</v>
      </c>
      <c r="D5804" s="104">
        <v>1825</v>
      </c>
    </row>
    <row r="5805" spans="1:4">
      <c r="A5805" s="98" t="s">
        <v>537</v>
      </c>
      <c r="B5805" s="97" t="s">
        <v>538</v>
      </c>
      <c r="C5805" s="98" t="s">
        <v>6555</v>
      </c>
      <c r="D5805" s="104">
        <v>1825</v>
      </c>
    </row>
    <row r="5806" spans="1:4">
      <c r="A5806" s="98" t="s">
        <v>539</v>
      </c>
      <c r="B5806" s="97" t="s">
        <v>540</v>
      </c>
      <c r="C5806" s="98" t="s">
        <v>6555</v>
      </c>
      <c r="D5806" s="104">
        <v>2675</v>
      </c>
    </row>
    <row r="5807" spans="1:4">
      <c r="A5807" s="98" t="s">
        <v>541</v>
      </c>
      <c r="B5807" s="97" t="s">
        <v>542</v>
      </c>
      <c r="C5807" s="98" t="s">
        <v>6555</v>
      </c>
      <c r="D5807" s="104">
        <v>2975</v>
      </c>
    </row>
    <row r="5808" spans="1:4">
      <c r="A5808" s="98" t="s">
        <v>543</v>
      </c>
      <c r="B5808" s="97" t="s">
        <v>544</v>
      </c>
      <c r="C5808" s="98" t="s">
        <v>6555</v>
      </c>
      <c r="D5808" s="104">
        <v>3200</v>
      </c>
    </row>
    <row r="5809" spans="1:4">
      <c r="A5809" s="98" t="s">
        <v>545</v>
      </c>
      <c r="B5809" s="97" t="s">
        <v>546</v>
      </c>
      <c r="C5809" s="98" t="s">
        <v>6555</v>
      </c>
      <c r="D5809" s="104">
        <v>3480</v>
      </c>
    </row>
    <row r="5810" spans="1:4">
      <c r="A5810" s="98" t="s">
        <v>547</v>
      </c>
      <c r="B5810" s="97" t="s">
        <v>548</v>
      </c>
      <c r="C5810" s="98" t="s">
        <v>6555</v>
      </c>
      <c r="D5810" s="104">
        <v>3575</v>
      </c>
    </row>
    <row r="5811" spans="1:4">
      <c r="A5811" s="98" t="s">
        <v>549</v>
      </c>
      <c r="B5811" s="97" t="s">
        <v>550</v>
      </c>
      <c r="C5811" s="98" t="s">
        <v>6555</v>
      </c>
      <c r="D5811" s="104">
        <v>3950</v>
      </c>
    </row>
    <row r="5812" spans="1:4">
      <c r="A5812" s="98" t="s">
        <v>551</v>
      </c>
      <c r="B5812" s="97" t="s">
        <v>552</v>
      </c>
      <c r="C5812" s="98" t="s">
        <v>6555</v>
      </c>
      <c r="D5812" s="104">
        <v>4625</v>
      </c>
    </row>
    <row r="5813" spans="1:4">
      <c r="A5813" s="98" t="s">
        <v>553</v>
      </c>
      <c r="B5813" s="97" t="s">
        <v>554</v>
      </c>
      <c r="C5813" s="98" t="s">
        <v>6555</v>
      </c>
      <c r="D5813" s="104">
        <v>9225</v>
      </c>
    </row>
    <row r="5814" spans="1:4">
      <c r="A5814" s="98" t="s">
        <v>555</v>
      </c>
      <c r="B5814" s="97" t="s">
        <v>556</v>
      </c>
      <c r="C5814" s="98" t="s">
        <v>6555</v>
      </c>
      <c r="D5814" s="104">
        <v>8212.4</v>
      </c>
    </row>
    <row r="5815" spans="1:4">
      <c r="A5815" s="98" t="s">
        <v>557</v>
      </c>
      <c r="B5815" s="97" t="s">
        <v>558</v>
      </c>
      <c r="C5815" s="98" t="s">
        <v>6555</v>
      </c>
      <c r="D5815" s="104">
        <v>9052.18</v>
      </c>
    </row>
    <row r="5816" spans="1:4">
      <c r="A5816" s="98" t="s">
        <v>559</v>
      </c>
      <c r="B5816" s="97" t="s">
        <v>560</v>
      </c>
      <c r="C5816" s="98" t="s">
        <v>6555</v>
      </c>
      <c r="D5816" s="104">
        <v>8365.0499999999993</v>
      </c>
    </row>
    <row r="5817" spans="1:4">
      <c r="A5817" s="98" t="s">
        <v>561</v>
      </c>
      <c r="B5817" s="97" t="s">
        <v>562</v>
      </c>
      <c r="C5817" s="98" t="s">
        <v>6555</v>
      </c>
      <c r="D5817" s="104">
        <v>9229.4599999999991</v>
      </c>
    </row>
    <row r="5818" spans="1:4">
      <c r="A5818" s="98" t="s">
        <v>563</v>
      </c>
      <c r="B5818" s="97" t="s">
        <v>564</v>
      </c>
      <c r="C5818" s="98" t="s">
        <v>6555</v>
      </c>
      <c r="D5818" s="104">
        <v>10932.52</v>
      </c>
    </row>
    <row r="5819" spans="1:4">
      <c r="A5819" s="98" t="s">
        <v>565</v>
      </c>
      <c r="B5819" s="97" t="s">
        <v>566</v>
      </c>
      <c r="C5819" s="98" t="s">
        <v>6555</v>
      </c>
      <c r="D5819" s="104">
        <v>12066.48</v>
      </c>
    </row>
    <row r="5820" spans="1:4">
      <c r="A5820" s="98" t="s">
        <v>567</v>
      </c>
      <c r="B5820" s="97" t="s">
        <v>1978</v>
      </c>
      <c r="C5820" s="98" t="s">
        <v>6555</v>
      </c>
      <c r="D5820" s="104">
        <v>425</v>
      </c>
    </row>
    <row r="5821" spans="1:4">
      <c r="A5821" s="98" t="s">
        <v>1979</v>
      </c>
      <c r="B5821" s="97" t="s">
        <v>1980</v>
      </c>
      <c r="C5821" s="98" t="s">
        <v>6555</v>
      </c>
      <c r="D5821" s="104">
        <v>485</v>
      </c>
    </row>
    <row r="5822" spans="1:4">
      <c r="A5822" s="98" t="s">
        <v>1981</v>
      </c>
      <c r="B5822" s="97" t="s">
        <v>1982</v>
      </c>
      <c r="C5822" s="98" t="s">
        <v>6555</v>
      </c>
      <c r="D5822" s="104">
        <v>750</v>
      </c>
    </row>
    <row r="5823" spans="1:4">
      <c r="A5823" s="98" t="s">
        <v>1983</v>
      </c>
      <c r="B5823" s="97" t="s">
        <v>4122</v>
      </c>
      <c r="C5823" s="98" t="s">
        <v>6555</v>
      </c>
      <c r="D5823" s="104">
        <v>1350</v>
      </c>
    </row>
    <row r="5824" spans="1:4">
      <c r="A5824" s="98" t="s">
        <v>4123</v>
      </c>
      <c r="B5824" s="97" t="s">
        <v>4124</v>
      </c>
      <c r="C5824" s="98" t="s">
        <v>6555</v>
      </c>
      <c r="D5824" s="104">
        <v>1350</v>
      </c>
    </row>
    <row r="5825" spans="1:4">
      <c r="A5825" s="98" t="s">
        <v>4125</v>
      </c>
      <c r="B5825" s="97" t="s">
        <v>4126</v>
      </c>
      <c r="C5825" s="98" t="s">
        <v>6555</v>
      </c>
      <c r="D5825" s="104">
        <v>1600</v>
      </c>
    </row>
    <row r="5826" spans="1:4">
      <c r="A5826" s="98" t="s">
        <v>4127</v>
      </c>
      <c r="B5826" s="97" t="s">
        <v>4128</v>
      </c>
      <c r="C5826" s="98" t="s">
        <v>6555</v>
      </c>
      <c r="D5826" s="104">
        <v>1600</v>
      </c>
    </row>
    <row r="5827" spans="1:4">
      <c r="A5827" s="98" t="s">
        <v>4129</v>
      </c>
      <c r="B5827" s="97" t="s">
        <v>6220</v>
      </c>
      <c r="C5827" s="98" t="s">
        <v>6555</v>
      </c>
      <c r="D5827" s="104">
        <v>2280</v>
      </c>
    </row>
    <row r="5828" spans="1:4">
      <c r="A5828" s="98" t="s">
        <v>6221</v>
      </c>
      <c r="B5828" s="97" t="s">
        <v>6222</v>
      </c>
      <c r="C5828" s="98" t="s">
        <v>6555</v>
      </c>
      <c r="D5828" s="104">
        <v>2580</v>
      </c>
    </row>
    <row r="5829" spans="1:4">
      <c r="A5829" s="98" t="s">
        <v>6223</v>
      </c>
      <c r="B5829" s="97" t="s">
        <v>6224</v>
      </c>
      <c r="C5829" s="98" t="s">
        <v>6555</v>
      </c>
      <c r="D5829" s="104">
        <v>2940</v>
      </c>
    </row>
    <row r="5830" spans="1:4">
      <c r="A5830" s="98" t="s">
        <v>6225</v>
      </c>
      <c r="B5830" s="97" t="s">
        <v>6226</v>
      </c>
      <c r="C5830" s="98" t="s">
        <v>6555</v>
      </c>
      <c r="D5830" s="104">
        <v>3240</v>
      </c>
    </row>
    <row r="5831" spans="1:4">
      <c r="A5831" s="98" t="s">
        <v>6227</v>
      </c>
      <c r="B5831" s="97" t="s">
        <v>6228</v>
      </c>
      <c r="C5831" s="98" t="s">
        <v>6555</v>
      </c>
      <c r="D5831" s="104">
        <v>3650</v>
      </c>
    </row>
    <row r="5832" spans="1:4">
      <c r="A5832" s="98" t="s">
        <v>6229</v>
      </c>
      <c r="B5832" s="97" t="s">
        <v>6230</v>
      </c>
      <c r="C5832" s="98" t="s">
        <v>6555</v>
      </c>
      <c r="D5832" s="104">
        <v>4150</v>
      </c>
    </row>
    <row r="5833" spans="1:4">
      <c r="A5833" s="98" t="s">
        <v>6231</v>
      </c>
      <c r="B5833" s="97" t="s">
        <v>6232</v>
      </c>
      <c r="C5833" s="98" t="s">
        <v>6555</v>
      </c>
      <c r="D5833" s="104">
        <v>5120</v>
      </c>
    </row>
    <row r="5834" spans="1:4">
      <c r="A5834" s="98" t="s">
        <v>6233</v>
      </c>
      <c r="B5834" s="97" t="s">
        <v>13498</v>
      </c>
      <c r="C5834" s="98" t="s">
        <v>6555</v>
      </c>
      <c r="D5834" s="104">
        <v>5650</v>
      </c>
    </row>
    <row r="5835" spans="1:4">
      <c r="A5835" s="98" t="s">
        <v>13499</v>
      </c>
      <c r="B5835" s="97" t="s">
        <v>13500</v>
      </c>
      <c r="C5835" s="98" t="s">
        <v>6555</v>
      </c>
      <c r="D5835" s="104">
        <v>5700</v>
      </c>
    </row>
    <row r="5836" spans="1:4">
      <c r="A5836" s="98" t="s">
        <v>13501</v>
      </c>
      <c r="B5836" s="97" t="s">
        <v>13502</v>
      </c>
      <c r="C5836" s="98" t="s">
        <v>6555</v>
      </c>
      <c r="D5836" s="104">
        <v>6200</v>
      </c>
    </row>
    <row r="5837" spans="1:4">
      <c r="A5837" s="98" t="s">
        <v>13503</v>
      </c>
      <c r="B5837" s="97" t="s">
        <v>13504</v>
      </c>
      <c r="C5837" s="98" t="s">
        <v>6555</v>
      </c>
      <c r="D5837" s="104">
        <v>7470</v>
      </c>
    </row>
    <row r="5838" spans="1:4">
      <c r="A5838" s="98" t="s">
        <v>13505</v>
      </c>
      <c r="B5838" s="97" t="s">
        <v>9489</v>
      </c>
      <c r="C5838" s="98" t="s">
        <v>6555</v>
      </c>
      <c r="D5838" s="104">
        <v>8200</v>
      </c>
    </row>
    <row r="5839" spans="1:4">
      <c r="A5839" s="98" t="s">
        <v>9490</v>
      </c>
      <c r="B5839" s="97" t="s">
        <v>9491</v>
      </c>
      <c r="C5839" s="98" t="s">
        <v>6555</v>
      </c>
      <c r="D5839" s="104">
        <v>390</v>
      </c>
    </row>
    <row r="5840" spans="1:4">
      <c r="A5840" s="98" t="s">
        <v>9492</v>
      </c>
      <c r="B5840" s="97" t="s">
        <v>9493</v>
      </c>
      <c r="C5840" s="98" t="s">
        <v>6555</v>
      </c>
      <c r="D5840" s="104">
        <v>28.47</v>
      </c>
    </row>
    <row r="5841" spans="1:4">
      <c r="A5841" s="98" t="s">
        <v>9494</v>
      </c>
      <c r="B5841" s="97" t="s">
        <v>9495</v>
      </c>
      <c r="C5841" s="98" t="s">
        <v>6555</v>
      </c>
      <c r="D5841" s="104">
        <v>64.09</v>
      </c>
    </row>
    <row r="5842" spans="1:4">
      <c r="A5842" s="98" t="s">
        <v>9496</v>
      </c>
      <c r="B5842" s="97" t="s">
        <v>9497</v>
      </c>
      <c r="C5842" s="98" t="s">
        <v>6555</v>
      </c>
      <c r="D5842" s="104">
        <v>81.5</v>
      </c>
    </row>
    <row r="5843" spans="1:4">
      <c r="A5843" s="98" t="s">
        <v>9498</v>
      </c>
      <c r="B5843" s="97" t="s">
        <v>9499</v>
      </c>
      <c r="C5843" s="98" t="s">
        <v>6555</v>
      </c>
      <c r="D5843" s="104">
        <v>186</v>
      </c>
    </row>
    <row r="5844" spans="1:4">
      <c r="A5844" s="98" t="s">
        <v>9500</v>
      </c>
      <c r="B5844" s="97" t="s">
        <v>9501</v>
      </c>
      <c r="C5844" s="98" t="s">
        <v>6555</v>
      </c>
      <c r="D5844" s="104">
        <v>25819.69</v>
      </c>
    </row>
    <row r="5845" spans="1:4">
      <c r="A5845" s="98" t="s">
        <v>9502</v>
      </c>
      <c r="B5845" s="97" t="s">
        <v>9503</v>
      </c>
      <c r="C5845" s="98" t="s">
        <v>6555</v>
      </c>
      <c r="D5845" s="104">
        <v>10611.37</v>
      </c>
    </row>
    <row r="5846" spans="1:4">
      <c r="A5846" s="98" t="s">
        <v>9504</v>
      </c>
      <c r="B5846" s="97" t="s">
        <v>7431</v>
      </c>
      <c r="C5846" s="98" t="s">
        <v>6555</v>
      </c>
      <c r="D5846" s="104">
        <v>13370.8</v>
      </c>
    </row>
    <row r="5847" spans="1:4">
      <c r="A5847" s="98" t="s">
        <v>7432</v>
      </c>
      <c r="B5847" s="97" t="s">
        <v>7433</v>
      </c>
      <c r="C5847" s="98" t="s">
        <v>6555</v>
      </c>
      <c r="D5847" s="104">
        <v>18140.8</v>
      </c>
    </row>
    <row r="5848" spans="1:4">
      <c r="A5848" s="98" t="s">
        <v>7434</v>
      </c>
      <c r="B5848" s="97" t="s">
        <v>7435</v>
      </c>
      <c r="C5848" s="98" t="s">
        <v>6555</v>
      </c>
      <c r="D5848" s="104">
        <v>5040</v>
      </c>
    </row>
    <row r="5849" spans="1:4">
      <c r="A5849" s="98" t="s">
        <v>7436</v>
      </c>
      <c r="B5849" s="97" t="s">
        <v>7437</v>
      </c>
      <c r="C5849" s="98" t="s">
        <v>6555</v>
      </c>
      <c r="D5849" s="104">
        <v>5985</v>
      </c>
    </row>
    <row r="5850" spans="1:4">
      <c r="A5850" s="98" t="s">
        <v>7438</v>
      </c>
      <c r="B5850" s="97" t="s">
        <v>7439</v>
      </c>
      <c r="C5850" s="98" t="s">
        <v>6555</v>
      </c>
      <c r="D5850" s="104">
        <v>6720</v>
      </c>
    </row>
    <row r="5851" spans="1:4">
      <c r="A5851" s="98" t="s">
        <v>7440</v>
      </c>
      <c r="B5851" s="97" t="s">
        <v>7441</v>
      </c>
      <c r="C5851" s="98" t="s">
        <v>6555</v>
      </c>
      <c r="D5851" s="104">
        <v>7350</v>
      </c>
    </row>
    <row r="5852" spans="1:4">
      <c r="A5852" s="98" t="s">
        <v>7442</v>
      </c>
      <c r="B5852" s="97" t="s">
        <v>7443</v>
      </c>
      <c r="C5852" s="98" t="s">
        <v>6555</v>
      </c>
      <c r="D5852" s="104">
        <v>8400</v>
      </c>
    </row>
    <row r="5853" spans="1:4">
      <c r="A5853" s="98" t="s">
        <v>7444</v>
      </c>
      <c r="B5853" s="97" t="s">
        <v>7445</v>
      </c>
      <c r="C5853" s="98" t="s">
        <v>6555</v>
      </c>
      <c r="D5853" s="104">
        <v>11865</v>
      </c>
    </row>
    <row r="5854" spans="1:4">
      <c r="A5854" s="98" t="s">
        <v>7446</v>
      </c>
      <c r="B5854" s="97" t="s">
        <v>7447</v>
      </c>
      <c r="C5854" s="98" t="s">
        <v>6555</v>
      </c>
      <c r="D5854" s="104">
        <v>655.88</v>
      </c>
    </row>
    <row r="5855" spans="1:4">
      <c r="A5855" s="98" t="s">
        <v>7448</v>
      </c>
      <c r="B5855" s="97" t="s">
        <v>7449</v>
      </c>
      <c r="C5855" s="98" t="s">
        <v>6555</v>
      </c>
      <c r="D5855" s="104">
        <v>13703.56</v>
      </c>
    </row>
    <row r="5856" spans="1:4">
      <c r="A5856" s="98" t="s">
        <v>7450</v>
      </c>
      <c r="B5856" s="97" t="s">
        <v>7451</v>
      </c>
      <c r="C5856" s="98" t="s">
        <v>6555</v>
      </c>
      <c r="D5856" s="104">
        <v>18300.919999999998</v>
      </c>
    </row>
    <row r="5857" spans="1:4">
      <c r="A5857" s="98" t="s">
        <v>7452</v>
      </c>
      <c r="B5857" s="97" t="s">
        <v>7453</v>
      </c>
      <c r="C5857" s="98" t="s">
        <v>6555</v>
      </c>
      <c r="D5857" s="104">
        <v>704.63</v>
      </c>
    </row>
    <row r="5858" spans="1:4">
      <c r="A5858" s="98" t="s">
        <v>7454</v>
      </c>
      <c r="B5858" s="97" t="s">
        <v>7455</v>
      </c>
      <c r="C5858" s="98" t="s">
        <v>6555</v>
      </c>
      <c r="D5858" s="104">
        <v>897.02</v>
      </c>
    </row>
    <row r="5859" spans="1:4">
      <c r="A5859" s="98" t="s">
        <v>7456</v>
      </c>
      <c r="B5859" s="97" t="s">
        <v>7457</v>
      </c>
      <c r="C5859" s="98" t="s">
        <v>6555</v>
      </c>
      <c r="D5859" s="104">
        <v>923.43</v>
      </c>
    </row>
    <row r="5860" spans="1:4">
      <c r="A5860" s="98" t="s">
        <v>7458</v>
      </c>
      <c r="B5860" s="97" t="s">
        <v>7459</v>
      </c>
      <c r="C5860" s="98" t="s">
        <v>6555</v>
      </c>
      <c r="D5860" s="104">
        <v>1159.53</v>
      </c>
    </row>
    <row r="5861" spans="1:4">
      <c r="A5861" s="98" t="s">
        <v>7460</v>
      </c>
      <c r="B5861" s="97" t="s">
        <v>7461</v>
      </c>
      <c r="C5861" s="98" t="s">
        <v>6555</v>
      </c>
      <c r="D5861" s="104">
        <v>1231.72</v>
      </c>
    </row>
    <row r="5862" spans="1:4">
      <c r="A5862" s="98" t="s">
        <v>7462</v>
      </c>
      <c r="B5862" s="97" t="s">
        <v>9535</v>
      </c>
      <c r="C5862" s="98" t="s">
        <v>6555</v>
      </c>
      <c r="D5862" s="104">
        <v>1495.03</v>
      </c>
    </row>
    <row r="5863" spans="1:4">
      <c r="A5863" s="98" t="s">
        <v>9536</v>
      </c>
      <c r="B5863" s="97" t="s">
        <v>9537</v>
      </c>
      <c r="C5863" s="98" t="s">
        <v>6555</v>
      </c>
      <c r="D5863" s="104">
        <v>1566.27</v>
      </c>
    </row>
    <row r="5864" spans="1:4">
      <c r="A5864" s="98" t="s">
        <v>9538</v>
      </c>
      <c r="B5864" s="97" t="s">
        <v>9539</v>
      </c>
      <c r="C5864" s="98" t="s">
        <v>6555</v>
      </c>
      <c r="D5864" s="104">
        <v>2147.9</v>
      </c>
    </row>
    <row r="5865" spans="1:4">
      <c r="A5865" s="98" t="s">
        <v>9540</v>
      </c>
      <c r="B5865" s="97" t="s">
        <v>9541</v>
      </c>
      <c r="C5865" s="98" t="s">
        <v>6555</v>
      </c>
      <c r="D5865" s="104">
        <v>2518.04</v>
      </c>
    </row>
    <row r="5866" spans="1:4">
      <c r="A5866" s="98" t="s">
        <v>9542</v>
      </c>
      <c r="B5866" s="97" t="s">
        <v>9543</v>
      </c>
      <c r="C5866" s="98" t="s">
        <v>6555</v>
      </c>
      <c r="D5866" s="104">
        <v>2561.94</v>
      </c>
    </row>
    <row r="5867" spans="1:4">
      <c r="A5867" s="98" t="s">
        <v>9544</v>
      </c>
      <c r="B5867" s="97" t="s">
        <v>9545</v>
      </c>
      <c r="C5867" s="98" t="s">
        <v>6555</v>
      </c>
      <c r="D5867" s="104">
        <v>2725.27</v>
      </c>
    </row>
    <row r="5868" spans="1:4">
      <c r="A5868" s="98" t="s">
        <v>9546</v>
      </c>
      <c r="B5868" s="97" t="s">
        <v>9547</v>
      </c>
      <c r="C5868" s="98" t="s">
        <v>6555</v>
      </c>
      <c r="D5868" s="104">
        <v>2846.7</v>
      </c>
    </row>
    <row r="5869" spans="1:4">
      <c r="A5869" s="98" t="s">
        <v>9548</v>
      </c>
      <c r="B5869" s="97" t="s">
        <v>9549</v>
      </c>
      <c r="C5869" s="98" t="s">
        <v>6555</v>
      </c>
      <c r="D5869" s="104">
        <v>2846.7</v>
      </c>
    </row>
    <row r="5870" spans="1:4">
      <c r="A5870" s="98" t="s">
        <v>9550</v>
      </c>
      <c r="B5870" s="97" t="s">
        <v>9551</v>
      </c>
      <c r="C5870" s="98" t="s">
        <v>6555</v>
      </c>
      <c r="D5870" s="104">
        <v>3068.73</v>
      </c>
    </row>
    <row r="5871" spans="1:4">
      <c r="A5871" s="98" t="s">
        <v>11617</v>
      </c>
      <c r="B5871" s="97" t="s">
        <v>11618</v>
      </c>
      <c r="C5871" s="98" t="s">
        <v>6555</v>
      </c>
      <c r="D5871" s="104">
        <v>597.58000000000004</v>
      </c>
    </row>
    <row r="5872" spans="1:4">
      <c r="A5872" s="98" t="s">
        <v>11619</v>
      </c>
      <c r="B5872" s="97" t="s">
        <v>11620</v>
      </c>
      <c r="C5872" s="98" t="s">
        <v>6555</v>
      </c>
      <c r="D5872" s="104">
        <v>3365.72</v>
      </c>
    </row>
    <row r="5873" spans="1:4">
      <c r="A5873" s="98" t="s">
        <v>11621</v>
      </c>
      <c r="B5873" s="97" t="s">
        <v>11622</v>
      </c>
      <c r="C5873" s="98" t="s">
        <v>6555</v>
      </c>
      <c r="D5873" s="104">
        <v>3365.72</v>
      </c>
    </row>
    <row r="5874" spans="1:4">
      <c r="A5874" s="98" t="s">
        <v>11623</v>
      </c>
      <c r="B5874" s="97" t="s">
        <v>11624</v>
      </c>
      <c r="C5874" s="98" t="s">
        <v>6555</v>
      </c>
      <c r="D5874" s="104">
        <v>3633.56</v>
      </c>
    </row>
    <row r="5875" spans="1:4">
      <c r="A5875" s="98" t="s">
        <v>11625</v>
      </c>
      <c r="B5875" s="97" t="s">
        <v>11626</v>
      </c>
      <c r="C5875" s="98" t="s">
        <v>6555</v>
      </c>
      <c r="D5875" s="104">
        <v>5487.96</v>
      </c>
    </row>
    <row r="5876" spans="1:4">
      <c r="A5876" s="98" t="s">
        <v>11627</v>
      </c>
      <c r="B5876" s="97" t="s">
        <v>11628</v>
      </c>
      <c r="C5876" s="98" t="s">
        <v>6555</v>
      </c>
      <c r="D5876" s="104">
        <v>5487.96</v>
      </c>
    </row>
    <row r="5877" spans="1:4">
      <c r="A5877" s="98" t="s">
        <v>11629</v>
      </c>
      <c r="B5877" s="97" t="s">
        <v>8990</v>
      </c>
      <c r="C5877" s="98" t="s">
        <v>6555</v>
      </c>
      <c r="D5877" s="104">
        <v>5796.01</v>
      </c>
    </row>
    <row r="5878" spans="1:4">
      <c r="A5878" s="98" t="s">
        <v>8991</v>
      </c>
      <c r="B5878" s="97" t="s">
        <v>8992</v>
      </c>
      <c r="C5878" s="98" t="s">
        <v>6555</v>
      </c>
      <c r="D5878" s="104">
        <v>6938.45</v>
      </c>
    </row>
    <row r="5879" spans="1:4">
      <c r="A5879" s="98" t="s">
        <v>8993</v>
      </c>
      <c r="B5879" s="97" t="s">
        <v>8994</v>
      </c>
      <c r="C5879" s="98" t="s">
        <v>6555</v>
      </c>
      <c r="D5879" s="104">
        <v>636.79999999999995</v>
      </c>
    </row>
    <row r="5880" spans="1:4">
      <c r="A5880" s="98" t="s">
        <v>8995</v>
      </c>
      <c r="B5880" s="97" t="s">
        <v>8996</v>
      </c>
      <c r="C5880" s="98" t="s">
        <v>6555</v>
      </c>
      <c r="D5880" s="104">
        <v>9404.4500000000007</v>
      </c>
    </row>
    <row r="5881" spans="1:4">
      <c r="A5881" s="98" t="s">
        <v>8997</v>
      </c>
      <c r="B5881" s="97" t="s">
        <v>8998</v>
      </c>
      <c r="C5881" s="98" t="s">
        <v>6555</v>
      </c>
      <c r="D5881" s="104">
        <v>11788.62</v>
      </c>
    </row>
    <row r="5882" spans="1:4" ht="12.75" customHeight="1">
      <c r="A5882" s="98" t="s">
        <v>8999</v>
      </c>
      <c r="B5882" s="97" t="s">
        <v>9000</v>
      </c>
      <c r="C5882" s="98" t="s">
        <v>6555</v>
      </c>
      <c r="D5882" s="104">
        <v>3738.58</v>
      </c>
    </row>
    <row r="5883" spans="1:4" ht="14.25" customHeight="1">
      <c r="A5883" s="98" t="s">
        <v>9001</v>
      </c>
      <c r="B5883" s="97" t="s">
        <v>9002</v>
      </c>
      <c r="C5883" s="98" t="s">
        <v>6555</v>
      </c>
      <c r="D5883" s="104">
        <v>4330.54</v>
      </c>
    </row>
    <row r="5884" spans="1:4" ht="15" customHeight="1">
      <c r="A5884" s="98" t="s">
        <v>9003</v>
      </c>
      <c r="B5884" s="97" t="s">
        <v>9004</v>
      </c>
      <c r="C5884" s="98" t="s">
        <v>6555</v>
      </c>
      <c r="D5884" s="104">
        <v>4770.5600000000004</v>
      </c>
    </row>
    <row r="5885" spans="1:4">
      <c r="A5885" s="98" t="s">
        <v>9005</v>
      </c>
      <c r="B5885" s="97" t="s">
        <v>9006</v>
      </c>
      <c r="C5885" s="98" t="s">
        <v>6555</v>
      </c>
      <c r="D5885" s="104">
        <v>3582.77</v>
      </c>
    </row>
    <row r="5886" spans="1:4">
      <c r="A5886" s="98" t="s">
        <v>9007</v>
      </c>
      <c r="B5886" s="97" t="s">
        <v>9008</v>
      </c>
      <c r="C5886" s="98" t="s">
        <v>6555</v>
      </c>
      <c r="D5886" s="104">
        <v>3660.66</v>
      </c>
    </row>
    <row r="5887" spans="1:4">
      <c r="A5887" s="98" t="s">
        <v>9009</v>
      </c>
      <c r="B5887" s="97" t="s">
        <v>9010</v>
      </c>
      <c r="C5887" s="98" t="s">
        <v>6555</v>
      </c>
      <c r="D5887" s="104">
        <v>594.49</v>
      </c>
    </row>
    <row r="5888" spans="1:4">
      <c r="A5888" s="98" t="s">
        <v>9011</v>
      </c>
      <c r="B5888" s="97" t="s">
        <v>9012</v>
      </c>
      <c r="C5888" s="98" t="s">
        <v>6555</v>
      </c>
      <c r="D5888" s="104">
        <v>421.92</v>
      </c>
    </row>
    <row r="5889" spans="1:4">
      <c r="A5889" s="98" t="s">
        <v>9013</v>
      </c>
      <c r="B5889" s="97" t="s">
        <v>9014</v>
      </c>
      <c r="C5889" s="98" t="s">
        <v>6555</v>
      </c>
      <c r="D5889" s="104">
        <v>422.52</v>
      </c>
    </row>
    <row r="5890" spans="1:4">
      <c r="A5890" s="98" t="s">
        <v>9015</v>
      </c>
      <c r="B5890" s="97" t="s">
        <v>9016</v>
      </c>
      <c r="C5890" s="98" t="s">
        <v>6555</v>
      </c>
      <c r="D5890" s="104">
        <v>422.52</v>
      </c>
    </row>
    <row r="5891" spans="1:4">
      <c r="A5891" s="98" t="s">
        <v>9017</v>
      </c>
      <c r="B5891" s="97" t="s">
        <v>9018</v>
      </c>
      <c r="C5891" s="98" t="s">
        <v>6555</v>
      </c>
      <c r="D5891" s="104">
        <v>365.19</v>
      </c>
    </row>
    <row r="5892" spans="1:4">
      <c r="A5892" s="98" t="s">
        <v>9019</v>
      </c>
      <c r="B5892" s="97" t="s">
        <v>9020</v>
      </c>
      <c r="C5892" s="98" t="s">
        <v>6555</v>
      </c>
      <c r="D5892" s="104">
        <v>423.59</v>
      </c>
    </row>
    <row r="5893" spans="1:4">
      <c r="A5893" s="98" t="s">
        <v>9021</v>
      </c>
      <c r="B5893" s="97" t="s">
        <v>9022</v>
      </c>
      <c r="C5893" s="98" t="s">
        <v>6555</v>
      </c>
      <c r="D5893" s="104">
        <v>1461.33</v>
      </c>
    </row>
    <row r="5894" spans="1:4">
      <c r="A5894" s="98" t="s">
        <v>9023</v>
      </c>
      <c r="B5894" s="97" t="s">
        <v>9024</v>
      </c>
      <c r="C5894" s="98" t="s">
        <v>6555</v>
      </c>
      <c r="D5894" s="104">
        <v>1372.8</v>
      </c>
    </row>
    <row r="5895" spans="1:4">
      <c r="A5895" s="98" t="s">
        <v>9025</v>
      </c>
      <c r="B5895" s="97" t="s">
        <v>9026</v>
      </c>
      <c r="C5895" s="98" t="s">
        <v>6555</v>
      </c>
      <c r="D5895" s="104">
        <v>2072.94</v>
      </c>
    </row>
    <row r="5896" spans="1:4">
      <c r="A5896" s="98" t="s">
        <v>9027</v>
      </c>
      <c r="B5896" s="97" t="s">
        <v>11088</v>
      </c>
      <c r="C5896" s="98" t="s">
        <v>6555</v>
      </c>
      <c r="D5896" s="104">
        <v>1952.11</v>
      </c>
    </row>
    <row r="5897" spans="1:4">
      <c r="A5897" s="98" t="s">
        <v>11089</v>
      </c>
      <c r="B5897" s="97" t="s">
        <v>11090</v>
      </c>
      <c r="C5897" s="98" t="s">
        <v>6555</v>
      </c>
      <c r="D5897" s="104">
        <v>3048.47</v>
      </c>
    </row>
    <row r="5898" spans="1:4">
      <c r="A5898" s="98" t="s">
        <v>11091</v>
      </c>
      <c r="B5898" s="97" t="s">
        <v>11092</v>
      </c>
      <c r="C5898" s="98" t="s">
        <v>6555</v>
      </c>
      <c r="D5898" s="104">
        <v>3070.11</v>
      </c>
    </row>
    <row r="5899" spans="1:4">
      <c r="A5899" s="98" t="s">
        <v>11093</v>
      </c>
      <c r="B5899" s="97" t="s">
        <v>11094</v>
      </c>
      <c r="C5899" s="98" t="s">
        <v>6555</v>
      </c>
      <c r="D5899" s="104">
        <v>3027.94</v>
      </c>
    </row>
    <row r="5900" spans="1:4">
      <c r="A5900" s="98" t="s">
        <v>11095</v>
      </c>
      <c r="B5900" s="97" t="s">
        <v>11096</v>
      </c>
      <c r="C5900" s="98" t="s">
        <v>6555</v>
      </c>
      <c r="D5900" s="104">
        <v>1130.26</v>
      </c>
    </row>
    <row r="5901" spans="1:4">
      <c r="A5901" s="98" t="s">
        <v>11097</v>
      </c>
      <c r="B5901" s="97" t="s">
        <v>11098</v>
      </c>
      <c r="C5901" s="98" t="s">
        <v>6555</v>
      </c>
      <c r="D5901" s="104">
        <v>1244.73</v>
      </c>
    </row>
    <row r="5902" spans="1:4">
      <c r="A5902" s="98" t="s">
        <v>11099</v>
      </c>
      <c r="B5902" s="97" t="s">
        <v>11100</v>
      </c>
      <c r="C5902" s="98" t="s">
        <v>6555</v>
      </c>
      <c r="D5902" s="104">
        <v>1244.74</v>
      </c>
    </row>
    <row r="5903" spans="1:4">
      <c r="A5903" s="98" t="s">
        <v>11101</v>
      </c>
      <c r="B5903" s="97" t="s">
        <v>11102</v>
      </c>
      <c r="C5903" s="98" t="s">
        <v>6555</v>
      </c>
      <c r="D5903" s="104">
        <v>153.08000000000001</v>
      </c>
    </row>
    <row r="5904" spans="1:4">
      <c r="A5904" s="98" t="s">
        <v>11103</v>
      </c>
      <c r="B5904" s="97" t="s">
        <v>11104</v>
      </c>
      <c r="C5904" s="98" t="s">
        <v>6555</v>
      </c>
      <c r="D5904" s="104">
        <v>216.11</v>
      </c>
    </row>
    <row r="5905" spans="1:6">
      <c r="A5905" s="98" t="s">
        <v>11105</v>
      </c>
      <c r="B5905" s="97" t="s">
        <v>11106</v>
      </c>
      <c r="C5905" s="98" t="s">
        <v>6555</v>
      </c>
      <c r="D5905" s="104">
        <v>312.83</v>
      </c>
    </row>
    <row r="5906" spans="1:6">
      <c r="A5906" s="99"/>
      <c r="B5906" s="99"/>
      <c r="C5906" s="99"/>
      <c r="D5906" s="99"/>
    </row>
    <row r="5907" spans="1:6" s="15" customFormat="1">
      <c r="A5907" s="96" t="s">
        <v>11107</v>
      </c>
      <c r="B5907" s="96"/>
      <c r="C5907" s="102"/>
      <c r="D5907" s="102"/>
      <c r="E5907" s="94"/>
      <c r="F5907" s="94"/>
    </row>
    <row r="5908" spans="1:6">
      <c r="A5908" s="99"/>
      <c r="B5908" s="99"/>
      <c r="C5908" s="99"/>
      <c r="D5908" s="99"/>
    </row>
    <row r="5909" spans="1:6">
      <c r="A5909" s="98" t="s">
        <v>11108</v>
      </c>
      <c r="B5909" s="97" t="s">
        <v>11109</v>
      </c>
      <c r="C5909" s="98" t="s">
        <v>6555</v>
      </c>
      <c r="D5909" s="104">
        <v>1.62</v>
      </c>
    </row>
    <row r="5910" spans="1:6">
      <c r="A5910" s="98" t="s">
        <v>11110</v>
      </c>
      <c r="B5910" s="97" t="s">
        <v>11111</v>
      </c>
      <c r="C5910" s="98" t="s">
        <v>4675</v>
      </c>
      <c r="D5910" s="104">
        <v>1.08</v>
      </c>
    </row>
    <row r="5911" spans="1:6">
      <c r="A5911" s="98" t="s">
        <v>11112</v>
      </c>
      <c r="B5911" s="97" t="s">
        <v>11113</v>
      </c>
      <c r="C5911" s="98" t="s">
        <v>6555</v>
      </c>
      <c r="D5911" s="104">
        <v>9.19</v>
      </c>
    </row>
    <row r="5912" spans="1:6">
      <c r="A5912" s="98" t="s">
        <v>11114</v>
      </c>
      <c r="B5912" s="97" t="s">
        <v>11115</v>
      </c>
      <c r="C5912" s="98" t="s">
        <v>6555</v>
      </c>
      <c r="D5912" s="104">
        <v>0.27</v>
      </c>
    </row>
    <row r="5913" spans="1:6">
      <c r="A5913" s="98" t="s">
        <v>11116</v>
      </c>
      <c r="B5913" s="97" t="s">
        <v>11117</v>
      </c>
      <c r="C5913" s="98" t="s">
        <v>6555</v>
      </c>
      <c r="D5913" s="104">
        <v>1.3</v>
      </c>
    </row>
    <row r="5914" spans="1:6">
      <c r="A5914" s="98" t="s">
        <v>11118</v>
      </c>
      <c r="B5914" s="97" t="s">
        <v>11119</v>
      </c>
      <c r="C5914" s="98" t="s">
        <v>4675</v>
      </c>
      <c r="D5914" s="104">
        <v>0.32</v>
      </c>
    </row>
    <row r="5915" spans="1:6">
      <c r="A5915" s="98" t="s">
        <v>11120</v>
      </c>
      <c r="B5915" s="97" t="s">
        <v>11121</v>
      </c>
      <c r="C5915" s="98" t="s">
        <v>6555</v>
      </c>
      <c r="D5915" s="104">
        <v>1.62</v>
      </c>
    </row>
    <row r="5916" spans="1:6">
      <c r="A5916" s="98" t="s">
        <v>11122</v>
      </c>
      <c r="B5916" s="97" t="s">
        <v>11123</v>
      </c>
      <c r="C5916" s="98" t="s">
        <v>4675</v>
      </c>
      <c r="D5916" s="104">
        <v>0.6</v>
      </c>
    </row>
    <row r="5917" spans="1:6">
      <c r="A5917" s="98" t="s">
        <v>11124</v>
      </c>
      <c r="B5917" s="97" t="s">
        <v>11125</v>
      </c>
      <c r="C5917" s="98" t="s">
        <v>4675</v>
      </c>
      <c r="D5917" s="104">
        <v>4.78</v>
      </c>
    </row>
    <row r="5918" spans="1:6" ht="21">
      <c r="A5918" s="98" t="s">
        <v>11126</v>
      </c>
      <c r="B5918" s="97" t="s">
        <v>11127</v>
      </c>
      <c r="C5918" s="98" t="s">
        <v>6555</v>
      </c>
      <c r="D5918" s="104">
        <v>7.96</v>
      </c>
    </row>
    <row r="5919" spans="1:6">
      <c r="A5919" s="98" t="s">
        <v>11128</v>
      </c>
      <c r="B5919" s="97" t="s">
        <v>11129</v>
      </c>
      <c r="C5919" s="98" t="s">
        <v>6555</v>
      </c>
      <c r="D5919" s="104">
        <v>17.54</v>
      </c>
    </row>
    <row r="5920" spans="1:6">
      <c r="A5920" s="98" t="s">
        <v>11130</v>
      </c>
      <c r="B5920" s="97" t="s">
        <v>9443</v>
      </c>
      <c r="C5920" s="98" t="s">
        <v>4675</v>
      </c>
      <c r="D5920" s="104">
        <v>0.86</v>
      </c>
    </row>
    <row r="5921" spans="1:4">
      <c r="A5921" s="98" t="s">
        <v>9444</v>
      </c>
      <c r="B5921" s="97" t="s">
        <v>9445</v>
      </c>
      <c r="C5921" s="98" t="s">
        <v>6555</v>
      </c>
      <c r="D5921" s="104">
        <v>10.81</v>
      </c>
    </row>
    <row r="5922" spans="1:4">
      <c r="A5922" s="98" t="s">
        <v>9446</v>
      </c>
      <c r="B5922" s="97" t="s">
        <v>9447</v>
      </c>
      <c r="C5922" s="98" t="s">
        <v>6555</v>
      </c>
      <c r="D5922" s="104">
        <v>18.149999999999999</v>
      </c>
    </row>
    <row r="5923" spans="1:4">
      <c r="A5923" s="98" t="s">
        <v>9448</v>
      </c>
      <c r="B5923" s="97" t="s">
        <v>9449</v>
      </c>
      <c r="C5923" s="98" t="s">
        <v>8247</v>
      </c>
      <c r="D5923" s="104">
        <v>1.08</v>
      </c>
    </row>
    <row r="5924" spans="1:4">
      <c r="A5924" s="98" t="s">
        <v>9450</v>
      </c>
      <c r="B5924" s="97" t="s">
        <v>9451</v>
      </c>
      <c r="C5924" s="98" t="s">
        <v>6555</v>
      </c>
      <c r="D5924" s="104">
        <v>37.21</v>
      </c>
    </row>
    <row r="5925" spans="1:4" ht="21">
      <c r="A5925" s="98" t="s">
        <v>9452</v>
      </c>
      <c r="B5925" s="97" t="s">
        <v>9453</v>
      </c>
      <c r="C5925" s="98" t="s">
        <v>6555</v>
      </c>
      <c r="D5925" s="104">
        <v>37.21</v>
      </c>
    </row>
    <row r="5926" spans="1:4">
      <c r="A5926" s="98" t="s">
        <v>9454</v>
      </c>
      <c r="B5926" s="97" t="s">
        <v>9455</v>
      </c>
      <c r="C5926" s="98" t="s">
        <v>6555</v>
      </c>
      <c r="D5926" s="104">
        <v>22.69</v>
      </c>
    </row>
    <row r="5927" spans="1:4">
      <c r="A5927" s="98" t="s">
        <v>9456</v>
      </c>
      <c r="B5927" s="97" t="s">
        <v>9457</v>
      </c>
      <c r="C5927" s="98" t="s">
        <v>6555</v>
      </c>
      <c r="D5927" s="104">
        <v>8.2799999999999994</v>
      </c>
    </row>
    <row r="5928" spans="1:4">
      <c r="A5928" s="98" t="s">
        <v>9458</v>
      </c>
      <c r="B5928" s="97" t="s">
        <v>11522</v>
      </c>
      <c r="C5928" s="98" t="s">
        <v>4675</v>
      </c>
      <c r="D5928" s="104">
        <v>0.69</v>
      </c>
    </row>
    <row r="5929" spans="1:4">
      <c r="A5929" s="98" t="s">
        <v>11523</v>
      </c>
      <c r="B5929" s="97" t="s">
        <v>11524</v>
      </c>
      <c r="C5929" s="98" t="s">
        <v>6555</v>
      </c>
      <c r="D5929" s="104">
        <v>1.08</v>
      </c>
    </row>
    <row r="5930" spans="1:4">
      <c r="A5930" s="98" t="s">
        <v>11525</v>
      </c>
      <c r="B5930" s="97" t="s">
        <v>11526</v>
      </c>
      <c r="C5930" s="98" t="s">
        <v>6555</v>
      </c>
      <c r="D5930" s="104">
        <v>3.78</v>
      </c>
    </row>
    <row r="5931" spans="1:4">
      <c r="A5931" s="98" t="s">
        <v>11527</v>
      </c>
      <c r="B5931" s="97" t="s">
        <v>11528</v>
      </c>
      <c r="C5931" s="98" t="s">
        <v>6555</v>
      </c>
      <c r="D5931" s="104">
        <v>1.62</v>
      </c>
    </row>
    <row r="5932" spans="1:4">
      <c r="A5932" s="98" t="s">
        <v>11529</v>
      </c>
      <c r="B5932" s="97" t="s">
        <v>11530</v>
      </c>
      <c r="C5932" s="98" t="s">
        <v>6555</v>
      </c>
      <c r="D5932" s="104">
        <v>1.62</v>
      </c>
    </row>
    <row r="5933" spans="1:4">
      <c r="A5933" s="98" t="s">
        <v>11531</v>
      </c>
      <c r="B5933" s="97" t="s">
        <v>9467</v>
      </c>
      <c r="C5933" s="98" t="s">
        <v>6555</v>
      </c>
      <c r="D5933" s="104">
        <v>3.24</v>
      </c>
    </row>
    <row r="5934" spans="1:4">
      <c r="A5934" s="98" t="s">
        <v>9468</v>
      </c>
      <c r="B5934" s="97" t="s">
        <v>9469</v>
      </c>
      <c r="C5934" s="98" t="s">
        <v>6555</v>
      </c>
      <c r="D5934" s="104">
        <v>3.89</v>
      </c>
    </row>
    <row r="5935" spans="1:4">
      <c r="A5935" s="98" t="s">
        <v>9470</v>
      </c>
      <c r="B5935" s="97" t="s">
        <v>9471</v>
      </c>
      <c r="C5935" s="98" t="s">
        <v>6555</v>
      </c>
      <c r="D5935" s="104">
        <v>5.51</v>
      </c>
    </row>
    <row r="5936" spans="1:4">
      <c r="A5936" s="99"/>
      <c r="B5936" s="99"/>
      <c r="C5936" s="99"/>
      <c r="D5936" s="99"/>
    </row>
    <row r="5937" spans="1:6">
      <c r="A5937" s="96" t="s">
        <v>9472</v>
      </c>
      <c r="B5937" s="96"/>
      <c r="C5937" s="96"/>
      <c r="D5937" s="96"/>
      <c r="E5937" s="7"/>
      <c r="F5937" s="7"/>
    </row>
    <row r="5938" spans="1:6">
      <c r="A5938" s="99"/>
      <c r="B5938" s="99"/>
      <c r="C5938" s="99"/>
      <c r="D5938" s="99"/>
    </row>
    <row r="5939" spans="1:6">
      <c r="A5939" s="98" t="s">
        <v>2701</v>
      </c>
      <c r="B5939" s="97" t="s">
        <v>2702</v>
      </c>
      <c r="C5939" s="98" t="s">
        <v>8247</v>
      </c>
      <c r="D5939" s="104">
        <v>1.7</v>
      </c>
    </row>
    <row r="5940" spans="1:6">
      <c r="A5940" s="98" t="s">
        <v>9473</v>
      </c>
      <c r="B5940" s="97" t="s">
        <v>9474</v>
      </c>
      <c r="C5940" s="98" t="s">
        <v>8667</v>
      </c>
      <c r="D5940" s="104">
        <v>1109</v>
      </c>
    </row>
    <row r="5941" spans="1:6">
      <c r="A5941" s="98" t="s">
        <v>9475</v>
      </c>
      <c r="B5941" s="97" t="s">
        <v>9476</v>
      </c>
      <c r="C5941" s="98" t="s">
        <v>8667</v>
      </c>
      <c r="D5941" s="104">
        <v>1790</v>
      </c>
    </row>
    <row r="5942" spans="1:6">
      <c r="A5942" s="98" t="s">
        <v>2703</v>
      </c>
      <c r="B5942" s="97" t="s">
        <v>2704</v>
      </c>
      <c r="C5942" s="98" t="s">
        <v>8247</v>
      </c>
      <c r="D5942" s="104">
        <v>21.5</v>
      </c>
    </row>
    <row r="5943" spans="1:6">
      <c r="A5943" s="98" t="s">
        <v>2705</v>
      </c>
      <c r="B5943" s="97" t="s">
        <v>2706</v>
      </c>
      <c r="C5943" s="98" t="s">
        <v>8667</v>
      </c>
      <c r="D5943" s="104">
        <v>1315.4</v>
      </c>
    </row>
    <row r="5944" spans="1:6">
      <c r="A5944" s="98" t="s">
        <v>2707</v>
      </c>
      <c r="B5944" s="97" t="s">
        <v>2708</v>
      </c>
      <c r="C5944" s="98" t="s">
        <v>8667</v>
      </c>
      <c r="D5944" s="104">
        <v>1154</v>
      </c>
    </row>
    <row r="5945" spans="1:6">
      <c r="A5945" s="98" t="s">
        <v>9477</v>
      </c>
      <c r="B5945" s="97" t="s">
        <v>9478</v>
      </c>
      <c r="C5945" s="98" t="s">
        <v>8667</v>
      </c>
      <c r="D5945" s="104">
        <v>982</v>
      </c>
    </row>
    <row r="5946" spans="1:6">
      <c r="A5946" s="98" t="s">
        <v>2709</v>
      </c>
      <c r="B5946" s="97" t="s">
        <v>2710</v>
      </c>
      <c r="C5946" s="98" t="s">
        <v>8667</v>
      </c>
      <c r="D5946" s="104">
        <v>1415</v>
      </c>
    </row>
    <row r="5947" spans="1:6">
      <c r="A5947" s="98" t="s">
        <v>9479</v>
      </c>
      <c r="B5947" s="97" t="s">
        <v>9480</v>
      </c>
      <c r="C5947" s="98" t="s">
        <v>8667</v>
      </c>
      <c r="D5947" s="104">
        <v>1135</v>
      </c>
    </row>
    <row r="5948" spans="1:6">
      <c r="A5948" s="98" t="s">
        <v>9481</v>
      </c>
      <c r="B5948" s="97" t="s">
        <v>9482</v>
      </c>
      <c r="C5948" s="98" t="s">
        <v>8667</v>
      </c>
      <c r="D5948" s="104">
        <v>868.35</v>
      </c>
    </row>
    <row r="5949" spans="1:6">
      <c r="A5949" s="98" t="s">
        <v>7487</v>
      </c>
      <c r="B5949" s="97" t="s">
        <v>7488</v>
      </c>
      <c r="C5949" s="98" t="s">
        <v>8667</v>
      </c>
      <c r="D5949" s="104">
        <v>932.4</v>
      </c>
    </row>
    <row r="5950" spans="1:6">
      <c r="A5950" s="98" t="s">
        <v>2711</v>
      </c>
      <c r="B5950" s="97" t="s">
        <v>2712</v>
      </c>
      <c r="C5950" s="98" t="s">
        <v>2448</v>
      </c>
      <c r="D5950" s="104">
        <v>30</v>
      </c>
    </row>
    <row r="5951" spans="1:6">
      <c r="A5951" s="99"/>
      <c r="B5951" s="99"/>
      <c r="C5951" s="99"/>
      <c r="D5951" s="99"/>
    </row>
    <row r="5952" spans="1:6">
      <c r="A5952" s="96" t="s">
        <v>7489</v>
      </c>
      <c r="B5952" s="96"/>
      <c r="C5952" s="96"/>
      <c r="D5952" s="96"/>
      <c r="F5952" s="7"/>
    </row>
    <row r="5953" spans="1:6">
      <c r="A5953" s="99"/>
      <c r="B5953" s="99"/>
      <c r="C5953" s="99"/>
      <c r="D5953" s="99"/>
    </row>
    <row r="5954" spans="1:6">
      <c r="A5954" s="98" t="s">
        <v>7490</v>
      </c>
      <c r="B5954" s="97" t="s">
        <v>7491</v>
      </c>
      <c r="C5954" s="98" t="s">
        <v>8247</v>
      </c>
      <c r="D5954" s="104">
        <v>5.86</v>
      </c>
    </row>
    <row r="5955" spans="1:6">
      <c r="A5955" s="98" t="s">
        <v>7492</v>
      </c>
      <c r="B5955" s="97" t="s">
        <v>7493</v>
      </c>
      <c r="C5955" s="98" t="s">
        <v>6555</v>
      </c>
      <c r="D5955" s="104">
        <v>12967.2</v>
      </c>
    </row>
    <row r="5956" spans="1:6">
      <c r="A5956" s="98" t="s">
        <v>7494</v>
      </c>
      <c r="B5956" s="97" t="s">
        <v>7495</v>
      </c>
      <c r="C5956" s="98" t="s">
        <v>6555</v>
      </c>
      <c r="D5956" s="104">
        <v>45385.2</v>
      </c>
    </row>
    <row r="5957" spans="1:6">
      <c r="A5957" s="98" t="s">
        <v>7496</v>
      </c>
      <c r="B5957" s="97" t="s">
        <v>7497</v>
      </c>
      <c r="C5957" s="98" t="s">
        <v>8247</v>
      </c>
      <c r="D5957" s="104">
        <v>5.21</v>
      </c>
    </row>
    <row r="5958" spans="1:6">
      <c r="A5958" s="99"/>
      <c r="B5958" s="99"/>
      <c r="C5958" s="99"/>
      <c r="D5958" s="99"/>
    </row>
    <row r="5959" spans="1:6">
      <c r="A5959" s="96" t="s">
        <v>7498</v>
      </c>
      <c r="B5959" s="96"/>
      <c r="C5959" s="96"/>
      <c r="D5959" s="96"/>
      <c r="E5959" s="7"/>
      <c r="F5959" s="7"/>
    </row>
    <row r="5960" spans="1:6">
      <c r="A5960" s="99"/>
      <c r="B5960" s="99"/>
      <c r="C5960" s="99"/>
      <c r="D5960" s="99"/>
    </row>
    <row r="5961" spans="1:6">
      <c r="A5961" s="98" t="s">
        <v>7499</v>
      </c>
      <c r="B5961" s="97" t="s">
        <v>7500</v>
      </c>
      <c r="C5961" s="98" t="s">
        <v>8667</v>
      </c>
      <c r="D5961" s="104">
        <v>151.84</v>
      </c>
    </row>
    <row r="5962" spans="1:6">
      <c r="A5962" s="98" t="s">
        <v>5607</v>
      </c>
      <c r="B5962" s="97" t="s">
        <v>5608</v>
      </c>
      <c r="C5962" s="98" t="s">
        <v>8667</v>
      </c>
      <c r="D5962" s="104">
        <v>144.6</v>
      </c>
    </row>
    <row r="5963" spans="1:6">
      <c r="A5963" s="98" t="s">
        <v>7501</v>
      </c>
      <c r="B5963" s="97" t="s">
        <v>9567</v>
      </c>
      <c r="C5963" s="98" t="s">
        <v>8240</v>
      </c>
      <c r="D5963" s="104">
        <v>167.25</v>
      </c>
    </row>
    <row r="5964" spans="1:6">
      <c r="A5964" s="98" t="s">
        <v>9568</v>
      </c>
      <c r="B5964" s="97" t="s">
        <v>9569</v>
      </c>
      <c r="C5964" s="98" t="s">
        <v>8240</v>
      </c>
      <c r="D5964" s="104">
        <v>171.53</v>
      </c>
    </row>
    <row r="5965" spans="1:6">
      <c r="A5965" s="98" t="s">
        <v>9570</v>
      </c>
      <c r="B5965" s="97" t="s">
        <v>9571</v>
      </c>
      <c r="C5965" s="98" t="s">
        <v>8240</v>
      </c>
      <c r="D5965" s="104">
        <v>174.75</v>
      </c>
    </row>
    <row r="5966" spans="1:6">
      <c r="A5966" s="98" t="s">
        <v>9572</v>
      </c>
      <c r="B5966" s="97" t="s">
        <v>9573</v>
      </c>
      <c r="C5966" s="98" t="s">
        <v>8240</v>
      </c>
      <c r="D5966" s="104">
        <v>176.89</v>
      </c>
    </row>
    <row r="5967" spans="1:6">
      <c r="A5967" s="98" t="s">
        <v>9574</v>
      </c>
      <c r="B5967" s="97" t="s">
        <v>9575</v>
      </c>
      <c r="C5967" s="98" t="s">
        <v>8240</v>
      </c>
      <c r="D5967" s="104">
        <v>185.47</v>
      </c>
    </row>
    <row r="5968" spans="1:6">
      <c r="A5968" s="98" t="s">
        <v>9576</v>
      </c>
      <c r="B5968" s="97" t="s">
        <v>9577</v>
      </c>
      <c r="C5968" s="98" t="s">
        <v>8240</v>
      </c>
      <c r="D5968" s="104">
        <v>192.98</v>
      </c>
    </row>
    <row r="5969" spans="1:6">
      <c r="A5969" s="98" t="s">
        <v>9578</v>
      </c>
      <c r="B5969" s="97" t="s">
        <v>9579</v>
      </c>
      <c r="C5969" s="98" t="s">
        <v>8240</v>
      </c>
      <c r="D5969" s="104">
        <v>203.7</v>
      </c>
    </row>
    <row r="5970" spans="1:6">
      <c r="A5970" s="98" t="s">
        <v>9580</v>
      </c>
      <c r="B5970" s="97" t="s">
        <v>9581</v>
      </c>
      <c r="C5970" s="98" t="s">
        <v>8240</v>
      </c>
      <c r="D5970" s="104">
        <v>211.2</v>
      </c>
    </row>
    <row r="5971" spans="1:6">
      <c r="A5971" s="98" t="s">
        <v>9582</v>
      </c>
      <c r="B5971" s="97" t="s">
        <v>9583</v>
      </c>
      <c r="C5971" s="98" t="s">
        <v>8240</v>
      </c>
      <c r="D5971" s="104">
        <v>333.98</v>
      </c>
    </row>
    <row r="5972" spans="1:6">
      <c r="A5972" s="98" t="s">
        <v>9584</v>
      </c>
      <c r="B5972" s="97" t="s">
        <v>9585</v>
      </c>
      <c r="C5972" s="98" t="s">
        <v>8240</v>
      </c>
      <c r="D5972" s="104">
        <v>374.48</v>
      </c>
    </row>
    <row r="5973" spans="1:6">
      <c r="A5973" s="98" t="s">
        <v>4198</v>
      </c>
      <c r="B5973" s="97" t="s">
        <v>4199</v>
      </c>
      <c r="C5973" s="98" t="s">
        <v>8240</v>
      </c>
      <c r="D5973" s="104">
        <v>442.77</v>
      </c>
    </row>
    <row r="5974" spans="1:6">
      <c r="A5974" s="99"/>
      <c r="B5974" s="99"/>
      <c r="C5974" s="99"/>
      <c r="D5974" s="99"/>
    </row>
    <row r="5975" spans="1:6">
      <c r="A5975" s="96" t="s">
        <v>4200</v>
      </c>
      <c r="B5975" s="96"/>
      <c r="C5975" s="96"/>
      <c r="D5975" s="96"/>
      <c r="E5975" s="7"/>
      <c r="F5975" s="7"/>
    </row>
    <row r="5976" spans="1:6">
      <c r="A5976" s="99"/>
      <c r="B5976" s="99"/>
      <c r="C5976" s="99"/>
      <c r="D5976" s="99"/>
    </row>
    <row r="5977" spans="1:6">
      <c r="A5977" s="98" t="s">
        <v>4201</v>
      </c>
      <c r="B5977" s="97" t="s">
        <v>4202</v>
      </c>
      <c r="C5977" s="98" t="s">
        <v>8247</v>
      </c>
      <c r="D5977" s="104">
        <v>1.22</v>
      </c>
    </row>
    <row r="5978" spans="1:6">
      <c r="A5978" s="98" t="s">
        <v>4203</v>
      </c>
      <c r="B5978" s="97" t="s">
        <v>4204</v>
      </c>
      <c r="C5978" s="98" t="s">
        <v>8240</v>
      </c>
      <c r="D5978" s="104">
        <v>115.19</v>
      </c>
    </row>
    <row r="5979" spans="1:6">
      <c r="A5979" s="98" t="s">
        <v>9843</v>
      </c>
      <c r="B5979" s="97" t="s">
        <v>9844</v>
      </c>
      <c r="C5979" s="98" t="s">
        <v>8240</v>
      </c>
      <c r="D5979" s="104">
        <v>3.57</v>
      </c>
    </row>
    <row r="5980" spans="1:6">
      <c r="A5980" s="98" t="s">
        <v>4205</v>
      </c>
      <c r="B5980" s="97" t="s">
        <v>4206</v>
      </c>
      <c r="C5980" s="98" t="s">
        <v>6555</v>
      </c>
      <c r="D5980" s="104">
        <v>10.16</v>
      </c>
    </row>
    <row r="5981" spans="1:6">
      <c r="A5981" s="98" t="s">
        <v>7727</v>
      </c>
      <c r="B5981" s="97" t="s">
        <v>7728</v>
      </c>
      <c r="C5981" s="98" t="s">
        <v>6555</v>
      </c>
      <c r="D5981" s="104">
        <v>19.45</v>
      </c>
    </row>
    <row r="5982" spans="1:6">
      <c r="A5982" s="98" t="s">
        <v>9837</v>
      </c>
      <c r="B5982" s="97" t="s">
        <v>9838</v>
      </c>
      <c r="C5982" s="98" t="s">
        <v>6555</v>
      </c>
      <c r="D5982" s="104">
        <v>19.45</v>
      </c>
    </row>
    <row r="5983" spans="1:6">
      <c r="A5983" s="98" t="s">
        <v>4207</v>
      </c>
      <c r="B5983" s="97" t="s">
        <v>4208</v>
      </c>
      <c r="C5983" s="98" t="s">
        <v>8247</v>
      </c>
      <c r="D5983" s="104">
        <v>0.22</v>
      </c>
    </row>
    <row r="5984" spans="1:6">
      <c r="A5984" s="98" t="s">
        <v>4209</v>
      </c>
      <c r="B5984" s="97" t="s">
        <v>7373</v>
      </c>
      <c r="C5984" s="98" t="s">
        <v>12889</v>
      </c>
      <c r="D5984" s="104">
        <v>3.71</v>
      </c>
    </row>
    <row r="5985" spans="1:6">
      <c r="A5985" s="98" t="s">
        <v>7374</v>
      </c>
      <c r="B5985" s="97" t="s">
        <v>7375</v>
      </c>
      <c r="C5985" s="98" t="s">
        <v>12889</v>
      </c>
      <c r="D5985" s="104">
        <v>2.38</v>
      </c>
    </row>
    <row r="5986" spans="1:6">
      <c r="A5986" s="98" t="s">
        <v>9839</v>
      </c>
      <c r="B5986" s="97" t="s">
        <v>9840</v>
      </c>
      <c r="C5986" s="98" t="s">
        <v>12889</v>
      </c>
      <c r="D5986" s="104">
        <v>4.1500000000000004</v>
      </c>
    </row>
    <row r="5987" spans="1:6">
      <c r="A5987" s="98" t="s">
        <v>7376</v>
      </c>
      <c r="B5987" s="97" t="s">
        <v>7377</v>
      </c>
      <c r="C5987" s="98" t="s">
        <v>6555</v>
      </c>
      <c r="D5987" s="104">
        <v>3.24</v>
      </c>
    </row>
    <row r="5988" spans="1:6">
      <c r="A5988" s="98" t="s">
        <v>7378</v>
      </c>
      <c r="B5988" s="97" t="s">
        <v>7379</v>
      </c>
      <c r="C5988" s="98" t="s">
        <v>7380</v>
      </c>
      <c r="D5988" s="104">
        <v>20131.580000000002</v>
      </c>
    </row>
    <row r="5989" spans="1:6">
      <c r="A5989" s="98" t="s">
        <v>7381</v>
      </c>
      <c r="B5989" s="97" t="s">
        <v>7382</v>
      </c>
      <c r="C5989" s="98" t="s">
        <v>2448</v>
      </c>
      <c r="D5989" s="104">
        <v>18.260000000000002</v>
      </c>
    </row>
    <row r="5990" spans="1:6">
      <c r="A5990" s="98" t="s">
        <v>9841</v>
      </c>
      <c r="B5990" s="97" t="s">
        <v>9842</v>
      </c>
      <c r="C5990" s="98" t="s">
        <v>8240</v>
      </c>
      <c r="D5990" s="104">
        <v>21.61</v>
      </c>
    </row>
    <row r="5991" spans="1:6">
      <c r="A5991" s="99"/>
      <c r="B5991" s="99"/>
      <c r="C5991" s="99"/>
      <c r="D5991" s="99"/>
    </row>
    <row r="5992" spans="1:6">
      <c r="A5992" s="96" t="s">
        <v>7383</v>
      </c>
      <c r="B5992" s="96"/>
      <c r="C5992" s="96"/>
      <c r="D5992" s="96"/>
      <c r="E5992" s="7"/>
      <c r="F5992" s="7"/>
    </row>
    <row r="5993" spans="1:6">
      <c r="A5993" s="99"/>
      <c r="B5993" s="99"/>
      <c r="C5993" s="99"/>
      <c r="D5993" s="99"/>
    </row>
    <row r="5994" spans="1:6">
      <c r="A5994" s="98" t="s">
        <v>14229</v>
      </c>
      <c r="B5994" s="97" t="s">
        <v>14230</v>
      </c>
      <c r="C5994" s="98" t="s">
        <v>12889</v>
      </c>
      <c r="D5994" s="104">
        <v>3.89</v>
      </c>
    </row>
    <row r="5995" spans="1:6">
      <c r="A5995" s="98" t="s">
        <v>8656</v>
      </c>
      <c r="B5995" s="97" t="s">
        <v>8657</v>
      </c>
      <c r="C5995" s="98" t="s">
        <v>12889</v>
      </c>
      <c r="D5995" s="104">
        <v>4.97</v>
      </c>
    </row>
    <row r="5996" spans="1:6">
      <c r="A5996" s="98" t="s">
        <v>7384</v>
      </c>
      <c r="B5996" s="97" t="s">
        <v>7385</v>
      </c>
      <c r="C5996" s="98" t="s">
        <v>12889</v>
      </c>
      <c r="D5996" s="104">
        <v>3.89</v>
      </c>
    </row>
    <row r="5997" spans="1:6">
      <c r="A5997" s="98" t="s">
        <v>7386</v>
      </c>
      <c r="B5997" s="97" t="s">
        <v>7387</v>
      </c>
      <c r="C5997" s="98" t="s">
        <v>8240</v>
      </c>
      <c r="D5997" s="104">
        <v>97.25</v>
      </c>
    </row>
    <row r="5998" spans="1:6">
      <c r="A5998" s="98" t="s">
        <v>7388</v>
      </c>
      <c r="B5998" s="97" t="s">
        <v>7389</v>
      </c>
      <c r="C5998" s="98" t="s">
        <v>8240</v>
      </c>
      <c r="D5998" s="104">
        <v>226.93</v>
      </c>
    </row>
    <row r="5999" spans="1:6">
      <c r="A5999" s="98" t="s">
        <v>8755</v>
      </c>
      <c r="B5999" s="97" t="s">
        <v>8756</v>
      </c>
      <c r="C5999" s="98" t="s">
        <v>4675</v>
      </c>
      <c r="D5999" s="104">
        <v>87.57</v>
      </c>
    </row>
    <row r="6000" spans="1:6">
      <c r="A6000" s="98" t="s">
        <v>8757</v>
      </c>
      <c r="B6000" s="97" t="s">
        <v>8758</v>
      </c>
      <c r="C6000" s="98" t="s">
        <v>4675</v>
      </c>
      <c r="D6000" s="104">
        <v>132.97</v>
      </c>
    </row>
    <row r="6001" spans="1:6">
      <c r="A6001" s="98" t="s">
        <v>8759</v>
      </c>
      <c r="B6001" s="97" t="s">
        <v>8760</v>
      </c>
      <c r="C6001" s="98" t="s">
        <v>4675</v>
      </c>
      <c r="D6001" s="104">
        <v>159.6</v>
      </c>
    </row>
    <row r="6002" spans="1:6">
      <c r="A6002" s="98" t="s">
        <v>8761</v>
      </c>
      <c r="B6002" s="97" t="s">
        <v>8762</v>
      </c>
      <c r="C6002" s="98" t="s">
        <v>4675</v>
      </c>
      <c r="D6002" s="104">
        <v>273.43</v>
      </c>
    </row>
    <row r="6003" spans="1:6">
      <c r="A6003" s="98" t="s">
        <v>8763</v>
      </c>
      <c r="B6003" s="97" t="s">
        <v>8764</v>
      </c>
      <c r="C6003" s="98" t="s">
        <v>4675</v>
      </c>
      <c r="D6003" s="104">
        <v>312.39999999999998</v>
      </c>
    </row>
    <row r="6004" spans="1:6">
      <c r="A6004" s="98" t="s">
        <v>8765</v>
      </c>
      <c r="B6004" s="97" t="s">
        <v>8766</v>
      </c>
      <c r="C6004" s="98" t="s">
        <v>4675</v>
      </c>
      <c r="D6004" s="104">
        <v>513.99</v>
      </c>
    </row>
    <row r="6005" spans="1:6">
      <c r="A6005" s="98" t="s">
        <v>5071</v>
      </c>
      <c r="B6005" s="97" t="s">
        <v>5072</v>
      </c>
      <c r="C6005" s="98" t="s">
        <v>4675</v>
      </c>
      <c r="D6005" s="104">
        <v>571</v>
      </c>
    </row>
    <row r="6006" spans="1:6">
      <c r="A6006" s="98" t="s">
        <v>5073</v>
      </c>
      <c r="B6006" s="97" t="s">
        <v>5074</v>
      </c>
      <c r="C6006" s="98" t="s">
        <v>4675</v>
      </c>
      <c r="D6006" s="104">
        <v>685.38</v>
      </c>
    </row>
    <row r="6007" spans="1:6">
      <c r="A6007" s="99"/>
      <c r="B6007" s="99"/>
      <c r="C6007" s="99"/>
      <c r="D6007" s="99"/>
    </row>
    <row r="6008" spans="1:6">
      <c r="A6008" s="96" t="s">
        <v>7390</v>
      </c>
      <c r="B6008" s="96"/>
      <c r="C6008" s="96"/>
      <c r="D6008" s="96"/>
      <c r="E6008" s="7"/>
      <c r="F6008" s="7"/>
    </row>
    <row r="6009" spans="1:6">
      <c r="A6009" s="99"/>
      <c r="B6009" s="99"/>
      <c r="C6009" s="99"/>
      <c r="D6009" s="99"/>
    </row>
    <row r="6010" spans="1:6">
      <c r="A6010" s="98" t="s">
        <v>10453</v>
      </c>
      <c r="B6010" s="97" t="s">
        <v>10454</v>
      </c>
      <c r="C6010" s="98" t="s">
        <v>8247</v>
      </c>
      <c r="D6010" s="104">
        <v>0.9</v>
      </c>
    </row>
    <row r="6011" spans="1:6">
      <c r="A6011" s="98" t="s">
        <v>11436</v>
      </c>
      <c r="B6011" s="97" t="s">
        <v>11437</v>
      </c>
      <c r="C6011" s="98" t="s">
        <v>8247</v>
      </c>
      <c r="D6011" s="104">
        <v>1.32</v>
      </c>
    </row>
    <row r="6012" spans="1:6">
      <c r="A6012" s="98" t="s">
        <v>7530</v>
      </c>
      <c r="B6012" s="97" t="s">
        <v>7531</v>
      </c>
      <c r="C6012" s="98" t="s">
        <v>8247</v>
      </c>
      <c r="D6012" s="104">
        <v>1.04</v>
      </c>
    </row>
    <row r="6013" spans="1:6">
      <c r="A6013" s="98" t="s">
        <v>7532</v>
      </c>
      <c r="B6013" s="97" t="s">
        <v>7533</v>
      </c>
      <c r="C6013" s="98" t="s">
        <v>8247</v>
      </c>
      <c r="D6013" s="104">
        <v>1.32</v>
      </c>
    </row>
    <row r="6014" spans="1:6">
      <c r="A6014" s="98" t="s">
        <v>2713</v>
      </c>
      <c r="B6014" s="97" t="s">
        <v>2714</v>
      </c>
      <c r="C6014" s="98" t="s">
        <v>8247</v>
      </c>
      <c r="D6014" s="104">
        <v>1.32</v>
      </c>
    </row>
    <row r="6015" spans="1:6">
      <c r="A6015" s="98" t="s">
        <v>8294</v>
      </c>
      <c r="B6015" s="97" t="s">
        <v>8295</v>
      </c>
      <c r="C6015" s="98" t="s">
        <v>8247</v>
      </c>
      <c r="D6015" s="104">
        <v>0.35</v>
      </c>
    </row>
    <row r="6016" spans="1:6">
      <c r="A6016" s="98" t="s">
        <v>7534</v>
      </c>
      <c r="B6016" s="97" t="s">
        <v>7535</v>
      </c>
      <c r="C6016" s="98" t="s">
        <v>8247</v>
      </c>
      <c r="D6016" s="104">
        <v>1.62</v>
      </c>
    </row>
    <row r="6017" spans="1:4">
      <c r="A6017" s="98" t="s">
        <v>7536</v>
      </c>
      <c r="B6017" s="97" t="s">
        <v>7537</v>
      </c>
      <c r="C6017" s="98" t="s">
        <v>8247</v>
      </c>
      <c r="D6017" s="104">
        <v>1.62</v>
      </c>
    </row>
    <row r="6018" spans="1:4">
      <c r="A6018" s="98" t="s">
        <v>7538</v>
      </c>
      <c r="B6018" s="97" t="s">
        <v>7539</v>
      </c>
      <c r="C6018" s="98" t="s">
        <v>8247</v>
      </c>
      <c r="D6018" s="104">
        <v>1.31</v>
      </c>
    </row>
    <row r="6019" spans="1:4">
      <c r="A6019" s="98" t="s">
        <v>13414</v>
      </c>
      <c r="B6019" s="97" t="s">
        <v>13415</v>
      </c>
      <c r="C6019" s="98" t="s">
        <v>8247</v>
      </c>
      <c r="D6019" s="104">
        <v>0.45</v>
      </c>
    </row>
    <row r="6020" spans="1:4">
      <c r="A6020" s="98" t="s">
        <v>7540</v>
      </c>
      <c r="B6020" s="97" t="s">
        <v>7541</v>
      </c>
      <c r="C6020" s="98" t="s">
        <v>8247</v>
      </c>
      <c r="D6020" s="104">
        <v>10.94</v>
      </c>
    </row>
    <row r="6021" spans="1:4">
      <c r="A6021" s="98" t="s">
        <v>7542</v>
      </c>
      <c r="B6021" s="97" t="s">
        <v>2649</v>
      </c>
      <c r="C6021" s="98" t="s">
        <v>8247</v>
      </c>
      <c r="D6021" s="104">
        <v>9.81</v>
      </c>
    </row>
    <row r="6022" spans="1:4">
      <c r="A6022" s="98" t="s">
        <v>2650</v>
      </c>
      <c r="B6022" s="97" t="s">
        <v>2651</v>
      </c>
      <c r="C6022" s="98" t="s">
        <v>6555</v>
      </c>
      <c r="D6022" s="104">
        <v>309.81</v>
      </c>
    </row>
    <row r="6023" spans="1:4">
      <c r="A6023" s="98" t="s">
        <v>2652</v>
      </c>
      <c r="B6023" s="97" t="s">
        <v>2653</v>
      </c>
      <c r="C6023" s="98" t="s">
        <v>2448</v>
      </c>
      <c r="D6023" s="104">
        <v>12.97</v>
      </c>
    </row>
    <row r="6024" spans="1:4">
      <c r="A6024" s="98" t="s">
        <v>2654</v>
      </c>
      <c r="B6024" s="97" t="s">
        <v>2655</v>
      </c>
      <c r="C6024" s="98" t="s">
        <v>8247</v>
      </c>
      <c r="D6024" s="104">
        <v>2.16</v>
      </c>
    </row>
    <row r="6025" spans="1:4">
      <c r="A6025" s="98" t="s">
        <v>14257</v>
      </c>
      <c r="B6025" s="97" t="s">
        <v>14258</v>
      </c>
      <c r="C6025" s="98" t="s">
        <v>8247</v>
      </c>
      <c r="D6025" s="104">
        <v>1.87</v>
      </c>
    </row>
    <row r="6026" spans="1:4">
      <c r="A6026" s="98" t="s">
        <v>2656</v>
      </c>
      <c r="B6026" s="97" t="s">
        <v>2657</v>
      </c>
      <c r="C6026" s="98" t="s">
        <v>2448</v>
      </c>
      <c r="D6026" s="104">
        <v>25.73</v>
      </c>
    </row>
    <row r="6027" spans="1:4">
      <c r="A6027" s="98" t="s">
        <v>2658</v>
      </c>
      <c r="B6027" s="97" t="s">
        <v>2659</v>
      </c>
      <c r="C6027" s="98" t="s">
        <v>2448</v>
      </c>
      <c r="D6027" s="104">
        <v>28.08</v>
      </c>
    </row>
    <row r="6028" spans="1:4">
      <c r="A6028" s="98" t="s">
        <v>363</v>
      </c>
      <c r="B6028" s="97" t="s">
        <v>364</v>
      </c>
      <c r="C6028" s="98" t="s">
        <v>8247</v>
      </c>
      <c r="D6028" s="104">
        <v>3.18</v>
      </c>
    </row>
    <row r="6029" spans="1:4">
      <c r="A6029" s="98" t="s">
        <v>10455</v>
      </c>
      <c r="B6029" s="97" t="s">
        <v>14256</v>
      </c>
      <c r="C6029" s="98" t="s">
        <v>8247</v>
      </c>
      <c r="D6029" s="104">
        <v>3.29</v>
      </c>
    </row>
    <row r="6030" spans="1:4">
      <c r="A6030" s="98" t="s">
        <v>365</v>
      </c>
      <c r="B6030" s="97" t="s">
        <v>366</v>
      </c>
      <c r="C6030" s="98" t="s">
        <v>6555</v>
      </c>
      <c r="D6030" s="104">
        <v>291.64999999999998</v>
      </c>
    </row>
    <row r="6031" spans="1:4">
      <c r="A6031" s="98" t="s">
        <v>13909</v>
      </c>
      <c r="B6031" s="97" t="s">
        <v>13910</v>
      </c>
      <c r="C6031" s="98" t="s">
        <v>6555</v>
      </c>
      <c r="D6031" s="104">
        <v>405.95</v>
      </c>
    </row>
    <row r="6032" spans="1:4">
      <c r="A6032" s="98" t="s">
        <v>13912</v>
      </c>
      <c r="B6032" s="97" t="s">
        <v>11819</v>
      </c>
      <c r="C6032" s="98" t="s">
        <v>6555</v>
      </c>
      <c r="D6032" s="104">
        <v>566.20000000000005</v>
      </c>
    </row>
    <row r="6033" spans="1:6">
      <c r="A6033" s="98" t="s">
        <v>367</v>
      </c>
      <c r="B6033" s="97" t="s">
        <v>368</v>
      </c>
      <c r="C6033" s="98" t="s">
        <v>6555</v>
      </c>
      <c r="D6033" s="104">
        <v>59.66</v>
      </c>
    </row>
    <row r="6034" spans="1:6">
      <c r="A6034" s="98" t="s">
        <v>369</v>
      </c>
      <c r="B6034" s="97" t="s">
        <v>370</v>
      </c>
      <c r="C6034" s="98" t="s">
        <v>8247</v>
      </c>
      <c r="D6034" s="104">
        <v>3.78</v>
      </c>
    </row>
    <row r="6035" spans="1:6">
      <c r="A6035" s="99"/>
      <c r="B6035" s="99"/>
      <c r="C6035" s="99"/>
      <c r="D6035" s="99"/>
    </row>
    <row r="6036" spans="1:6">
      <c r="A6036" s="96" t="s">
        <v>371</v>
      </c>
      <c r="B6036" s="96"/>
      <c r="C6036" s="96"/>
      <c r="D6036" s="96"/>
      <c r="E6036" s="7"/>
      <c r="F6036" s="7"/>
    </row>
    <row r="6037" spans="1:6">
      <c r="A6037" s="99"/>
      <c r="B6037" s="99"/>
      <c r="C6037" s="99"/>
      <c r="D6037" s="99"/>
    </row>
    <row r="6038" spans="1:6">
      <c r="A6038" s="98" t="s">
        <v>372</v>
      </c>
      <c r="B6038" s="97" t="s">
        <v>373</v>
      </c>
      <c r="C6038" s="98" t="s">
        <v>12889</v>
      </c>
      <c r="D6038" s="104">
        <v>39.56</v>
      </c>
    </row>
    <row r="6039" spans="1:6">
      <c r="A6039" s="98" t="s">
        <v>374</v>
      </c>
      <c r="B6039" s="97" t="s">
        <v>375</v>
      </c>
      <c r="C6039" s="98" t="s">
        <v>12889</v>
      </c>
      <c r="D6039" s="104">
        <v>44.18</v>
      </c>
    </row>
    <row r="6040" spans="1:6">
      <c r="A6040" s="98" t="s">
        <v>376</v>
      </c>
      <c r="B6040" s="97" t="s">
        <v>377</v>
      </c>
      <c r="C6040" s="98" t="s">
        <v>12889</v>
      </c>
      <c r="D6040" s="104">
        <v>48.62</v>
      </c>
    </row>
    <row r="6041" spans="1:6">
      <c r="A6041" s="98" t="s">
        <v>378</v>
      </c>
      <c r="B6041" s="97" t="s">
        <v>379</v>
      </c>
      <c r="C6041" s="98" t="s">
        <v>8240</v>
      </c>
      <c r="D6041" s="104">
        <v>150.04</v>
      </c>
    </row>
    <row r="6042" spans="1:6">
      <c r="A6042" s="98" t="s">
        <v>380</v>
      </c>
      <c r="B6042" s="97" t="s">
        <v>381</v>
      </c>
      <c r="C6042" s="98" t="s">
        <v>8240</v>
      </c>
      <c r="D6042" s="104">
        <v>106.31</v>
      </c>
    </row>
    <row r="6043" spans="1:6">
      <c r="A6043" s="98" t="s">
        <v>6599</v>
      </c>
      <c r="B6043" s="97" t="s">
        <v>6600</v>
      </c>
      <c r="C6043" s="98" t="s">
        <v>12889</v>
      </c>
      <c r="D6043" s="104">
        <v>50.27</v>
      </c>
    </row>
    <row r="6044" spans="1:6">
      <c r="A6044" s="98" t="s">
        <v>6594</v>
      </c>
      <c r="B6044" s="97" t="s">
        <v>6595</v>
      </c>
      <c r="C6044" s="98" t="s">
        <v>8247</v>
      </c>
      <c r="D6044" s="104">
        <v>6.4</v>
      </c>
    </row>
    <row r="6045" spans="1:6">
      <c r="A6045" s="98" t="s">
        <v>6602</v>
      </c>
      <c r="B6045" s="97" t="s">
        <v>6595</v>
      </c>
      <c r="C6045" s="98" t="s">
        <v>8240</v>
      </c>
      <c r="D6045" s="104">
        <v>84.22</v>
      </c>
    </row>
    <row r="6046" spans="1:6">
      <c r="A6046" s="98" t="s">
        <v>382</v>
      </c>
      <c r="B6046" s="97" t="s">
        <v>383</v>
      </c>
      <c r="C6046" s="98" t="s">
        <v>6555</v>
      </c>
      <c r="D6046" s="104">
        <v>201.11</v>
      </c>
    </row>
    <row r="6047" spans="1:6">
      <c r="A6047" s="98" t="s">
        <v>8285</v>
      </c>
      <c r="B6047" s="97" t="s">
        <v>8286</v>
      </c>
      <c r="C6047" s="98" t="s">
        <v>4675</v>
      </c>
      <c r="D6047" s="104">
        <v>5.4</v>
      </c>
    </row>
    <row r="6048" spans="1:6">
      <c r="A6048" s="98" t="s">
        <v>384</v>
      </c>
      <c r="B6048" s="97" t="s">
        <v>385</v>
      </c>
      <c r="C6048" s="98" t="s">
        <v>6555</v>
      </c>
      <c r="D6048" s="104">
        <v>0.65</v>
      </c>
    </row>
    <row r="6049" spans="1:6">
      <c r="A6049" s="98" t="s">
        <v>386</v>
      </c>
      <c r="B6049" s="97" t="s">
        <v>387</v>
      </c>
      <c r="C6049" s="98" t="s">
        <v>12889</v>
      </c>
      <c r="D6049" s="104">
        <v>75.64</v>
      </c>
    </row>
    <row r="6050" spans="1:6">
      <c r="A6050" s="99"/>
      <c r="B6050" s="99"/>
      <c r="C6050" s="99"/>
      <c r="D6050" s="99"/>
    </row>
    <row r="6051" spans="1:6">
      <c r="A6051" s="96" t="s">
        <v>388</v>
      </c>
      <c r="B6051" s="96"/>
      <c r="C6051" s="96"/>
      <c r="D6051" s="96"/>
      <c r="E6051" s="7"/>
      <c r="F6051" s="7"/>
    </row>
    <row r="6052" spans="1:6">
      <c r="A6052" s="99"/>
      <c r="B6052" s="99"/>
      <c r="C6052" s="99"/>
      <c r="D6052" s="99"/>
    </row>
    <row r="6053" spans="1:6">
      <c r="A6053" s="98" t="s">
        <v>389</v>
      </c>
      <c r="B6053" s="97" t="s">
        <v>7475</v>
      </c>
      <c r="C6053" s="98" t="s">
        <v>8247</v>
      </c>
      <c r="D6053" s="104">
        <v>17.29</v>
      </c>
    </row>
    <row r="6054" spans="1:6">
      <c r="A6054" s="98" t="s">
        <v>7476</v>
      </c>
      <c r="B6054" s="97" t="s">
        <v>7477</v>
      </c>
      <c r="C6054" s="98" t="s">
        <v>4675</v>
      </c>
      <c r="D6054" s="104">
        <v>293.92</v>
      </c>
    </row>
    <row r="6055" spans="1:6">
      <c r="A6055" s="98" t="s">
        <v>7478</v>
      </c>
      <c r="B6055" s="97" t="s">
        <v>7479</v>
      </c>
      <c r="C6055" s="98" t="s">
        <v>4675</v>
      </c>
      <c r="D6055" s="104">
        <v>8.3800000000000008</v>
      </c>
    </row>
    <row r="6056" spans="1:6">
      <c r="A6056" s="98" t="s">
        <v>7480</v>
      </c>
      <c r="B6056" s="97" t="s">
        <v>7481</v>
      </c>
      <c r="C6056" s="98" t="s">
        <v>4675</v>
      </c>
      <c r="D6056" s="104">
        <v>1.61</v>
      </c>
    </row>
    <row r="6057" spans="1:6">
      <c r="A6057" s="98" t="s">
        <v>7482</v>
      </c>
      <c r="B6057" s="97" t="s">
        <v>9552</v>
      </c>
      <c r="C6057" s="98" t="s">
        <v>4675</v>
      </c>
      <c r="D6057" s="104">
        <v>33.520000000000003</v>
      </c>
    </row>
    <row r="6058" spans="1:6">
      <c r="A6058" s="98" t="s">
        <v>9553</v>
      </c>
      <c r="B6058" s="97" t="s">
        <v>9554</v>
      </c>
      <c r="C6058" s="98" t="s">
        <v>4675</v>
      </c>
      <c r="D6058" s="104">
        <v>50.78</v>
      </c>
    </row>
    <row r="6059" spans="1:6">
      <c r="A6059" s="98" t="s">
        <v>9555</v>
      </c>
      <c r="B6059" s="97" t="s">
        <v>9556</v>
      </c>
      <c r="C6059" s="98" t="s">
        <v>12889</v>
      </c>
      <c r="D6059" s="104">
        <v>81.05</v>
      </c>
    </row>
    <row r="6060" spans="1:6">
      <c r="A6060" s="98" t="s">
        <v>9557</v>
      </c>
      <c r="B6060" s="97" t="s">
        <v>9558</v>
      </c>
      <c r="C6060" s="98" t="s">
        <v>6555</v>
      </c>
      <c r="D6060" s="104">
        <v>160.33000000000001</v>
      </c>
    </row>
    <row r="6061" spans="1:6">
      <c r="A6061" s="98" t="s">
        <v>9559</v>
      </c>
      <c r="B6061" s="97" t="s">
        <v>9560</v>
      </c>
      <c r="C6061" s="98" t="s">
        <v>8247</v>
      </c>
      <c r="D6061" s="104">
        <v>3.51</v>
      </c>
    </row>
    <row r="6062" spans="1:6">
      <c r="A6062" s="98" t="s">
        <v>9561</v>
      </c>
      <c r="B6062" s="97" t="s">
        <v>9562</v>
      </c>
      <c r="C6062" s="98" t="s">
        <v>8247</v>
      </c>
      <c r="D6062" s="104">
        <v>8.1</v>
      </c>
    </row>
    <row r="6063" spans="1:6" ht="21">
      <c r="A6063" s="98" t="s">
        <v>9563</v>
      </c>
      <c r="B6063" s="97" t="s">
        <v>9564</v>
      </c>
      <c r="C6063" s="98" t="s">
        <v>6555</v>
      </c>
      <c r="D6063" s="104">
        <v>38.08</v>
      </c>
    </row>
    <row r="6064" spans="1:6" ht="21">
      <c r="A6064" s="98" t="s">
        <v>9565</v>
      </c>
      <c r="B6064" s="97" t="s">
        <v>9566</v>
      </c>
      <c r="C6064" s="98" t="s">
        <v>6555</v>
      </c>
      <c r="D6064" s="104">
        <v>48.96</v>
      </c>
    </row>
    <row r="6065" spans="1:4">
      <c r="A6065" s="98" t="s">
        <v>526</v>
      </c>
      <c r="B6065" s="97" t="s">
        <v>527</v>
      </c>
      <c r="C6065" s="98" t="s">
        <v>8247</v>
      </c>
      <c r="D6065" s="104">
        <v>19.61</v>
      </c>
    </row>
    <row r="6066" spans="1:4">
      <c r="A6066" s="98" t="s">
        <v>528</v>
      </c>
      <c r="B6066" s="97" t="s">
        <v>529</v>
      </c>
      <c r="C6066" s="98" t="s">
        <v>4675</v>
      </c>
      <c r="D6066" s="104">
        <v>2.97</v>
      </c>
    </row>
    <row r="6067" spans="1:4">
      <c r="A6067" s="98" t="s">
        <v>530</v>
      </c>
      <c r="B6067" s="97" t="s">
        <v>2202</v>
      </c>
      <c r="C6067" s="98" t="s">
        <v>4675</v>
      </c>
      <c r="D6067" s="104">
        <v>12.8</v>
      </c>
    </row>
    <row r="6068" spans="1:4">
      <c r="A6068" s="98" t="s">
        <v>2203</v>
      </c>
      <c r="B6068" s="97" t="s">
        <v>2204</v>
      </c>
      <c r="C6068" s="98" t="s">
        <v>8247</v>
      </c>
      <c r="D6068" s="104">
        <v>0.97</v>
      </c>
    </row>
    <row r="6069" spans="1:4">
      <c r="A6069" s="98" t="s">
        <v>2205</v>
      </c>
      <c r="B6069" s="97" t="s">
        <v>2206</v>
      </c>
      <c r="C6069" s="98" t="s">
        <v>4675</v>
      </c>
      <c r="D6069" s="104">
        <v>1.06</v>
      </c>
    </row>
    <row r="6070" spans="1:4">
      <c r="A6070" s="98" t="s">
        <v>2207</v>
      </c>
      <c r="B6070" s="97" t="s">
        <v>2208</v>
      </c>
      <c r="C6070" s="98" t="s">
        <v>4675</v>
      </c>
      <c r="D6070" s="104">
        <v>8.48</v>
      </c>
    </row>
    <row r="6071" spans="1:4">
      <c r="A6071" s="98" t="s">
        <v>2209</v>
      </c>
      <c r="B6071" s="97" t="s">
        <v>2210</v>
      </c>
      <c r="C6071" s="98" t="s">
        <v>4675</v>
      </c>
      <c r="D6071" s="104">
        <v>50.73</v>
      </c>
    </row>
    <row r="6072" spans="1:4">
      <c r="A6072" s="98" t="s">
        <v>2211</v>
      </c>
      <c r="B6072" s="97" t="s">
        <v>2212</v>
      </c>
      <c r="C6072" s="98" t="s">
        <v>8247</v>
      </c>
      <c r="D6072" s="104">
        <v>4.0999999999999996</v>
      </c>
    </row>
    <row r="6073" spans="1:4">
      <c r="A6073" s="98" t="s">
        <v>2213</v>
      </c>
      <c r="B6073" s="97" t="s">
        <v>2214</v>
      </c>
      <c r="C6073" s="98" t="s">
        <v>8247</v>
      </c>
      <c r="D6073" s="104">
        <v>3.87</v>
      </c>
    </row>
    <row r="6074" spans="1:4">
      <c r="A6074" s="98" t="s">
        <v>2215</v>
      </c>
      <c r="B6074" s="97" t="s">
        <v>4330</v>
      </c>
      <c r="C6074" s="98" t="s">
        <v>12889</v>
      </c>
      <c r="D6074" s="104">
        <v>7.16</v>
      </c>
    </row>
    <row r="6075" spans="1:4">
      <c r="A6075" s="98" t="s">
        <v>4331</v>
      </c>
      <c r="B6075" s="97" t="s">
        <v>4332</v>
      </c>
      <c r="C6075" s="98" t="s">
        <v>12889</v>
      </c>
      <c r="D6075" s="104">
        <v>20.47</v>
      </c>
    </row>
    <row r="6076" spans="1:4">
      <c r="A6076" s="98" t="s">
        <v>336</v>
      </c>
      <c r="B6076" s="97" t="s">
        <v>337</v>
      </c>
      <c r="C6076" s="98" t="s">
        <v>6555</v>
      </c>
      <c r="D6076" s="104">
        <v>1797.04</v>
      </c>
    </row>
    <row r="6077" spans="1:4">
      <c r="A6077" s="98" t="s">
        <v>4333</v>
      </c>
      <c r="B6077" s="97" t="s">
        <v>4334</v>
      </c>
      <c r="C6077" s="98" t="s">
        <v>6555</v>
      </c>
      <c r="D6077" s="104">
        <v>41062.800000000003</v>
      </c>
    </row>
    <row r="6078" spans="1:4">
      <c r="A6078" s="98" t="s">
        <v>5177</v>
      </c>
      <c r="B6078" s="97" t="s">
        <v>7275</v>
      </c>
      <c r="C6078" s="98" t="s">
        <v>4675</v>
      </c>
      <c r="D6078" s="104">
        <v>1143.5899999999999</v>
      </c>
    </row>
    <row r="6079" spans="1:4">
      <c r="A6079" s="98" t="s">
        <v>5579</v>
      </c>
      <c r="B6079" s="97" t="s">
        <v>5580</v>
      </c>
      <c r="C6079" s="98" t="s">
        <v>4675</v>
      </c>
      <c r="D6079" s="104">
        <v>1426.5</v>
      </c>
    </row>
    <row r="6080" spans="1:4">
      <c r="A6080" s="98" t="s">
        <v>10921</v>
      </c>
      <c r="B6080" s="97" t="s">
        <v>10922</v>
      </c>
      <c r="C6080" s="98" t="s">
        <v>4675</v>
      </c>
      <c r="D6080" s="104">
        <v>1775.78</v>
      </c>
    </row>
    <row r="6081" spans="1:6">
      <c r="A6081" s="98" t="s">
        <v>4335</v>
      </c>
      <c r="B6081" s="97" t="s">
        <v>4336</v>
      </c>
      <c r="C6081" s="98" t="s">
        <v>4337</v>
      </c>
      <c r="D6081" s="104">
        <v>13507.5</v>
      </c>
    </row>
    <row r="6082" spans="1:6">
      <c r="A6082" s="99"/>
      <c r="B6082" s="99"/>
      <c r="C6082" s="99"/>
      <c r="D6082" s="99"/>
    </row>
    <row r="6083" spans="1:6">
      <c r="A6083" s="96" t="s">
        <v>4338</v>
      </c>
      <c r="B6083" s="96"/>
      <c r="C6083" s="96"/>
      <c r="D6083" s="96"/>
      <c r="E6083" s="7"/>
      <c r="F6083" s="7"/>
    </row>
    <row r="6084" spans="1:6">
      <c r="A6084" s="99"/>
      <c r="B6084" s="99"/>
      <c r="C6084" s="99"/>
      <c r="D6084" s="99"/>
    </row>
    <row r="6085" spans="1:6">
      <c r="A6085" s="98" t="s">
        <v>13411</v>
      </c>
      <c r="B6085" s="97" t="s">
        <v>13412</v>
      </c>
      <c r="C6085" s="98" t="s">
        <v>12889</v>
      </c>
      <c r="D6085" s="104">
        <v>15.61</v>
      </c>
    </row>
    <row r="6086" spans="1:6">
      <c r="A6086" s="98" t="s">
        <v>4339</v>
      </c>
      <c r="B6086" s="97" t="s">
        <v>4340</v>
      </c>
      <c r="C6086" s="98" t="s">
        <v>12889</v>
      </c>
      <c r="D6086" s="104">
        <v>172.9</v>
      </c>
    </row>
    <row r="6087" spans="1:6">
      <c r="A6087" s="98" t="s">
        <v>4341</v>
      </c>
      <c r="B6087" s="97" t="s">
        <v>4342</v>
      </c>
      <c r="C6087" s="98" t="s">
        <v>12889</v>
      </c>
      <c r="D6087" s="104">
        <v>194.51</v>
      </c>
    </row>
    <row r="6088" spans="1:6">
      <c r="A6088" s="98" t="s">
        <v>4343</v>
      </c>
      <c r="B6088" s="97" t="s">
        <v>4344</v>
      </c>
      <c r="C6088" s="98" t="s">
        <v>12889</v>
      </c>
      <c r="D6088" s="104">
        <v>270.14999999999998</v>
      </c>
    </row>
    <row r="6089" spans="1:6">
      <c r="A6089" s="98" t="s">
        <v>4345</v>
      </c>
      <c r="B6089" s="97" t="s">
        <v>2098</v>
      </c>
      <c r="C6089" s="98" t="s">
        <v>6555</v>
      </c>
      <c r="D6089" s="104">
        <v>1.64</v>
      </c>
    </row>
    <row r="6090" spans="1:6">
      <c r="A6090" s="98" t="s">
        <v>2099</v>
      </c>
      <c r="B6090" s="97" t="s">
        <v>2100</v>
      </c>
      <c r="C6090" s="98" t="s">
        <v>4675</v>
      </c>
      <c r="D6090" s="104">
        <v>2.16</v>
      </c>
    </row>
    <row r="6091" spans="1:6">
      <c r="A6091" s="98" t="s">
        <v>2101</v>
      </c>
      <c r="B6091" s="97" t="s">
        <v>2102</v>
      </c>
      <c r="C6091" s="98" t="s">
        <v>12889</v>
      </c>
      <c r="D6091" s="104">
        <v>20.100000000000001</v>
      </c>
    </row>
    <row r="6092" spans="1:6">
      <c r="A6092" s="98" t="s">
        <v>2103</v>
      </c>
      <c r="B6092" s="97" t="s">
        <v>2104</v>
      </c>
      <c r="C6092" s="98" t="s">
        <v>12889</v>
      </c>
      <c r="D6092" s="104">
        <v>18.28</v>
      </c>
    </row>
    <row r="6093" spans="1:6">
      <c r="A6093" s="98" t="s">
        <v>13419</v>
      </c>
      <c r="B6093" s="97" t="s">
        <v>11435</v>
      </c>
      <c r="C6093" s="98" t="s">
        <v>12889</v>
      </c>
      <c r="D6093" s="104">
        <v>20.6</v>
      </c>
    </row>
    <row r="6094" spans="1:6">
      <c r="A6094" s="98" t="s">
        <v>11385</v>
      </c>
      <c r="B6094" s="97" t="s">
        <v>11386</v>
      </c>
      <c r="C6094" s="98" t="s">
        <v>12889</v>
      </c>
      <c r="D6094" s="104">
        <v>15.61</v>
      </c>
    </row>
    <row r="6095" spans="1:6">
      <c r="A6095" s="98" t="s">
        <v>2105</v>
      </c>
      <c r="B6095" s="97" t="s">
        <v>2106</v>
      </c>
      <c r="C6095" s="98" t="s">
        <v>12889</v>
      </c>
      <c r="D6095" s="104">
        <v>11.58</v>
      </c>
    </row>
    <row r="6096" spans="1:6">
      <c r="A6096" s="98" t="s">
        <v>2107</v>
      </c>
      <c r="B6096" s="97" t="s">
        <v>2108</v>
      </c>
      <c r="C6096" s="98" t="s">
        <v>12889</v>
      </c>
      <c r="D6096" s="104">
        <v>17.8</v>
      </c>
    </row>
    <row r="6097" spans="1:4">
      <c r="A6097" s="98" t="s">
        <v>2109</v>
      </c>
      <c r="B6097" s="97" t="s">
        <v>2110</v>
      </c>
      <c r="C6097" s="98" t="s">
        <v>12889</v>
      </c>
      <c r="D6097" s="104">
        <v>273.39</v>
      </c>
    </row>
    <row r="6098" spans="1:4">
      <c r="A6098" s="98" t="s">
        <v>2111</v>
      </c>
      <c r="B6098" s="97" t="s">
        <v>2112</v>
      </c>
      <c r="C6098" s="98" t="s">
        <v>12889</v>
      </c>
      <c r="D6098" s="104">
        <v>64.84</v>
      </c>
    </row>
    <row r="6099" spans="1:4">
      <c r="A6099" s="98" t="s">
        <v>2113</v>
      </c>
      <c r="B6099" s="97" t="s">
        <v>2114</v>
      </c>
      <c r="C6099" s="98" t="s">
        <v>4675</v>
      </c>
      <c r="D6099" s="104">
        <v>70.239999999999995</v>
      </c>
    </row>
    <row r="6100" spans="1:4">
      <c r="A6100" s="98" t="s">
        <v>2115</v>
      </c>
      <c r="B6100" s="97" t="s">
        <v>2116</v>
      </c>
      <c r="C6100" s="98" t="s">
        <v>6555</v>
      </c>
      <c r="D6100" s="104">
        <v>29.18</v>
      </c>
    </row>
    <row r="6101" spans="1:4">
      <c r="A6101" s="98" t="s">
        <v>2117</v>
      </c>
      <c r="B6101" s="97" t="s">
        <v>2118</v>
      </c>
      <c r="C6101" s="98" t="s">
        <v>12889</v>
      </c>
      <c r="D6101" s="104">
        <v>194.51</v>
      </c>
    </row>
    <row r="6102" spans="1:4">
      <c r="A6102" s="98" t="s">
        <v>2119</v>
      </c>
      <c r="B6102" s="97" t="s">
        <v>2120</v>
      </c>
      <c r="C6102" s="98" t="s">
        <v>12889</v>
      </c>
      <c r="D6102" s="104">
        <v>226.93</v>
      </c>
    </row>
    <row r="6103" spans="1:4">
      <c r="A6103" s="98" t="s">
        <v>2121</v>
      </c>
      <c r="B6103" s="97" t="s">
        <v>2122</v>
      </c>
      <c r="C6103" s="98" t="s">
        <v>4675</v>
      </c>
      <c r="D6103" s="104">
        <v>6.92</v>
      </c>
    </row>
    <row r="6104" spans="1:4">
      <c r="A6104" s="98" t="s">
        <v>2123</v>
      </c>
      <c r="B6104" s="97" t="s">
        <v>2124</v>
      </c>
      <c r="C6104" s="98" t="s">
        <v>12889</v>
      </c>
      <c r="D6104" s="104">
        <v>135.76</v>
      </c>
    </row>
    <row r="6105" spans="1:4">
      <c r="A6105" s="98" t="s">
        <v>2125</v>
      </c>
      <c r="B6105" s="97" t="s">
        <v>2126</v>
      </c>
      <c r="C6105" s="98" t="s">
        <v>8247</v>
      </c>
      <c r="D6105" s="104">
        <v>0.12</v>
      </c>
    </row>
    <row r="6106" spans="1:4">
      <c r="A6106" s="98" t="s">
        <v>2127</v>
      </c>
      <c r="B6106" s="97" t="s">
        <v>2128</v>
      </c>
      <c r="C6106" s="98" t="s">
        <v>12889</v>
      </c>
      <c r="D6106" s="104">
        <v>221.52</v>
      </c>
    </row>
    <row r="6107" spans="1:4">
      <c r="A6107" s="98" t="s">
        <v>2129</v>
      </c>
      <c r="B6107" s="97" t="s">
        <v>2130</v>
      </c>
      <c r="C6107" s="98" t="s">
        <v>12889</v>
      </c>
      <c r="D6107" s="104">
        <v>91.85</v>
      </c>
    </row>
    <row r="6108" spans="1:4">
      <c r="A6108" s="98" t="s">
        <v>2131</v>
      </c>
      <c r="B6108" s="97" t="s">
        <v>2132</v>
      </c>
      <c r="C6108" s="98" t="s">
        <v>12889</v>
      </c>
      <c r="D6108" s="104">
        <v>216.12</v>
      </c>
    </row>
    <row r="6109" spans="1:4">
      <c r="A6109" s="98" t="s">
        <v>1471</v>
      </c>
      <c r="B6109" s="97" t="s">
        <v>1472</v>
      </c>
      <c r="C6109" s="98" t="s">
        <v>12889</v>
      </c>
      <c r="D6109" s="104">
        <v>156.69</v>
      </c>
    </row>
    <row r="6110" spans="1:4">
      <c r="A6110" s="98" t="s">
        <v>1473</v>
      </c>
      <c r="B6110" s="97" t="s">
        <v>6801</v>
      </c>
      <c r="C6110" s="98" t="s">
        <v>12889</v>
      </c>
      <c r="D6110" s="104">
        <v>15.13</v>
      </c>
    </row>
    <row r="6111" spans="1:4">
      <c r="A6111" s="98" t="s">
        <v>6802</v>
      </c>
      <c r="B6111" s="97" t="s">
        <v>6803</v>
      </c>
      <c r="C6111" s="98" t="s">
        <v>12889</v>
      </c>
      <c r="D6111" s="104">
        <v>41.06</v>
      </c>
    </row>
    <row r="6112" spans="1:4">
      <c r="A6112" s="98" t="s">
        <v>6804</v>
      </c>
      <c r="B6112" s="97" t="s">
        <v>6805</v>
      </c>
      <c r="C6112" s="98" t="s">
        <v>12889</v>
      </c>
      <c r="D6112" s="104">
        <v>10.81</v>
      </c>
    </row>
    <row r="6113" spans="1:4">
      <c r="A6113" s="98" t="s">
        <v>6806</v>
      </c>
      <c r="B6113" s="97" t="s">
        <v>6807</v>
      </c>
      <c r="C6113" s="98" t="s">
        <v>12889</v>
      </c>
      <c r="D6113" s="104">
        <v>12.43</v>
      </c>
    </row>
    <row r="6114" spans="1:4">
      <c r="A6114" s="98" t="s">
        <v>6808</v>
      </c>
      <c r="B6114" s="97" t="s">
        <v>6809</v>
      </c>
      <c r="C6114" s="98" t="s">
        <v>12889</v>
      </c>
      <c r="D6114" s="104">
        <v>127.51</v>
      </c>
    </row>
    <row r="6115" spans="1:4">
      <c r="A6115" s="98" t="s">
        <v>6810</v>
      </c>
      <c r="B6115" s="97" t="s">
        <v>6811</v>
      </c>
      <c r="C6115" s="98" t="s">
        <v>12889</v>
      </c>
      <c r="D6115" s="104">
        <v>156.69</v>
      </c>
    </row>
    <row r="6116" spans="1:4">
      <c r="A6116" s="98" t="s">
        <v>6812</v>
      </c>
      <c r="B6116" s="97" t="s">
        <v>6813</v>
      </c>
      <c r="C6116" s="98" t="s">
        <v>12889</v>
      </c>
      <c r="D6116" s="104">
        <v>15.13</v>
      </c>
    </row>
    <row r="6117" spans="1:4">
      <c r="A6117" s="98" t="s">
        <v>6814</v>
      </c>
      <c r="B6117" s="97" t="s">
        <v>6815</v>
      </c>
      <c r="C6117" s="98" t="s">
        <v>8247</v>
      </c>
      <c r="D6117" s="104">
        <v>2.16</v>
      </c>
    </row>
    <row r="6118" spans="1:4">
      <c r="A6118" s="98" t="s">
        <v>6816</v>
      </c>
      <c r="B6118" s="97" t="s">
        <v>6234</v>
      </c>
      <c r="C6118" s="98" t="s">
        <v>12889</v>
      </c>
      <c r="D6118" s="104">
        <v>67</v>
      </c>
    </row>
    <row r="6119" spans="1:4">
      <c r="A6119" s="98" t="s">
        <v>2715</v>
      </c>
      <c r="B6119" s="97" t="s">
        <v>2716</v>
      </c>
      <c r="C6119" s="98" t="s">
        <v>12889</v>
      </c>
      <c r="D6119" s="104">
        <v>48.93</v>
      </c>
    </row>
    <row r="6120" spans="1:4">
      <c r="A6120" s="98" t="s">
        <v>6235</v>
      </c>
      <c r="B6120" s="97" t="s">
        <v>6236</v>
      </c>
      <c r="C6120" s="98" t="s">
        <v>6555</v>
      </c>
      <c r="D6120" s="104">
        <v>0.24</v>
      </c>
    </row>
    <row r="6121" spans="1:4">
      <c r="A6121" s="98" t="s">
        <v>6237</v>
      </c>
      <c r="B6121" s="97" t="s">
        <v>8890</v>
      </c>
      <c r="C6121" s="98" t="s">
        <v>12889</v>
      </c>
      <c r="D6121" s="104">
        <v>54.03</v>
      </c>
    </row>
    <row r="6122" spans="1:4">
      <c r="A6122" s="98" t="s">
        <v>8891</v>
      </c>
      <c r="B6122" s="97" t="s">
        <v>8892</v>
      </c>
      <c r="C6122" s="98" t="s">
        <v>12889</v>
      </c>
      <c r="D6122" s="104">
        <v>86.45</v>
      </c>
    </row>
    <row r="6123" spans="1:4">
      <c r="A6123" s="98" t="s">
        <v>8893</v>
      </c>
      <c r="B6123" s="97" t="s">
        <v>8894</v>
      </c>
      <c r="C6123" s="98" t="s">
        <v>12889</v>
      </c>
      <c r="D6123" s="104">
        <v>58.35</v>
      </c>
    </row>
    <row r="6124" spans="1:4">
      <c r="A6124" s="98" t="s">
        <v>8895</v>
      </c>
      <c r="B6124" s="97" t="s">
        <v>8896</v>
      </c>
      <c r="C6124" s="98" t="s">
        <v>12889</v>
      </c>
      <c r="D6124" s="104">
        <v>21.61</v>
      </c>
    </row>
    <row r="6125" spans="1:4">
      <c r="A6125" s="98" t="s">
        <v>8897</v>
      </c>
      <c r="B6125" s="97" t="s">
        <v>6775</v>
      </c>
      <c r="C6125" s="98" t="s">
        <v>12889</v>
      </c>
      <c r="D6125" s="104">
        <v>21.61</v>
      </c>
    </row>
    <row r="6126" spans="1:4">
      <c r="A6126" s="98" t="s">
        <v>6776</v>
      </c>
      <c r="B6126" s="97" t="s">
        <v>8888</v>
      </c>
      <c r="C6126" s="98" t="s">
        <v>4675</v>
      </c>
      <c r="D6126" s="104">
        <v>33.770000000000003</v>
      </c>
    </row>
    <row r="6127" spans="1:4">
      <c r="A6127" s="98" t="s">
        <v>8889</v>
      </c>
      <c r="B6127" s="97" t="s">
        <v>8906</v>
      </c>
      <c r="C6127" s="98" t="s">
        <v>4675</v>
      </c>
      <c r="D6127" s="104">
        <v>20.260000000000002</v>
      </c>
    </row>
    <row r="6128" spans="1:4">
      <c r="A6128" s="98" t="s">
        <v>10945</v>
      </c>
      <c r="B6128" s="97" t="s">
        <v>10946</v>
      </c>
      <c r="C6128" s="98" t="s">
        <v>12889</v>
      </c>
      <c r="D6128" s="104">
        <v>43.22</v>
      </c>
    </row>
    <row r="6129" spans="1:4">
      <c r="A6129" s="98" t="s">
        <v>10947</v>
      </c>
      <c r="B6129" s="97" t="s">
        <v>10948</v>
      </c>
      <c r="C6129" s="98" t="s">
        <v>4675</v>
      </c>
      <c r="D6129" s="104">
        <v>12.97</v>
      </c>
    </row>
    <row r="6130" spans="1:4">
      <c r="A6130" s="98" t="s">
        <v>10949</v>
      </c>
      <c r="B6130" s="97" t="s">
        <v>10950</v>
      </c>
      <c r="C6130" s="98" t="s">
        <v>4675</v>
      </c>
      <c r="D6130" s="104">
        <v>25.93</v>
      </c>
    </row>
    <row r="6131" spans="1:4">
      <c r="A6131" s="98" t="s">
        <v>10951</v>
      </c>
      <c r="B6131" s="97" t="s">
        <v>10952</v>
      </c>
      <c r="C6131" s="98" t="s">
        <v>12889</v>
      </c>
      <c r="D6131" s="104">
        <v>91.85</v>
      </c>
    </row>
    <row r="6132" spans="1:4">
      <c r="A6132" s="98" t="s">
        <v>10953</v>
      </c>
      <c r="B6132" s="97" t="s">
        <v>10954</v>
      </c>
      <c r="C6132" s="98" t="s">
        <v>12889</v>
      </c>
      <c r="D6132" s="104">
        <v>20.81</v>
      </c>
    </row>
    <row r="6133" spans="1:4">
      <c r="A6133" s="98" t="s">
        <v>10955</v>
      </c>
      <c r="B6133" s="97" t="s">
        <v>10956</v>
      </c>
      <c r="C6133" s="98" t="s">
        <v>12889</v>
      </c>
      <c r="D6133" s="104">
        <v>164.25</v>
      </c>
    </row>
    <row r="6134" spans="1:4">
      <c r="A6134" s="98" t="s">
        <v>10957</v>
      </c>
      <c r="B6134" s="97" t="s">
        <v>10958</v>
      </c>
      <c r="C6134" s="98" t="s">
        <v>12889</v>
      </c>
      <c r="D6134" s="104">
        <v>91.85</v>
      </c>
    </row>
    <row r="6135" spans="1:4" ht="31.5">
      <c r="A6135" s="98" t="s">
        <v>10959</v>
      </c>
      <c r="B6135" s="97" t="s">
        <v>10960</v>
      </c>
      <c r="C6135" s="98" t="s">
        <v>12889</v>
      </c>
      <c r="D6135" s="104">
        <v>378.21</v>
      </c>
    </row>
    <row r="6136" spans="1:4">
      <c r="A6136" s="98" t="s">
        <v>13370</v>
      </c>
      <c r="B6136" s="97" t="s">
        <v>13371</v>
      </c>
      <c r="C6136" s="98" t="s">
        <v>12889</v>
      </c>
      <c r="D6136" s="104">
        <v>33.39</v>
      </c>
    </row>
    <row r="6137" spans="1:4">
      <c r="A6137" s="98" t="s">
        <v>10961</v>
      </c>
      <c r="B6137" s="97" t="s">
        <v>10962</v>
      </c>
      <c r="C6137" s="98" t="s">
        <v>12889</v>
      </c>
      <c r="D6137" s="104">
        <v>73.48</v>
      </c>
    </row>
    <row r="6138" spans="1:4">
      <c r="A6138" s="98" t="s">
        <v>10963</v>
      </c>
      <c r="B6138" s="97" t="s">
        <v>10964</v>
      </c>
      <c r="C6138" s="98" t="s">
        <v>12889</v>
      </c>
      <c r="D6138" s="104">
        <v>11.89</v>
      </c>
    </row>
    <row r="6139" spans="1:4">
      <c r="A6139" s="98" t="s">
        <v>10965</v>
      </c>
      <c r="B6139" s="97" t="s">
        <v>10966</v>
      </c>
      <c r="C6139" s="98" t="s">
        <v>12889</v>
      </c>
      <c r="D6139" s="104">
        <v>108.06</v>
      </c>
    </row>
    <row r="6140" spans="1:4">
      <c r="A6140" s="98" t="s">
        <v>10967</v>
      </c>
      <c r="B6140" s="97" t="s">
        <v>10968</v>
      </c>
      <c r="C6140" s="98" t="s">
        <v>12889</v>
      </c>
      <c r="D6140" s="104">
        <v>99.2</v>
      </c>
    </row>
    <row r="6141" spans="1:4">
      <c r="A6141" s="98" t="s">
        <v>10969</v>
      </c>
      <c r="B6141" s="97" t="s">
        <v>10970</v>
      </c>
      <c r="C6141" s="98" t="s">
        <v>12889</v>
      </c>
      <c r="D6141" s="104">
        <v>23.62</v>
      </c>
    </row>
    <row r="6142" spans="1:4">
      <c r="A6142" s="98" t="s">
        <v>10971</v>
      </c>
      <c r="B6142" s="97" t="s">
        <v>10972</v>
      </c>
      <c r="C6142" s="98" t="s">
        <v>12889</v>
      </c>
      <c r="D6142" s="104">
        <v>46.32</v>
      </c>
    </row>
    <row r="6143" spans="1:4">
      <c r="A6143" s="98" t="s">
        <v>10973</v>
      </c>
      <c r="B6143" s="97" t="s">
        <v>10974</v>
      </c>
      <c r="C6143" s="98" t="s">
        <v>8247</v>
      </c>
      <c r="D6143" s="104">
        <v>31.5</v>
      </c>
    </row>
    <row r="6144" spans="1:4">
      <c r="A6144" s="98" t="s">
        <v>10975</v>
      </c>
      <c r="B6144" s="97" t="s">
        <v>12938</v>
      </c>
      <c r="C6144" s="98" t="s">
        <v>8247</v>
      </c>
      <c r="D6144" s="104">
        <v>1.99</v>
      </c>
    </row>
    <row r="6145" spans="1:4">
      <c r="A6145" s="98" t="s">
        <v>8066</v>
      </c>
      <c r="B6145" s="97" t="s">
        <v>8067</v>
      </c>
      <c r="C6145" s="98" t="s">
        <v>8247</v>
      </c>
      <c r="D6145" s="104">
        <v>2.0499999999999998</v>
      </c>
    </row>
    <row r="6146" spans="1:4">
      <c r="A6146" s="98" t="s">
        <v>12939</v>
      </c>
      <c r="B6146" s="97" t="s">
        <v>12940</v>
      </c>
      <c r="C6146" s="98" t="s">
        <v>4675</v>
      </c>
      <c r="D6146" s="104">
        <v>17.29</v>
      </c>
    </row>
    <row r="6147" spans="1:4">
      <c r="A6147" s="98" t="s">
        <v>12941</v>
      </c>
      <c r="B6147" s="97" t="s">
        <v>11017</v>
      </c>
      <c r="C6147" s="98" t="s">
        <v>4675</v>
      </c>
      <c r="D6147" s="104">
        <v>19.45</v>
      </c>
    </row>
    <row r="6148" spans="1:4">
      <c r="A6148" s="98" t="s">
        <v>11018</v>
      </c>
      <c r="B6148" s="97" t="s">
        <v>11019</v>
      </c>
      <c r="C6148" s="98" t="s">
        <v>4675</v>
      </c>
      <c r="D6148" s="104">
        <v>12.32</v>
      </c>
    </row>
    <row r="6149" spans="1:4">
      <c r="A6149" s="98" t="s">
        <v>11020</v>
      </c>
      <c r="B6149" s="97" t="s">
        <v>11021</v>
      </c>
      <c r="C6149" s="98" t="s">
        <v>2448</v>
      </c>
      <c r="D6149" s="104">
        <v>18.37</v>
      </c>
    </row>
    <row r="6150" spans="1:4">
      <c r="A6150" s="98" t="s">
        <v>11022</v>
      </c>
      <c r="B6150" s="97" t="s">
        <v>11023</v>
      </c>
      <c r="C6150" s="98" t="s">
        <v>4675</v>
      </c>
      <c r="D6150" s="104">
        <v>24.31</v>
      </c>
    </row>
    <row r="6151" spans="1:4">
      <c r="A6151" s="98" t="s">
        <v>11024</v>
      </c>
      <c r="B6151" s="97" t="s">
        <v>11025</v>
      </c>
      <c r="C6151" s="98" t="s">
        <v>4675</v>
      </c>
      <c r="D6151" s="104">
        <v>40.520000000000003</v>
      </c>
    </row>
    <row r="6152" spans="1:4">
      <c r="A6152" s="98" t="s">
        <v>11026</v>
      </c>
      <c r="B6152" s="97" t="s">
        <v>11027</v>
      </c>
      <c r="C6152" s="98" t="s">
        <v>4675</v>
      </c>
      <c r="D6152" s="104">
        <v>19.45</v>
      </c>
    </row>
    <row r="6153" spans="1:4">
      <c r="A6153" s="98" t="s">
        <v>11028</v>
      </c>
      <c r="B6153" s="97" t="s">
        <v>11029</v>
      </c>
      <c r="C6153" s="98" t="s">
        <v>4675</v>
      </c>
      <c r="D6153" s="104">
        <v>32.42</v>
      </c>
    </row>
    <row r="6154" spans="1:4">
      <c r="A6154" s="98" t="s">
        <v>11030</v>
      </c>
      <c r="B6154" s="97" t="s">
        <v>11031</v>
      </c>
      <c r="C6154" s="98" t="s">
        <v>12889</v>
      </c>
      <c r="D6154" s="104">
        <v>43.22</v>
      </c>
    </row>
    <row r="6155" spans="1:4">
      <c r="A6155" s="98" t="s">
        <v>11032</v>
      </c>
      <c r="B6155" s="97" t="s">
        <v>11033</v>
      </c>
      <c r="C6155" s="98" t="s">
        <v>4675</v>
      </c>
      <c r="D6155" s="104">
        <v>18.91</v>
      </c>
    </row>
    <row r="6156" spans="1:4">
      <c r="A6156" s="98" t="s">
        <v>11034</v>
      </c>
      <c r="B6156" s="97" t="s">
        <v>11035</v>
      </c>
      <c r="C6156" s="98" t="s">
        <v>4675</v>
      </c>
      <c r="D6156" s="104">
        <v>26.8</v>
      </c>
    </row>
    <row r="6157" spans="1:4">
      <c r="A6157" s="98" t="s">
        <v>11036</v>
      </c>
      <c r="B6157" s="97" t="s">
        <v>11037</v>
      </c>
      <c r="C6157" s="98" t="s">
        <v>6555</v>
      </c>
      <c r="D6157" s="104">
        <v>27.02</v>
      </c>
    </row>
    <row r="6158" spans="1:4">
      <c r="A6158" s="98" t="s">
        <v>11038</v>
      </c>
      <c r="B6158" s="97" t="s">
        <v>11039</v>
      </c>
      <c r="C6158" s="98" t="s">
        <v>12889</v>
      </c>
      <c r="D6158" s="104">
        <v>48.63</v>
      </c>
    </row>
    <row r="6159" spans="1:4">
      <c r="A6159" s="98" t="s">
        <v>11040</v>
      </c>
      <c r="B6159" s="97" t="s">
        <v>11041</v>
      </c>
      <c r="C6159" s="98" t="s">
        <v>12889</v>
      </c>
      <c r="D6159" s="104">
        <v>37.82</v>
      </c>
    </row>
    <row r="6160" spans="1:4">
      <c r="A6160" s="98" t="s">
        <v>11042</v>
      </c>
      <c r="B6160" s="97" t="s">
        <v>11043</v>
      </c>
      <c r="C6160" s="98" t="s">
        <v>6555</v>
      </c>
      <c r="D6160" s="104">
        <v>56.09</v>
      </c>
    </row>
    <row r="6161" spans="1:6">
      <c r="A6161" s="98" t="s">
        <v>11044</v>
      </c>
      <c r="B6161" s="97" t="s">
        <v>11045</v>
      </c>
      <c r="C6161" s="98" t="s">
        <v>4675</v>
      </c>
      <c r="D6161" s="104">
        <v>4.37</v>
      </c>
    </row>
    <row r="6162" spans="1:6">
      <c r="A6162" s="98" t="s">
        <v>11046</v>
      </c>
      <c r="B6162" s="97" t="s">
        <v>11047</v>
      </c>
      <c r="C6162" s="98" t="s">
        <v>4675</v>
      </c>
      <c r="D6162" s="104">
        <v>5.4</v>
      </c>
    </row>
    <row r="6163" spans="1:6">
      <c r="A6163" s="99"/>
      <c r="B6163" s="99"/>
      <c r="C6163" s="99"/>
      <c r="D6163" s="99"/>
    </row>
    <row r="6164" spans="1:6">
      <c r="A6164" s="96" t="s">
        <v>11048</v>
      </c>
      <c r="B6164" s="96"/>
      <c r="C6164" s="96"/>
      <c r="D6164" s="96"/>
      <c r="E6164" s="7"/>
      <c r="F6164" s="7"/>
    </row>
    <row r="6165" spans="1:6">
      <c r="A6165" s="99"/>
      <c r="B6165" s="99"/>
      <c r="C6165" s="99"/>
      <c r="D6165" s="99"/>
    </row>
    <row r="6166" spans="1:6" ht="21">
      <c r="A6166" s="98" t="s">
        <v>11049</v>
      </c>
      <c r="B6166" s="97" t="s">
        <v>8982</v>
      </c>
      <c r="C6166" s="98" t="s">
        <v>6555</v>
      </c>
      <c r="D6166" s="104">
        <v>75772.800000000003</v>
      </c>
    </row>
    <row r="6167" spans="1:6">
      <c r="A6167" s="98" t="s">
        <v>2717</v>
      </c>
      <c r="B6167" s="97" t="s">
        <v>2718</v>
      </c>
      <c r="C6167" s="98" t="s">
        <v>12889</v>
      </c>
      <c r="D6167" s="104">
        <v>354.74</v>
      </c>
    </row>
    <row r="6168" spans="1:6">
      <c r="A6168" s="98" t="s">
        <v>8983</v>
      </c>
      <c r="B6168" s="97" t="s">
        <v>8984</v>
      </c>
      <c r="C6168" s="98" t="s">
        <v>6555</v>
      </c>
      <c r="D6168" s="104">
        <v>12491.99</v>
      </c>
    </row>
    <row r="6169" spans="1:6" ht="14.25" customHeight="1">
      <c r="A6169" s="98" t="s">
        <v>8985</v>
      </c>
      <c r="B6169" s="97" t="s">
        <v>8986</v>
      </c>
      <c r="C6169" s="98" t="s">
        <v>6555</v>
      </c>
      <c r="D6169" s="104">
        <v>14733.6</v>
      </c>
    </row>
    <row r="6170" spans="1:6" ht="21">
      <c r="A6170" s="98" t="s">
        <v>2719</v>
      </c>
      <c r="B6170" s="97" t="s">
        <v>2720</v>
      </c>
      <c r="C6170" s="98" t="s">
        <v>12889</v>
      </c>
      <c r="D6170" s="104">
        <v>127.54</v>
      </c>
    </row>
    <row r="6171" spans="1:6">
      <c r="A6171" s="98" t="s">
        <v>8987</v>
      </c>
      <c r="B6171" s="97" t="s">
        <v>8988</v>
      </c>
      <c r="C6171" s="98" t="s">
        <v>12889</v>
      </c>
      <c r="D6171" s="104">
        <v>507.43</v>
      </c>
    </row>
    <row r="6172" spans="1:6" ht="21">
      <c r="A6172" s="98" t="s">
        <v>8989</v>
      </c>
      <c r="B6172" s="97" t="s">
        <v>15067</v>
      </c>
      <c r="C6172" s="98" t="s">
        <v>6555</v>
      </c>
      <c r="D6172" s="104">
        <v>589.34</v>
      </c>
    </row>
    <row r="6173" spans="1:6">
      <c r="A6173" s="98" t="s">
        <v>15068</v>
      </c>
      <c r="B6173" s="97" t="s">
        <v>15069</v>
      </c>
      <c r="C6173" s="98" t="s">
        <v>6555</v>
      </c>
      <c r="D6173" s="104">
        <v>36.74</v>
      </c>
    </row>
    <row r="6174" spans="1:6">
      <c r="A6174" s="98" t="s">
        <v>15070</v>
      </c>
      <c r="B6174" s="97" t="s">
        <v>15071</v>
      </c>
      <c r="C6174" s="98" t="s">
        <v>6555</v>
      </c>
      <c r="D6174" s="104">
        <v>43.92</v>
      </c>
    </row>
    <row r="6175" spans="1:6">
      <c r="A6175" s="98" t="s">
        <v>15072</v>
      </c>
      <c r="B6175" s="97" t="s">
        <v>15073</v>
      </c>
      <c r="C6175" s="98" t="s">
        <v>6555</v>
      </c>
      <c r="D6175" s="104">
        <v>20.100000000000001</v>
      </c>
    </row>
    <row r="6176" spans="1:6">
      <c r="A6176" s="98" t="s">
        <v>15074</v>
      </c>
      <c r="B6176" s="97" t="s">
        <v>15075</v>
      </c>
      <c r="C6176" s="98" t="s">
        <v>6555</v>
      </c>
      <c r="D6176" s="104">
        <v>24.12</v>
      </c>
    </row>
    <row r="6177" spans="1:4">
      <c r="A6177" s="98" t="s">
        <v>15076</v>
      </c>
      <c r="B6177" s="97" t="s">
        <v>15077</v>
      </c>
      <c r="C6177" s="98" t="s">
        <v>12889</v>
      </c>
      <c r="D6177" s="104">
        <v>0.36</v>
      </c>
    </row>
    <row r="6178" spans="1:4">
      <c r="A6178" s="98" t="s">
        <v>15078</v>
      </c>
      <c r="B6178" s="97" t="s">
        <v>15079</v>
      </c>
      <c r="C6178" s="98" t="s">
        <v>4675</v>
      </c>
      <c r="D6178" s="104">
        <v>13.43</v>
      </c>
    </row>
    <row r="6179" spans="1:4" ht="21">
      <c r="A6179" s="98" t="s">
        <v>15080</v>
      </c>
      <c r="B6179" s="97" t="s">
        <v>15081</v>
      </c>
      <c r="C6179" s="98" t="s">
        <v>6555</v>
      </c>
      <c r="D6179" s="104">
        <v>174.7</v>
      </c>
    </row>
    <row r="6180" spans="1:4">
      <c r="A6180" s="98" t="s">
        <v>15082</v>
      </c>
      <c r="B6180" s="97" t="s">
        <v>12980</v>
      </c>
      <c r="C6180" s="98" t="s">
        <v>4675</v>
      </c>
      <c r="D6180" s="104">
        <v>137.78</v>
      </c>
    </row>
    <row r="6181" spans="1:4">
      <c r="A6181" s="98" t="s">
        <v>11826</v>
      </c>
      <c r="B6181" s="97" t="s">
        <v>11827</v>
      </c>
      <c r="C6181" s="98" t="s">
        <v>12889</v>
      </c>
      <c r="D6181" s="104">
        <v>62.67</v>
      </c>
    </row>
    <row r="6182" spans="1:4">
      <c r="A6182" s="98" t="s">
        <v>11829</v>
      </c>
      <c r="B6182" s="97" t="s">
        <v>12326</v>
      </c>
      <c r="C6182" s="98" t="s">
        <v>12889</v>
      </c>
      <c r="D6182" s="104">
        <v>70.239999999999995</v>
      </c>
    </row>
    <row r="6183" spans="1:4" ht="21">
      <c r="A6183" s="98" t="s">
        <v>12981</v>
      </c>
      <c r="B6183" s="97" t="s">
        <v>12982</v>
      </c>
      <c r="C6183" s="98" t="s">
        <v>12889</v>
      </c>
      <c r="D6183" s="104">
        <v>65.92</v>
      </c>
    </row>
    <row r="6184" spans="1:4" ht="21">
      <c r="A6184" s="98" t="s">
        <v>12983</v>
      </c>
      <c r="B6184" s="97" t="s">
        <v>12984</v>
      </c>
      <c r="C6184" s="98" t="s">
        <v>12889</v>
      </c>
      <c r="D6184" s="104">
        <v>88.61</v>
      </c>
    </row>
    <row r="6185" spans="1:4" ht="21">
      <c r="A6185" s="98" t="s">
        <v>2359</v>
      </c>
      <c r="B6185" s="97" t="s">
        <v>5519</v>
      </c>
      <c r="C6185" s="98" t="s">
        <v>12889</v>
      </c>
      <c r="D6185" s="104">
        <v>49.71</v>
      </c>
    </row>
    <row r="6186" spans="1:4" ht="21">
      <c r="A6186" s="98" t="s">
        <v>7606</v>
      </c>
      <c r="B6186" s="97" t="s">
        <v>7607</v>
      </c>
      <c r="C6186" s="98" t="s">
        <v>12889</v>
      </c>
      <c r="D6186" s="104">
        <v>67</v>
      </c>
    </row>
    <row r="6187" spans="1:4" ht="21">
      <c r="A6187" s="98" t="s">
        <v>12985</v>
      </c>
      <c r="B6187" s="97" t="s">
        <v>12986</v>
      </c>
      <c r="C6187" s="98" t="s">
        <v>12889</v>
      </c>
      <c r="D6187" s="104">
        <v>116.7</v>
      </c>
    </row>
    <row r="6188" spans="1:4" ht="21">
      <c r="A6188" s="98" t="s">
        <v>12987</v>
      </c>
      <c r="B6188" s="97" t="s">
        <v>11050</v>
      </c>
      <c r="C6188" s="98" t="s">
        <v>12889</v>
      </c>
      <c r="D6188" s="104">
        <v>183.7</v>
      </c>
    </row>
    <row r="6189" spans="1:4" ht="21">
      <c r="A6189" s="98" t="s">
        <v>11051</v>
      </c>
      <c r="B6189" s="97" t="s">
        <v>11052</v>
      </c>
      <c r="C6189" s="98" t="s">
        <v>12889</v>
      </c>
      <c r="D6189" s="104">
        <v>97.25</v>
      </c>
    </row>
    <row r="6190" spans="1:4" ht="21">
      <c r="A6190" s="98" t="s">
        <v>11053</v>
      </c>
      <c r="B6190" s="97" t="s">
        <v>11054</v>
      </c>
      <c r="C6190" s="98" t="s">
        <v>12889</v>
      </c>
      <c r="D6190" s="104">
        <v>129.66999999999999</v>
      </c>
    </row>
    <row r="6191" spans="1:4" ht="21">
      <c r="A6191" s="98" t="s">
        <v>11055</v>
      </c>
      <c r="B6191" s="97" t="s">
        <v>11056</v>
      </c>
      <c r="C6191" s="98" t="s">
        <v>12889</v>
      </c>
      <c r="D6191" s="104">
        <v>88.61</v>
      </c>
    </row>
    <row r="6192" spans="1:4" ht="21">
      <c r="A6192" s="98" t="s">
        <v>11057</v>
      </c>
      <c r="B6192" s="97" t="s">
        <v>11058</v>
      </c>
      <c r="C6192" s="98" t="s">
        <v>12889</v>
      </c>
      <c r="D6192" s="104">
        <v>95.09</v>
      </c>
    </row>
    <row r="6193" spans="1:4">
      <c r="A6193" s="98" t="s">
        <v>11059</v>
      </c>
      <c r="B6193" s="97" t="s">
        <v>11060</v>
      </c>
      <c r="C6193" s="98" t="s">
        <v>8240</v>
      </c>
      <c r="D6193" s="104">
        <v>14.64</v>
      </c>
    </row>
    <row r="6194" spans="1:4" ht="31.5">
      <c r="A6194" s="98" t="s">
        <v>11061</v>
      </c>
      <c r="B6194" s="97" t="s">
        <v>11062</v>
      </c>
      <c r="C6194" s="98" t="s">
        <v>6555</v>
      </c>
      <c r="D6194" s="104">
        <v>157860</v>
      </c>
    </row>
    <row r="6195" spans="1:4" ht="31.5">
      <c r="A6195" s="98" t="s">
        <v>11063</v>
      </c>
      <c r="B6195" s="97" t="s">
        <v>11064</v>
      </c>
      <c r="C6195" s="98" t="s">
        <v>6555</v>
      </c>
      <c r="D6195" s="104">
        <v>157860</v>
      </c>
    </row>
    <row r="6196" spans="1:4">
      <c r="A6196" s="98" t="s">
        <v>11065</v>
      </c>
      <c r="B6196" s="97" t="s">
        <v>11066</v>
      </c>
      <c r="C6196" s="98" t="s">
        <v>6555</v>
      </c>
      <c r="D6196" s="104">
        <v>85770.6</v>
      </c>
    </row>
    <row r="6197" spans="1:4" ht="21">
      <c r="A6197" s="98" t="s">
        <v>11067</v>
      </c>
      <c r="B6197" s="97" t="s">
        <v>11068</v>
      </c>
      <c r="C6197" s="98" t="s">
        <v>6555</v>
      </c>
      <c r="D6197" s="104">
        <v>1945.08</v>
      </c>
    </row>
    <row r="6198" spans="1:4">
      <c r="A6198" s="98" t="s">
        <v>11069</v>
      </c>
      <c r="B6198" s="97" t="s">
        <v>11070</v>
      </c>
      <c r="C6198" s="98" t="s">
        <v>4675</v>
      </c>
      <c r="D6198" s="104">
        <v>116.51</v>
      </c>
    </row>
    <row r="6199" spans="1:4">
      <c r="A6199" s="98" t="s">
        <v>11071</v>
      </c>
      <c r="B6199" s="97" t="s">
        <v>11072</v>
      </c>
      <c r="C6199" s="98" t="s">
        <v>4675</v>
      </c>
      <c r="D6199" s="104">
        <v>135.77000000000001</v>
      </c>
    </row>
    <row r="6200" spans="1:4">
      <c r="A6200" s="98" t="s">
        <v>11073</v>
      </c>
      <c r="B6200" s="97" t="s">
        <v>11074</v>
      </c>
      <c r="C6200" s="98" t="s">
        <v>4675</v>
      </c>
      <c r="D6200" s="104">
        <v>165.43</v>
      </c>
    </row>
    <row r="6201" spans="1:4">
      <c r="A6201" s="98" t="s">
        <v>11075</v>
      </c>
      <c r="B6201" s="97" t="s">
        <v>11076</v>
      </c>
      <c r="C6201" s="98" t="s">
        <v>4675</v>
      </c>
      <c r="D6201" s="104">
        <v>205.79</v>
      </c>
    </row>
    <row r="6202" spans="1:4">
      <c r="A6202" s="98" t="s">
        <v>11077</v>
      </c>
      <c r="B6202" s="97" t="s">
        <v>11078</v>
      </c>
      <c r="C6202" s="98" t="s">
        <v>4675</v>
      </c>
      <c r="D6202" s="104">
        <v>252.09</v>
      </c>
    </row>
    <row r="6203" spans="1:4">
      <c r="A6203" s="98" t="s">
        <v>11079</v>
      </c>
      <c r="B6203" s="97" t="s">
        <v>11080</v>
      </c>
      <c r="C6203" s="98" t="s">
        <v>4675</v>
      </c>
      <c r="D6203" s="104">
        <v>335.29</v>
      </c>
    </row>
    <row r="6204" spans="1:4">
      <c r="A6204" s="98" t="s">
        <v>11081</v>
      </c>
      <c r="B6204" s="97" t="s">
        <v>11082</v>
      </c>
      <c r="C6204" s="98" t="s">
        <v>8247</v>
      </c>
      <c r="D6204" s="104">
        <v>18.95</v>
      </c>
    </row>
    <row r="6205" spans="1:4">
      <c r="A6205" s="98" t="s">
        <v>11083</v>
      </c>
      <c r="B6205" s="97" t="s">
        <v>11084</v>
      </c>
      <c r="C6205" s="98" t="s">
        <v>4675</v>
      </c>
      <c r="D6205" s="104">
        <v>54.03</v>
      </c>
    </row>
    <row r="6206" spans="1:4" ht="21">
      <c r="A6206" s="98" t="s">
        <v>11085</v>
      </c>
      <c r="B6206" s="97" t="s">
        <v>11086</v>
      </c>
      <c r="C6206" s="98" t="s">
        <v>4675</v>
      </c>
      <c r="D6206" s="104">
        <v>108.06</v>
      </c>
    </row>
    <row r="6207" spans="1:4" ht="21">
      <c r="A6207" s="98" t="s">
        <v>11087</v>
      </c>
      <c r="B6207" s="97" t="s">
        <v>13038</v>
      </c>
      <c r="C6207" s="98" t="s">
        <v>12889</v>
      </c>
      <c r="D6207" s="104">
        <v>54.03</v>
      </c>
    </row>
    <row r="6208" spans="1:4" ht="21">
      <c r="A6208" s="98" t="s">
        <v>13039</v>
      </c>
      <c r="B6208" s="97" t="s">
        <v>13040</v>
      </c>
      <c r="C6208" s="98" t="s">
        <v>12889</v>
      </c>
      <c r="D6208" s="104">
        <v>101.58</v>
      </c>
    </row>
    <row r="6209" spans="1:4" ht="21">
      <c r="A6209" s="98" t="s">
        <v>13041</v>
      </c>
      <c r="B6209" s="97" t="s">
        <v>13042</v>
      </c>
      <c r="C6209" s="98" t="s">
        <v>12889</v>
      </c>
      <c r="D6209" s="104">
        <v>95.09</v>
      </c>
    </row>
    <row r="6210" spans="1:4" ht="21">
      <c r="A6210" s="98" t="s">
        <v>13043</v>
      </c>
      <c r="B6210" s="97" t="s">
        <v>13044</v>
      </c>
      <c r="C6210" s="98" t="s">
        <v>12889</v>
      </c>
      <c r="D6210" s="104">
        <v>73.48</v>
      </c>
    </row>
    <row r="6211" spans="1:4" ht="21">
      <c r="A6211" s="98" t="s">
        <v>13045</v>
      </c>
      <c r="B6211" s="97" t="s">
        <v>13046</v>
      </c>
      <c r="C6211" s="98" t="s">
        <v>12889</v>
      </c>
      <c r="D6211" s="104">
        <v>70.239999999999995</v>
      </c>
    </row>
    <row r="6212" spans="1:4" ht="21">
      <c r="A6212" s="98" t="s">
        <v>13047</v>
      </c>
      <c r="B6212" s="97" t="s">
        <v>13048</v>
      </c>
      <c r="C6212" s="98" t="s">
        <v>12889</v>
      </c>
      <c r="D6212" s="104">
        <v>81.05</v>
      </c>
    </row>
    <row r="6213" spans="1:4" ht="21">
      <c r="A6213" s="98" t="s">
        <v>13049</v>
      </c>
      <c r="B6213" s="97" t="s">
        <v>13050</v>
      </c>
      <c r="C6213" s="98" t="s">
        <v>12889</v>
      </c>
      <c r="D6213" s="104">
        <v>64.84</v>
      </c>
    </row>
    <row r="6214" spans="1:4" ht="21">
      <c r="A6214" s="98" t="s">
        <v>13051</v>
      </c>
      <c r="B6214" s="97" t="s">
        <v>9107</v>
      </c>
      <c r="C6214" s="98" t="s">
        <v>12889</v>
      </c>
      <c r="D6214" s="104">
        <v>54.03</v>
      </c>
    </row>
    <row r="6215" spans="1:4" ht="21">
      <c r="A6215" s="98" t="s">
        <v>9108</v>
      </c>
      <c r="B6215" s="97" t="s">
        <v>7014</v>
      </c>
      <c r="C6215" s="98" t="s">
        <v>12889</v>
      </c>
      <c r="D6215" s="104">
        <v>59.43</v>
      </c>
    </row>
    <row r="6216" spans="1:4">
      <c r="A6216" s="98" t="s">
        <v>11390</v>
      </c>
      <c r="B6216" s="97" t="s">
        <v>11391</v>
      </c>
      <c r="C6216" s="98" t="s">
        <v>12889</v>
      </c>
      <c r="D6216" s="104">
        <v>23.77</v>
      </c>
    </row>
    <row r="6217" spans="1:4">
      <c r="A6217" s="98" t="s">
        <v>5544</v>
      </c>
      <c r="B6217" s="97" t="s">
        <v>5545</v>
      </c>
      <c r="C6217" s="98" t="s">
        <v>12889</v>
      </c>
      <c r="D6217" s="104">
        <v>32.42</v>
      </c>
    </row>
    <row r="6218" spans="1:4" ht="21">
      <c r="A6218" s="98" t="s">
        <v>8674</v>
      </c>
      <c r="B6218" s="97" t="s">
        <v>8675</v>
      </c>
      <c r="C6218" s="98" t="s">
        <v>12889</v>
      </c>
      <c r="D6218" s="104">
        <v>16.21</v>
      </c>
    </row>
    <row r="6219" spans="1:4" ht="21">
      <c r="A6219" s="98" t="s">
        <v>8677</v>
      </c>
      <c r="B6219" s="97" t="s">
        <v>8678</v>
      </c>
      <c r="C6219" s="98" t="s">
        <v>12889</v>
      </c>
      <c r="D6219" s="104">
        <v>12.97</v>
      </c>
    </row>
    <row r="6220" spans="1:4">
      <c r="A6220" s="98" t="s">
        <v>7015</v>
      </c>
      <c r="B6220" s="97" t="s">
        <v>7016</v>
      </c>
      <c r="C6220" s="98" t="s">
        <v>12889</v>
      </c>
      <c r="D6220" s="104">
        <v>48.63</v>
      </c>
    </row>
    <row r="6221" spans="1:4">
      <c r="A6221" s="98" t="s">
        <v>7017</v>
      </c>
      <c r="B6221" s="97" t="s">
        <v>7018</v>
      </c>
      <c r="C6221" s="98" t="s">
        <v>12889</v>
      </c>
      <c r="D6221" s="104">
        <v>67</v>
      </c>
    </row>
    <row r="6222" spans="1:4">
      <c r="A6222" s="98" t="s">
        <v>5001</v>
      </c>
      <c r="B6222" s="97" t="s">
        <v>11150</v>
      </c>
      <c r="C6222" s="98" t="s">
        <v>12889</v>
      </c>
      <c r="D6222" s="104">
        <v>39.979999999999997</v>
      </c>
    </row>
    <row r="6223" spans="1:4">
      <c r="A6223" s="98" t="s">
        <v>11151</v>
      </c>
      <c r="B6223" s="97" t="s">
        <v>11152</v>
      </c>
      <c r="C6223" s="98" t="s">
        <v>12889</v>
      </c>
      <c r="D6223" s="104">
        <v>43.22</v>
      </c>
    </row>
    <row r="6224" spans="1:4">
      <c r="A6224" s="98" t="s">
        <v>11153</v>
      </c>
      <c r="B6224" s="97" t="s">
        <v>11154</v>
      </c>
      <c r="C6224" s="98" t="s">
        <v>12889</v>
      </c>
      <c r="D6224" s="104">
        <v>140.47999999999999</v>
      </c>
    </row>
    <row r="6225" spans="1:4">
      <c r="A6225" s="98" t="s">
        <v>6585</v>
      </c>
      <c r="B6225" s="97" t="s">
        <v>6586</v>
      </c>
      <c r="C6225" s="98" t="s">
        <v>12889</v>
      </c>
      <c r="D6225" s="104">
        <v>27.02</v>
      </c>
    </row>
    <row r="6226" spans="1:4">
      <c r="A6226" s="98" t="s">
        <v>11155</v>
      </c>
      <c r="B6226" s="97" t="s">
        <v>11156</v>
      </c>
      <c r="C6226" s="98" t="s">
        <v>12889</v>
      </c>
      <c r="D6226" s="104">
        <v>74.56</v>
      </c>
    </row>
    <row r="6227" spans="1:4">
      <c r="A6227" s="98" t="s">
        <v>11157</v>
      </c>
      <c r="B6227" s="97" t="s">
        <v>9998</v>
      </c>
      <c r="C6227" s="98" t="s">
        <v>12889</v>
      </c>
      <c r="D6227" s="104">
        <v>59.43</v>
      </c>
    </row>
    <row r="6228" spans="1:4">
      <c r="A6228" s="98" t="s">
        <v>9999</v>
      </c>
      <c r="B6228" s="97" t="s">
        <v>10000</v>
      </c>
      <c r="C6228" s="98" t="s">
        <v>12889</v>
      </c>
      <c r="D6228" s="104">
        <v>60.51</v>
      </c>
    </row>
    <row r="6229" spans="1:4">
      <c r="A6229" s="98" t="s">
        <v>10001</v>
      </c>
      <c r="B6229" s="97" t="s">
        <v>10002</v>
      </c>
      <c r="C6229" s="98" t="s">
        <v>6555</v>
      </c>
      <c r="D6229" s="104">
        <v>82.77</v>
      </c>
    </row>
    <row r="6230" spans="1:4" ht="52.5">
      <c r="A6230" s="98" t="s">
        <v>2721</v>
      </c>
      <c r="B6230" s="97" t="s">
        <v>2722</v>
      </c>
      <c r="C6230" s="98" t="s">
        <v>12889</v>
      </c>
      <c r="D6230" s="104">
        <v>109.57</v>
      </c>
    </row>
    <row r="6231" spans="1:4">
      <c r="A6231" s="98" t="s">
        <v>10003</v>
      </c>
      <c r="B6231" s="97" t="s">
        <v>10004</v>
      </c>
      <c r="C6231" s="98" t="s">
        <v>4675</v>
      </c>
      <c r="D6231" s="104">
        <v>61.48</v>
      </c>
    </row>
    <row r="6232" spans="1:4" ht="31.5">
      <c r="A6232" s="98" t="s">
        <v>10005</v>
      </c>
      <c r="B6232" s="97" t="s">
        <v>10006</v>
      </c>
      <c r="C6232" s="98" t="s">
        <v>12889</v>
      </c>
      <c r="D6232" s="104">
        <v>10.27</v>
      </c>
    </row>
    <row r="6233" spans="1:4" ht="21">
      <c r="A6233" s="98" t="s">
        <v>10409</v>
      </c>
      <c r="B6233" s="97" t="s">
        <v>10410</v>
      </c>
      <c r="C6233" s="98" t="s">
        <v>12889</v>
      </c>
      <c r="D6233" s="104">
        <v>221.52</v>
      </c>
    </row>
    <row r="6234" spans="1:4" ht="21">
      <c r="A6234" s="98" t="s">
        <v>13352</v>
      </c>
      <c r="B6234" s="97" t="s">
        <v>13353</v>
      </c>
      <c r="C6234" s="98" t="s">
        <v>12889</v>
      </c>
      <c r="D6234" s="104">
        <v>191.84</v>
      </c>
    </row>
    <row r="6235" spans="1:4" ht="21">
      <c r="A6235" s="98" t="s">
        <v>10007</v>
      </c>
      <c r="B6235" s="97" t="s">
        <v>10008</v>
      </c>
      <c r="C6235" s="98" t="s">
        <v>12889</v>
      </c>
      <c r="D6235" s="104">
        <v>243.78</v>
      </c>
    </row>
    <row r="6236" spans="1:4" ht="21">
      <c r="A6236" s="98" t="s">
        <v>10009</v>
      </c>
      <c r="B6236" s="97" t="s">
        <v>10010</v>
      </c>
      <c r="C6236" s="98" t="s">
        <v>12889</v>
      </c>
      <c r="D6236" s="104">
        <v>210.92</v>
      </c>
    </row>
    <row r="6237" spans="1:4">
      <c r="A6237" s="98" t="s">
        <v>8816</v>
      </c>
      <c r="B6237" s="97" t="s">
        <v>8817</v>
      </c>
      <c r="C6237" s="98" t="s">
        <v>12889</v>
      </c>
      <c r="D6237" s="104">
        <v>0.3</v>
      </c>
    </row>
    <row r="6238" spans="1:4">
      <c r="A6238" s="98" t="s">
        <v>10011</v>
      </c>
      <c r="B6238" s="97" t="s">
        <v>10012</v>
      </c>
      <c r="C6238" s="98" t="s">
        <v>12889</v>
      </c>
      <c r="D6238" s="104">
        <v>0.35</v>
      </c>
    </row>
    <row r="6239" spans="1:4">
      <c r="A6239" s="98" t="s">
        <v>10013</v>
      </c>
      <c r="B6239" s="97" t="s">
        <v>7905</v>
      </c>
      <c r="C6239" s="98" t="s">
        <v>12889</v>
      </c>
      <c r="D6239" s="104">
        <v>0.3</v>
      </c>
    </row>
    <row r="6240" spans="1:4">
      <c r="A6240" s="98" t="s">
        <v>7906</v>
      </c>
      <c r="B6240" s="97" t="s">
        <v>7907</v>
      </c>
      <c r="C6240" s="98" t="s">
        <v>6555</v>
      </c>
      <c r="D6240" s="104">
        <v>1578.6</v>
      </c>
    </row>
    <row r="6241" spans="1:4">
      <c r="A6241" s="98" t="s">
        <v>12355</v>
      </c>
      <c r="B6241" s="97" t="s">
        <v>10411</v>
      </c>
      <c r="C6241" s="98" t="s">
        <v>12889</v>
      </c>
      <c r="D6241" s="104">
        <v>38.9</v>
      </c>
    </row>
    <row r="6242" spans="1:4">
      <c r="A6242" s="98" t="s">
        <v>10432</v>
      </c>
      <c r="B6242" s="97" t="s">
        <v>10433</v>
      </c>
      <c r="C6242" s="98" t="s">
        <v>12889</v>
      </c>
      <c r="D6242" s="104">
        <v>37</v>
      </c>
    </row>
    <row r="6243" spans="1:4">
      <c r="A6243" s="98" t="s">
        <v>7908</v>
      </c>
      <c r="B6243" s="97" t="s">
        <v>7909</v>
      </c>
      <c r="C6243" s="98" t="s">
        <v>4675</v>
      </c>
      <c r="D6243" s="104">
        <v>135.08000000000001</v>
      </c>
    </row>
    <row r="6244" spans="1:4" ht="21">
      <c r="A6244" s="98" t="s">
        <v>7910</v>
      </c>
      <c r="B6244" s="97" t="s">
        <v>7911</v>
      </c>
      <c r="C6244" s="98" t="s">
        <v>12889</v>
      </c>
      <c r="D6244" s="104">
        <v>91.85</v>
      </c>
    </row>
    <row r="6245" spans="1:4" ht="31.5">
      <c r="A6245" s="98" t="s">
        <v>7912</v>
      </c>
      <c r="B6245" s="97" t="s">
        <v>7913</v>
      </c>
      <c r="C6245" s="98" t="s">
        <v>12889</v>
      </c>
      <c r="D6245" s="104">
        <v>162.09</v>
      </c>
    </row>
    <row r="6246" spans="1:4">
      <c r="A6246" s="98" t="s">
        <v>7914</v>
      </c>
      <c r="B6246" s="97" t="s">
        <v>7915</v>
      </c>
      <c r="C6246" s="98" t="s">
        <v>12889</v>
      </c>
      <c r="D6246" s="104">
        <v>33.17</v>
      </c>
    </row>
    <row r="6247" spans="1:4">
      <c r="A6247" s="98" t="s">
        <v>7916</v>
      </c>
      <c r="B6247" s="97" t="s">
        <v>7917</v>
      </c>
      <c r="C6247" s="98" t="s">
        <v>12889</v>
      </c>
      <c r="D6247" s="104">
        <v>41.06</v>
      </c>
    </row>
    <row r="6248" spans="1:4">
      <c r="A6248" s="98" t="s">
        <v>7918</v>
      </c>
      <c r="B6248" s="97" t="s">
        <v>7919</v>
      </c>
      <c r="C6248" s="98" t="s">
        <v>12889</v>
      </c>
      <c r="D6248" s="104">
        <v>9.19</v>
      </c>
    </row>
    <row r="6249" spans="1:4" ht="31.5">
      <c r="A6249" s="98" t="s">
        <v>7920</v>
      </c>
      <c r="B6249" s="97" t="s">
        <v>7921</v>
      </c>
      <c r="C6249" s="98" t="s">
        <v>6555</v>
      </c>
      <c r="D6249" s="104">
        <v>1077.3599999999999</v>
      </c>
    </row>
    <row r="6250" spans="1:4" ht="21">
      <c r="A6250" s="98" t="s">
        <v>7922</v>
      </c>
      <c r="B6250" s="97" t="s">
        <v>7923</v>
      </c>
      <c r="C6250" s="98" t="s">
        <v>12889</v>
      </c>
      <c r="D6250" s="104">
        <v>269.20999999999998</v>
      </c>
    </row>
    <row r="6251" spans="1:4" ht="21">
      <c r="A6251" s="98" t="s">
        <v>7924</v>
      </c>
      <c r="B6251" s="97" t="s">
        <v>7925</v>
      </c>
      <c r="C6251" s="98" t="s">
        <v>12889</v>
      </c>
      <c r="D6251" s="104">
        <v>252.26</v>
      </c>
    </row>
    <row r="6252" spans="1:4" ht="21">
      <c r="A6252" s="98" t="s">
        <v>7926</v>
      </c>
      <c r="B6252" s="97" t="s">
        <v>5832</v>
      </c>
      <c r="C6252" s="98" t="s">
        <v>12889</v>
      </c>
      <c r="D6252" s="104">
        <v>236.36</v>
      </c>
    </row>
    <row r="6253" spans="1:4" ht="21">
      <c r="A6253" s="98" t="s">
        <v>5833</v>
      </c>
      <c r="B6253" s="97" t="s">
        <v>5834</v>
      </c>
      <c r="C6253" s="98" t="s">
        <v>12889</v>
      </c>
      <c r="D6253" s="104">
        <v>204.56</v>
      </c>
    </row>
    <row r="6254" spans="1:4" ht="21">
      <c r="A6254" s="98" t="s">
        <v>5835</v>
      </c>
      <c r="B6254" s="97" t="s">
        <v>5836</v>
      </c>
      <c r="C6254" s="98" t="s">
        <v>12889</v>
      </c>
      <c r="D6254" s="104">
        <v>295.70999999999998</v>
      </c>
    </row>
    <row r="6255" spans="1:4" ht="21">
      <c r="A6255" s="98" t="s">
        <v>5837</v>
      </c>
      <c r="B6255" s="97" t="s">
        <v>5838</v>
      </c>
      <c r="C6255" s="98" t="s">
        <v>12889</v>
      </c>
      <c r="D6255" s="104">
        <v>276.63</v>
      </c>
    </row>
    <row r="6256" spans="1:4" ht="21">
      <c r="A6256" s="98" t="s">
        <v>5839</v>
      </c>
      <c r="B6256" s="97" t="s">
        <v>5840</v>
      </c>
      <c r="C6256" s="98" t="s">
        <v>12889</v>
      </c>
      <c r="D6256" s="104">
        <v>259.68</v>
      </c>
    </row>
    <row r="6257" spans="1:4" ht="21">
      <c r="A6257" s="98" t="s">
        <v>5841</v>
      </c>
      <c r="B6257" s="97" t="s">
        <v>5842</v>
      </c>
      <c r="C6257" s="98" t="s">
        <v>12889</v>
      </c>
      <c r="D6257" s="104">
        <v>224.7</v>
      </c>
    </row>
    <row r="6258" spans="1:4">
      <c r="A6258" s="98" t="s">
        <v>5843</v>
      </c>
      <c r="B6258" s="97" t="s">
        <v>5844</v>
      </c>
      <c r="C6258" s="98" t="s">
        <v>6555</v>
      </c>
      <c r="D6258" s="104">
        <v>533.19000000000005</v>
      </c>
    </row>
    <row r="6259" spans="1:4">
      <c r="A6259" s="98" t="s">
        <v>5845</v>
      </c>
      <c r="B6259" s="97" t="s">
        <v>5846</v>
      </c>
      <c r="C6259" s="98" t="s">
        <v>12889</v>
      </c>
      <c r="D6259" s="104">
        <v>319.56</v>
      </c>
    </row>
    <row r="6260" spans="1:4" ht="21">
      <c r="A6260" s="98" t="s">
        <v>2723</v>
      </c>
      <c r="B6260" s="97" t="s">
        <v>2724</v>
      </c>
      <c r="C6260" s="98" t="s">
        <v>12889</v>
      </c>
      <c r="D6260" s="104">
        <v>400</v>
      </c>
    </row>
    <row r="6261" spans="1:4" ht="21">
      <c r="A6261" s="98" t="s">
        <v>2725</v>
      </c>
      <c r="B6261" s="97" t="s">
        <v>2726</v>
      </c>
      <c r="C6261" s="98" t="s">
        <v>12889</v>
      </c>
      <c r="D6261" s="104">
        <v>400</v>
      </c>
    </row>
    <row r="6262" spans="1:4">
      <c r="A6262" s="98" t="s">
        <v>5847</v>
      </c>
      <c r="B6262" s="97" t="s">
        <v>5848</v>
      </c>
      <c r="C6262" s="98" t="s">
        <v>12889</v>
      </c>
      <c r="D6262" s="104">
        <v>7.56</v>
      </c>
    </row>
    <row r="6263" spans="1:4">
      <c r="A6263" s="98" t="s">
        <v>5849</v>
      </c>
      <c r="B6263" s="97" t="s">
        <v>5850</v>
      </c>
      <c r="C6263" s="98" t="s">
        <v>12889</v>
      </c>
      <c r="D6263" s="104">
        <v>5.4</v>
      </c>
    </row>
    <row r="6264" spans="1:4">
      <c r="A6264" s="98" t="s">
        <v>5851</v>
      </c>
      <c r="B6264" s="97" t="s">
        <v>5852</v>
      </c>
      <c r="C6264" s="98" t="s">
        <v>4675</v>
      </c>
      <c r="D6264" s="104">
        <v>13.62</v>
      </c>
    </row>
    <row r="6265" spans="1:4" ht="31.5">
      <c r="A6265" s="98" t="s">
        <v>5853</v>
      </c>
      <c r="B6265" s="97" t="s">
        <v>5854</v>
      </c>
      <c r="C6265" s="98" t="s">
        <v>8247</v>
      </c>
      <c r="D6265" s="104">
        <v>9.7100000000000009</v>
      </c>
    </row>
    <row r="6266" spans="1:4" ht="31.5">
      <c r="A6266" s="98" t="s">
        <v>5855</v>
      </c>
      <c r="B6266" s="97" t="s">
        <v>7951</v>
      </c>
      <c r="C6266" s="98" t="s">
        <v>8247</v>
      </c>
      <c r="D6266" s="104">
        <v>7.52</v>
      </c>
    </row>
    <row r="6267" spans="1:4" ht="21">
      <c r="A6267" s="98" t="s">
        <v>7952</v>
      </c>
      <c r="B6267" s="97" t="s">
        <v>7953</v>
      </c>
      <c r="C6267" s="98" t="s">
        <v>6555</v>
      </c>
      <c r="D6267" s="104">
        <v>745.61</v>
      </c>
    </row>
    <row r="6268" spans="1:4">
      <c r="A6268" s="98" t="s">
        <v>7609</v>
      </c>
      <c r="B6268" s="97" t="s">
        <v>7610</v>
      </c>
      <c r="C6268" s="98" t="s">
        <v>12889</v>
      </c>
      <c r="D6268" s="104">
        <v>10.81</v>
      </c>
    </row>
    <row r="6269" spans="1:4">
      <c r="A6269" s="98" t="s">
        <v>7954</v>
      </c>
      <c r="B6269" s="97" t="s">
        <v>7955</v>
      </c>
      <c r="C6269" s="98" t="s">
        <v>12889</v>
      </c>
      <c r="D6269" s="104">
        <v>7.56</v>
      </c>
    </row>
    <row r="6270" spans="1:4">
      <c r="A6270" s="98" t="s">
        <v>7956</v>
      </c>
      <c r="B6270" s="97" t="s">
        <v>7957</v>
      </c>
      <c r="C6270" s="98" t="s">
        <v>6555</v>
      </c>
      <c r="D6270" s="104">
        <v>19.45</v>
      </c>
    </row>
    <row r="6271" spans="1:4" ht="21">
      <c r="A6271" s="98" t="s">
        <v>7958</v>
      </c>
      <c r="B6271" s="97" t="s">
        <v>7959</v>
      </c>
      <c r="C6271" s="98" t="s">
        <v>6555</v>
      </c>
      <c r="D6271" s="104">
        <v>37.82</v>
      </c>
    </row>
    <row r="6272" spans="1:4" ht="21">
      <c r="A6272" s="98" t="s">
        <v>7960</v>
      </c>
      <c r="B6272" s="97" t="s">
        <v>3744</v>
      </c>
      <c r="C6272" s="98" t="s">
        <v>6555</v>
      </c>
      <c r="D6272" s="104">
        <v>48.63</v>
      </c>
    </row>
    <row r="6273" spans="1:4" ht="21">
      <c r="A6273" s="98" t="s">
        <v>3745</v>
      </c>
      <c r="B6273" s="97" t="s">
        <v>3746</v>
      </c>
      <c r="C6273" s="98" t="s">
        <v>6555</v>
      </c>
      <c r="D6273" s="104">
        <v>61.59</v>
      </c>
    </row>
    <row r="6274" spans="1:4" ht="21">
      <c r="A6274" s="98" t="s">
        <v>3747</v>
      </c>
      <c r="B6274" s="97" t="s">
        <v>3748</v>
      </c>
      <c r="C6274" s="98" t="s">
        <v>6555</v>
      </c>
      <c r="D6274" s="104">
        <v>75.64</v>
      </c>
    </row>
    <row r="6275" spans="1:4">
      <c r="A6275" s="98" t="s">
        <v>3749</v>
      </c>
      <c r="B6275" s="97" t="s">
        <v>3750</v>
      </c>
      <c r="C6275" s="98" t="s">
        <v>4675</v>
      </c>
      <c r="D6275" s="104">
        <v>11.89</v>
      </c>
    </row>
    <row r="6276" spans="1:4">
      <c r="A6276" s="98" t="s">
        <v>5590</v>
      </c>
      <c r="B6276" s="97" t="s">
        <v>9211</v>
      </c>
      <c r="C6276" s="98" t="s">
        <v>4675</v>
      </c>
      <c r="D6276" s="104">
        <v>16.21</v>
      </c>
    </row>
    <row r="6277" spans="1:4">
      <c r="A6277" s="98" t="s">
        <v>6588</v>
      </c>
      <c r="B6277" s="97" t="s">
        <v>6589</v>
      </c>
      <c r="C6277" s="98" t="s">
        <v>4675</v>
      </c>
      <c r="D6277" s="104">
        <v>9.73</v>
      </c>
    </row>
    <row r="6278" spans="1:4">
      <c r="A6278" s="98" t="s">
        <v>4677</v>
      </c>
      <c r="B6278" s="97" t="s">
        <v>4678</v>
      </c>
      <c r="C6278" s="98" t="s">
        <v>4675</v>
      </c>
      <c r="D6278" s="104">
        <v>243.14</v>
      </c>
    </row>
    <row r="6279" spans="1:4">
      <c r="A6279" s="98" t="s">
        <v>4673</v>
      </c>
      <c r="B6279" s="97" t="s">
        <v>4674</v>
      </c>
      <c r="C6279" s="98" t="s">
        <v>4675</v>
      </c>
      <c r="D6279" s="104">
        <v>43.22</v>
      </c>
    </row>
    <row r="6280" spans="1:4">
      <c r="A6280" s="98" t="s">
        <v>3751</v>
      </c>
      <c r="B6280" s="97" t="s">
        <v>3752</v>
      </c>
      <c r="C6280" s="98" t="s">
        <v>4675</v>
      </c>
      <c r="D6280" s="104">
        <v>778.03</v>
      </c>
    </row>
    <row r="6281" spans="1:4">
      <c r="A6281" s="98" t="s">
        <v>3753</v>
      </c>
      <c r="B6281" s="97" t="s">
        <v>3754</v>
      </c>
      <c r="C6281" s="98" t="s">
        <v>4675</v>
      </c>
      <c r="D6281" s="104">
        <v>162.09</v>
      </c>
    </row>
    <row r="6282" spans="1:4" ht="42">
      <c r="A6282" s="98" t="s">
        <v>3755</v>
      </c>
      <c r="B6282" s="97" t="s">
        <v>3756</v>
      </c>
      <c r="C6282" s="98" t="s">
        <v>3757</v>
      </c>
      <c r="D6282" s="104">
        <v>3847.57</v>
      </c>
    </row>
    <row r="6283" spans="1:4" ht="42">
      <c r="A6283" s="98" t="s">
        <v>3758</v>
      </c>
      <c r="B6283" s="97" t="s">
        <v>3759</v>
      </c>
      <c r="C6283" s="98" t="s">
        <v>3757</v>
      </c>
      <c r="D6283" s="104">
        <v>2573.12</v>
      </c>
    </row>
    <row r="6284" spans="1:4">
      <c r="A6284" s="98" t="s">
        <v>3760</v>
      </c>
      <c r="B6284" s="97" t="s">
        <v>3761</v>
      </c>
      <c r="C6284" s="98" t="s">
        <v>13346</v>
      </c>
      <c r="D6284" s="104">
        <v>61039.199999999997</v>
      </c>
    </row>
    <row r="6285" spans="1:4" ht="73.5">
      <c r="A6285" s="98" t="s">
        <v>3762</v>
      </c>
      <c r="B6285" s="97" t="s">
        <v>5856</v>
      </c>
      <c r="C6285" s="98" t="s">
        <v>13346</v>
      </c>
      <c r="D6285" s="104">
        <v>85875.839999999997</v>
      </c>
    </row>
    <row r="6286" spans="1:4" ht="21">
      <c r="A6286" s="98" t="s">
        <v>5857</v>
      </c>
      <c r="B6286" s="97" t="s">
        <v>5858</v>
      </c>
      <c r="C6286" s="98" t="s">
        <v>6555</v>
      </c>
      <c r="D6286" s="104">
        <v>4756.8500000000004</v>
      </c>
    </row>
    <row r="6287" spans="1:4" ht="21">
      <c r="A6287" s="98" t="s">
        <v>5859</v>
      </c>
      <c r="B6287" s="97" t="s">
        <v>5860</v>
      </c>
      <c r="C6287" s="98" t="s">
        <v>6555</v>
      </c>
      <c r="D6287" s="104">
        <v>1231.31</v>
      </c>
    </row>
    <row r="6288" spans="1:4" ht="31.5">
      <c r="A6288" s="98" t="s">
        <v>5861</v>
      </c>
      <c r="B6288" s="97" t="s">
        <v>5862</v>
      </c>
      <c r="C6288" s="98" t="s">
        <v>6555</v>
      </c>
      <c r="D6288" s="104">
        <v>4756.8500000000004</v>
      </c>
    </row>
    <row r="6289" spans="1:6">
      <c r="A6289" s="98" t="s">
        <v>5863</v>
      </c>
      <c r="B6289" s="97" t="s">
        <v>5864</v>
      </c>
      <c r="C6289" s="98" t="s">
        <v>6555</v>
      </c>
      <c r="D6289" s="104">
        <v>99.15</v>
      </c>
    </row>
    <row r="6290" spans="1:6">
      <c r="A6290" s="98" t="s">
        <v>5865</v>
      </c>
      <c r="B6290" s="97" t="s">
        <v>5866</v>
      </c>
      <c r="C6290" s="98" t="s">
        <v>6555</v>
      </c>
      <c r="D6290" s="104">
        <v>117.69</v>
      </c>
    </row>
    <row r="6291" spans="1:6">
      <c r="A6291" s="98" t="s">
        <v>5867</v>
      </c>
      <c r="B6291" s="97" t="s">
        <v>5868</v>
      </c>
      <c r="C6291" s="98" t="s">
        <v>6555</v>
      </c>
      <c r="D6291" s="104">
        <v>144.56</v>
      </c>
    </row>
    <row r="6292" spans="1:6">
      <c r="A6292" s="98" t="s">
        <v>5869</v>
      </c>
      <c r="B6292" s="97" t="s">
        <v>5870</v>
      </c>
      <c r="C6292" s="98" t="s">
        <v>6555</v>
      </c>
      <c r="D6292" s="104">
        <v>168.69</v>
      </c>
    </row>
    <row r="6293" spans="1:6">
      <c r="A6293" s="98" t="s">
        <v>5871</v>
      </c>
      <c r="B6293" s="97" t="s">
        <v>5872</v>
      </c>
      <c r="C6293" s="98" t="s">
        <v>4675</v>
      </c>
      <c r="D6293" s="104">
        <v>16.62</v>
      </c>
    </row>
    <row r="6294" spans="1:6" ht="42">
      <c r="A6294" s="98" t="s">
        <v>5873</v>
      </c>
      <c r="B6294" s="97" t="s">
        <v>5874</v>
      </c>
      <c r="C6294" s="98" t="s">
        <v>3757</v>
      </c>
      <c r="D6294" s="104">
        <v>1017.67</v>
      </c>
    </row>
    <row r="6295" spans="1:6" ht="31.5">
      <c r="A6295" s="98" t="s">
        <v>5875</v>
      </c>
      <c r="B6295" s="97" t="s">
        <v>5913</v>
      </c>
      <c r="C6295" s="98" t="s">
        <v>6555</v>
      </c>
      <c r="D6295" s="104">
        <v>3725.5</v>
      </c>
    </row>
    <row r="6296" spans="1:6">
      <c r="A6296" s="98" t="s">
        <v>5914</v>
      </c>
      <c r="B6296" s="97" t="s">
        <v>5915</v>
      </c>
      <c r="C6296" s="98" t="s">
        <v>6555</v>
      </c>
      <c r="D6296" s="104">
        <v>1945.08</v>
      </c>
    </row>
    <row r="6297" spans="1:6">
      <c r="A6297" s="98" t="s">
        <v>5916</v>
      </c>
      <c r="B6297" s="97" t="s">
        <v>5917</v>
      </c>
      <c r="C6297" s="98" t="s">
        <v>12889</v>
      </c>
      <c r="D6297" s="104">
        <v>37.82</v>
      </c>
    </row>
    <row r="6298" spans="1:6" ht="21">
      <c r="A6298" s="98" t="s">
        <v>7615</v>
      </c>
      <c r="B6298" s="97" t="s">
        <v>7616</v>
      </c>
      <c r="C6298" s="98" t="s">
        <v>6555</v>
      </c>
      <c r="D6298" s="104">
        <v>190.78</v>
      </c>
    </row>
    <row r="6299" spans="1:6" ht="21">
      <c r="A6299" s="98" t="s">
        <v>7612</v>
      </c>
      <c r="B6299" s="97" t="s">
        <v>7613</v>
      </c>
      <c r="C6299" s="98" t="s">
        <v>6555</v>
      </c>
      <c r="D6299" s="104">
        <v>170.11</v>
      </c>
    </row>
    <row r="6300" spans="1:6">
      <c r="A6300" s="98" t="s">
        <v>7618</v>
      </c>
      <c r="B6300" s="97" t="s">
        <v>9715</v>
      </c>
      <c r="C6300" s="98" t="s">
        <v>12889</v>
      </c>
      <c r="D6300" s="104">
        <v>54.03</v>
      </c>
    </row>
    <row r="6301" spans="1:6">
      <c r="A6301" s="99"/>
      <c r="B6301" s="99"/>
      <c r="C6301" s="99"/>
      <c r="D6301" s="99"/>
    </row>
    <row r="6302" spans="1:6">
      <c r="A6302" s="96" t="s">
        <v>5918</v>
      </c>
      <c r="B6302" s="96"/>
      <c r="C6302" s="96"/>
      <c r="D6302" s="96"/>
      <c r="F6302" s="7"/>
    </row>
    <row r="6303" spans="1:6">
      <c r="A6303" s="99"/>
      <c r="B6303" s="99"/>
      <c r="C6303" s="99"/>
      <c r="D6303" s="99"/>
    </row>
    <row r="6304" spans="1:6">
      <c r="A6304" s="98" t="s">
        <v>5919</v>
      </c>
      <c r="B6304" s="97" t="s">
        <v>8012</v>
      </c>
      <c r="C6304" s="98" t="s">
        <v>6555</v>
      </c>
      <c r="D6304" s="104">
        <v>12229</v>
      </c>
    </row>
    <row r="6305" spans="1:4">
      <c r="A6305" s="98" t="s">
        <v>8013</v>
      </c>
      <c r="B6305" s="97" t="s">
        <v>8014</v>
      </c>
      <c r="C6305" s="98" t="s">
        <v>6555</v>
      </c>
      <c r="D6305" s="104">
        <v>10887</v>
      </c>
    </row>
    <row r="6306" spans="1:4">
      <c r="A6306" s="98" t="s">
        <v>8015</v>
      </c>
      <c r="B6306" s="97" t="s">
        <v>8016</v>
      </c>
      <c r="C6306" s="98" t="s">
        <v>8017</v>
      </c>
      <c r="D6306" s="104">
        <v>198</v>
      </c>
    </row>
    <row r="6307" spans="1:4">
      <c r="A6307" s="98" t="s">
        <v>8018</v>
      </c>
      <c r="B6307" s="97" t="s">
        <v>4971</v>
      </c>
      <c r="C6307" s="98" t="s">
        <v>12889</v>
      </c>
      <c r="D6307" s="104">
        <v>202</v>
      </c>
    </row>
    <row r="6308" spans="1:4">
      <c r="A6308" s="98" t="s">
        <v>4972</v>
      </c>
      <c r="B6308" s="97" t="s">
        <v>4973</v>
      </c>
      <c r="C6308" s="98" t="s">
        <v>8247</v>
      </c>
      <c r="D6308" s="104">
        <v>3.67</v>
      </c>
    </row>
    <row r="6309" spans="1:4">
      <c r="A6309" s="98" t="s">
        <v>2727</v>
      </c>
      <c r="B6309" s="97" t="s">
        <v>2728</v>
      </c>
      <c r="C6309" s="98" t="s">
        <v>12889</v>
      </c>
      <c r="D6309" s="104">
        <v>88.5</v>
      </c>
    </row>
    <row r="6310" spans="1:4">
      <c r="A6310" s="98" t="s">
        <v>2729</v>
      </c>
      <c r="B6310" s="97" t="s">
        <v>2730</v>
      </c>
      <c r="C6310" s="98" t="s">
        <v>12889</v>
      </c>
      <c r="D6310" s="104">
        <v>65.58</v>
      </c>
    </row>
    <row r="6311" spans="1:4">
      <c r="A6311" s="98" t="s">
        <v>4974</v>
      </c>
      <c r="B6311" s="97" t="s">
        <v>4975</v>
      </c>
      <c r="C6311" s="98" t="s">
        <v>12889</v>
      </c>
      <c r="D6311" s="104">
        <v>396</v>
      </c>
    </row>
    <row r="6312" spans="1:4">
      <c r="A6312" s="98" t="s">
        <v>4976</v>
      </c>
      <c r="B6312" s="97" t="s">
        <v>4977</v>
      </c>
      <c r="C6312" s="98" t="s">
        <v>12889</v>
      </c>
      <c r="D6312" s="104">
        <v>426</v>
      </c>
    </row>
    <row r="6313" spans="1:4">
      <c r="A6313" s="98" t="s">
        <v>6416</v>
      </c>
      <c r="B6313" s="97" t="s">
        <v>6417</v>
      </c>
      <c r="C6313" s="98" t="s">
        <v>12889</v>
      </c>
      <c r="D6313" s="104">
        <v>419</v>
      </c>
    </row>
    <row r="6314" spans="1:4">
      <c r="A6314" s="98" t="s">
        <v>6418</v>
      </c>
      <c r="B6314" s="97" t="s">
        <v>6419</v>
      </c>
      <c r="C6314" s="98" t="s">
        <v>12889</v>
      </c>
      <c r="D6314" s="104">
        <v>449</v>
      </c>
    </row>
    <row r="6315" spans="1:4">
      <c r="A6315" s="98" t="s">
        <v>6420</v>
      </c>
      <c r="B6315" s="97" t="s">
        <v>6421</v>
      </c>
      <c r="C6315" s="98" t="s">
        <v>12889</v>
      </c>
      <c r="D6315" s="104">
        <v>732</v>
      </c>
    </row>
    <row r="6316" spans="1:4" ht="21">
      <c r="A6316" s="98" t="s">
        <v>6422</v>
      </c>
      <c r="B6316" s="97" t="s">
        <v>6423</v>
      </c>
      <c r="C6316" s="98" t="s">
        <v>12889</v>
      </c>
      <c r="D6316" s="104">
        <v>762</v>
      </c>
    </row>
    <row r="6317" spans="1:4">
      <c r="A6317" s="98" t="s">
        <v>6424</v>
      </c>
      <c r="B6317" s="97" t="s">
        <v>6425</v>
      </c>
      <c r="C6317" s="98" t="s">
        <v>12889</v>
      </c>
      <c r="D6317" s="104">
        <v>270</v>
      </c>
    </row>
    <row r="6318" spans="1:4">
      <c r="A6318" s="98" t="s">
        <v>6426</v>
      </c>
      <c r="B6318" s="97" t="s">
        <v>6427</v>
      </c>
      <c r="C6318" s="98" t="s">
        <v>12889</v>
      </c>
      <c r="D6318" s="104">
        <v>300</v>
      </c>
    </row>
    <row r="6319" spans="1:4">
      <c r="A6319" s="98" t="s">
        <v>6428</v>
      </c>
      <c r="B6319" s="97" t="s">
        <v>6429</v>
      </c>
      <c r="C6319" s="98" t="s">
        <v>12889</v>
      </c>
      <c r="D6319" s="104">
        <v>391</v>
      </c>
    </row>
    <row r="6320" spans="1:4">
      <c r="A6320" s="98" t="s">
        <v>6430</v>
      </c>
      <c r="B6320" s="97" t="s">
        <v>6431</v>
      </c>
      <c r="C6320" s="98" t="s">
        <v>12889</v>
      </c>
      <c r="D6320" s="104">
        <v>421</v>
      </c>
    </row>
    <row r="6321" spans="1:6">
      <c r="A6321" s="98" t="s">
        <v>6432</v>
      </c>
      <c r="B6321" s="97" t="s">
        <v>6433</v>
      </c>
      <c r="C6321" s="98" t="s">
        <v>12889</v>
      </c>
      <c r="D6321" s="104">
        <v>637</v>
      </c>
    </row>
    <row r="6322" spans="1:6" ht="21">
      <c r="A6322" s="98" t="s">
        <v>6434</v>
      </c>
      <c r="B6322" s="97" t="s">
        <v>4372</v>
      </c>
      <c r="C6322" s="98" t="s">
        <v>12889</v>
      </c>
      <c r="D6322" s="104">
        <v>667</v>
      </c>
    </row>
    <row r="6323" spans="1:6">
      <c r="A6323" s="98" t="s">
        <v>4373</v>
      </c>
      <c r="B6323" s="97" t="s">
        <v>4374</v>
      </c>
      <c r="C6323" s="98" t="s">
        <v>6555</v>
      </c>
      <c r="D6323" s="104">
        <v>28859</v>
      </c>
    </row>
    <row r="6324" spans="1:6">
      <c r="A6324" s="98" t="s">
        <v>4375</v>
      </c>
      <c r="B6324" s="97" t="s">
        <v>4376</v>
      </c>
      <c r="C6324" s="98" t="s">
        <v>6555</v>
      </c>
      <c r="D6324" s="104">
        <v>21112</v>
      </c>
    </row>
    <row r="6325" spans="1:6">
      <c r="A6325" s="98" t="s">
        <v>4377</v>
      </c>
      <c r="B6325" s="97" t="s">
        <v>4378</v>
      </c>
      <c r="C6325" s="98" t="s">
        <v>6555</v>
      </c>
      <c r="D6325" s="104">
        <v>85</v>
      </c>
    </row>
    <row r="6326" spans="1:6">
      <c r="A6326" s="98" t="s">
        <v>4379</v>
      </c>
      <c r="B6326" s="97" t="s">
        <v>4380</v>
      </c>
      <c r="C6326" s="98" t="s">
        <v>2448</v>
      </c>
      <c r="D6326" s="104">
        <v>3.08</v>
      </c>
    </row>
    <row r="6327" spans="1:6">
      <c r="A6327" s="98" t="s">
        <v>2731</v>
      </c>
      <c r="B6327" s="97" t="s">
        <v>2732</v>
      </c>
      <c r="C6327" s="98" t="s">
        <v>6555</v>
      </c>
      <c r="D6327" s="104">
        <v>12.18</v>
      </c>
    </row>
    <row r="6328" spans="1:6">
      <c r="A6328" s="98" t="s">
        <v>4381</v>
      </c>
      <c r="B6328" s="97" t="s">
        <v>4382</v>
      </c>
      <c r="C6328" s="98" t="s">
        <v>6555</v>
      </c>
      <c r="D6328" s="104">
        <v>10.38</v>
      </c>
    </row>
    <row r="6329" spans="1:6">
      <c r="A6329" s="98" t="s">
        <v>2733</v>
      </c>
      <c r="B6329" s="97" t="s">
        <v>2734</v>
      </c>
      <c r="C6329" s="98" t="s">
        <v>6555</v>
      </c>
      <c r="D6329" s="104">
        <v>25.05</v>
      </c>
    </row>
    <row r="6330" spans="1:6">
      <c r="A6330" s="98" t="s">
        <v>4383</v>
      </c>
      <c r="B6330" s="97" t="s">
        <v>4384</v>
      </c>
      <c r="C6330" s="98" t="s">
        <v>6555</v>
      </c>
      <c r="D6330" s="104">
        <v>22.78</v>
      </c>
    </row>
    <row r="6331" spans="1:6">
      <c r="A6331" s="98" t="s">
        <v>4385</v>
      </c>
      <c r="B6331" s="97" t="s">
        <v>4386</v>
      </c>
      <c r="C6331" s="98" t="s">
        <v>6555</v>
      </c>
      <c r="D6331" s="104">
        <v>19.899999999999999</v>
      </c>
    </row>
    <row r="6332" spans="1:6">
      <c r="A6332" s="98" t="s">
        <v>4387</v>
      </c>
      <c r="B6332" s="97" t="s">
        <v>4388</v>
      </c>
      <c r="C6332" s="98" t="s">
        <v>2448</v>
      </c>
      <c r="D6332" s="104">
        <v>16.649999999999999</v>
      </c>
    </row>
    <row r="6333" spans="1:6">
      <c r="A6333" s="98" t="s">
        <v>4389</v>
      </c>
      <c r="B6333" s="97" t="s">
        <v>4390</v>
      </c>
      <c r="C6333" s="98" t="s">
        <v>2448</v>
      </c>
      <c r="D6333" s="104">
        <v>18.149999999999999</v>
      </c>
    </row>
    <row r="6334" spans="1:6">
      <c r="A6334" s="99"/>
      <c r="B6334" s="99"/>
      <c r="C6334" s="99"/>
      <c r="D6334" s="99"/>
    </row>
    <row r="6335" spans="1:6">
      <c r="A6335" s="96" t="s">
        <v>4391</v>
      </c>
      <c r="B6335" s="96"/>
      <c r="C6335" s="96"/>
      <c r="D6335" s="96"/>
      <c r="F6335" s="7"/>
    </row>
    <row r="6336" spans="1:6">
      <c r="A6336" s="99"/>
      <c r="B6336" s="99"/>
      <c r="C6336" s="99"/>
      <c r="D6336" s="99"/>
    </row>
    <row r="6337" spans="1:4">
      <c r="A6337" s="98" t="s">
        <v>4392</v>
      </c>
      <c r="B6337" s="97" t="s">
        <v>4393</v>
      </c>
      <c r="C6337" s="98" t="s">
        <v>12889</v>
      </c>
      <c r="D6337" s="104">
        <v>561.91</v>
      </c>
    </row>
    <row r="6338" spans="1:4">
      <c r="A6338" s="98" t="s">
        <v>4394</v>
      </c>
      <c r="B6338" s="97" t="s">
        <v>4395</v>
      </c>
      <c r="C6338" s="98" t="s">
        <v>6555</v>
      </c>
      <c r="D6338" s="104">
        <v>0.75</v>
      </c>
    </row>
    <row r="6339" spans="1:4">
      <c r="A6339" s="98" t="s">
        <v>4396</v>
      </c>
      <c r="B6339" s="97" t="s">
        <v>4397</v>
      </c>
      <c r="C6339" s="98" t="s">
        <v>6555</v>
      </c>
      <c r="D6339" s="104">
        <v>0.11</v>
      </c>
    </row>
    <row r="6340" spans="1:4">
      <c r="A6340" s="98" t="s">
        <v>8492</v>
      </c>
      <c r="B6340" s="97" t="s">
        <v>8493</v>
      </c>
      <c r="C6340" s="98" t="s">
        <v>6555</v>
      </c>
      <c r="D6340" s="104">
        <v>0.11</v>
      </c>
    </row>
    <row r="6341" spans="1:4">
      <c r="A6341" s="98" t="s">
        <v>8494</v>
      </c>
      <c r="B6341" s="97" t="s">
        <v>8495</v>
      </c>
      <c r="C6341" s="98" t="s">
        <v>6555</v>
      </c>
      <c r="D6341" s="104">
        <v>0.1</v>
      </c>
    </row>
    <row r="6342" spans="1:4">
      <c r="A6342" s="98" t="s">
        <v>8496</v>
      </c>
      <c r="B6342" s="97" t="s">
        <v>8497</v>
      </c>
      <c r="C6342" s="98" t="s">
        <v>4675</v>
      </c>
      <c r="D6342" s="104">
        <v>13.03</v>
      </c>
    </row>
    <row r="6343" spans="1:4">
      <c r="A6343" s="98" t="s">
        <v>8498</v>
      </c>
      <c r="B6343" s="97" t="s">
        <v>8499</v>
      </c>
      <c r="C6343" s="98" t="s">
        <v>12889</v>
      </c>
      <c r="D6343" s="104">
        <v>34.15</v>
      </c>
    </row>
    <row r="6344" spans="1:4">
      <c r="A6344" s="98" t="s">
        <v>8500</v>
      </c>
      <c r="B6344" s="97" t="s">
        <v>8501</v>
      </c>
      <c r="C6344" s="98" t="s">
        <v>6555</v>
      </c>
      <c r="D6344" s="104">
        <v>613.46</v>
      </c>
    </row>
    <row r="6345" spans="1:4">
      <c r="A6345" s="98" t="s">
        <v>8502</v>
      </c>
      <c r="B6345" s="97" t="s">
        <v>8503</v>
      </c>
      <c r="C6345" s="98" t="s">
        <v>12889</v>
      </c>
      <c r="D6345" s="104">
        <v>52.87</v>
      </c>
    </row>
    <row r="6346" spans="1:4">
      <c r="A6346" s="98" t="s">
        <v>8504</v>
      </c>
      <c r="B6346" s="97" t="s">
        <v>1512</v>
      </c>
      <c r="C6346" s="98" t="s">
        <v>12889</v>
      </c>
      <c r="D6346" s="104">
        <v>279.57</v>
      </c>
    </row>
    <row r="6347" spans="1:4">
      <c r="A6347" s="98" t="s">
        <v>1513</v>
      </c>
      <c r="B6347" s="97" t="s">
        <v>1514</v>
      </c>
      <c r="C6347" s="98" t="s">
        <v>4675</v>
      </c>
      <c r="D6347" s="104">
        <v>39.33</v>
      </c>
    </row>
    <row r="6348" spans="1:4">
      <c r="A6348" s="98" t="s">
        <v>8248</v>
      </c>
      <c r="B6348" s="97" t="s">
        <v>8249</v>
      </c>
      <c r="C6348" s="98" t="s">
        <v>4675</v>
      </c>
      <c r="D6348" s="104">
        <v>9.57</v>
      </c>
    </row>
    <row r="6349" spans="1:4">
      <c r="A6349" s="98" t="s">
        <v>1515</v>
      </c>
      <c r="B6349" s="97" t="s">
        <v>1516</v>
      </c>
      <c r="C6349" s="98" t="s">
        <v>6555</v>
      </c>
      <c r="D6349" s="104">
        <v>25.93</v>
      </c>
    </row>
    <row r="6350" spans="1:4">
      <c r="A6350" s="98" t="s">
        <v>1517</v>
      </c>
      <c r="B6350" s="97" t="s">
        <v>1518</v>
      </c>
      <c r="C6350" s="98" t="s">
        <v>6555</v>
      </c>
      <c r="D6350" s="104">
        <v>58.54</v>
      </c>
    </row>
    <row r="6351" spans="1:4">
      <c r="A6351" s="98" t="s">
        <v>1519</v>
      </c>
      <c r="B6351" s="97" t="s">
        <v>1520</v>
      </c>
      <c r="C6351" s="98" t="s">
        <v>6555</v>
      </c>
      <c r="D6351" s="104">
        <v>26.05</v>
      </c>
    </row>
    <row r="6352" spans="1:4">
      <c r="A6352" s="98" t="s">
        <v>1521</v>
      </c>
      <c r="B6352" s="97" t="s">
        <v>1522</v>
      </c>
      <c r="C6352" s="98" t="s">
        <v>6555</v>
      </c>
      <c r="D6352" s="104">
        <v>60.6</v>
      </c>
    </row>
    <row r="6353" spans="1:4">
      <c r="A6353" s="98" t="s">
        <v>1523</v>
      </c>
      <c r="B6353" s="97" t="s">
        <v>1524</v>
      </c>
      <c r="C6353" s="98" t="s">
        <v>6555</v>
      </c>
      <c r="D6353" s="104">
        <v>46.78</v>
      </c>
    </row>
    <row r="6354" spans="1:4">
      <c r="A6354" s="98" t="s">
        <v>1525</v>
      </c>
      <c r="B6354" s="97" t="s">
        <v>1526</v>
      </c>
      <c r="C6354" s="98" t="s">
        <v>4675</v>
      </c>
      <c r="D6354" s="104">
        <v>27.64</v>
      </c>
    </row>
    <row r="6355" spans="1:4">
      <c r="A6355" s="98" t="s">
        <v>1527</v>
      </c>
      <c r="B6355" s="97" t="s">
        <v>1528</v>
      </c>
      <c r="C6355" s="98" t="s">
        <v>4675</v>
      </c>
      <c r="D6355" s="104">
        <v>22.57</v>
      </c>
    </row>
    <row r="6356" spans="1:4">
      <c r="A6356" s="98" t="s">
        <v>1529</v>
      </c>
      <c r="B6356" s="97" t="s">
        <v>1530</v>
      </c>
      <c r="C6356" s="98" t="s">
        <v>6555</v>
      </c>
      <c r="D6356" s="104">
        <v>27.64</v>
      </c>
    </row>
    <row r="6357" spans="1:4">
      <c r="A6357" s="98" t="s">
        <v>1531</v>
      </c>
      <c r="B6357" s="97" t="s">
        <v>1532</v>
      </c>
      <c r="C6357" s="98" t="s">
        <v>6555</v>
      </c>
      <c r="D6357" s="104">
        <v>0.56999999999999995</v>
      </c>
    </row>
    <row r="6358" spans="1:4">
      <c r="A6358" s="98" t="s">
        <v>1533</v>
      </c>
      <c r="B6358" s="97" t="s">
        <v>1534</v>
      </c>
      <c r="C6358" s="98" t="s">
        <v>6555</v>
      </c>
      <c r="D6358" s="104">
        <v>11.64</v>
      </c>
    </row>
    <row r="6359" spans="1:4">
      <c r="A6359" s="98" t="s">
        <v>1535</v>
      </c>
      <c r="B6359" s="97" t="s">
        <v>1536</v>
      </c>
      <c r="C6359" s="98" t="s">
        <v>6555</v>
      </c>
      <c r="D6359" s="104">
        <v>8.24</v>
      </c>
    </row>
    <row r="6360" spans="1:4">
      <c r="A6360" s="98" t="s">
        <v>1537</v>
      </c>
      <c r="B6360" s="97" t="s">
        <v>1538</v>
      </c>
      <c r="C6360" s="98" t="s">
        <v>6555</v>
      </c>
      <c r="D6360" s="104">
        <v>41.46</v>
      </c>
    </row>
    <row r="6361" spans="1:4">
      <c r="A6361" s="98" t="s">
        <v>8533</v>
      </c>
      <c r="B6361" s="97" t="s">
        <v>8534</v>
      </c>
      <c r="C6361" s="98" t="s">
        <v>4675</v>
      </c>
      <c r="D6361" s="104">
        <v>16.32</v>
      </c>
    </row>
    <row r="6362" spans="1:4">
      <c r="A6362" s="98" t="s">
        <v>8535</v>
      </c>
      <c r="B6362" s="97" t="s">
        <v>8536</v>
      </c>
      <c r="C6362" s="98" t="s">
        <v>12889</v>
      </c>
      <c r="D6362" s="104">
        <v>323.45999999999998</v>
      </c>
    </row>
    <row r="6363" spans="1:4">
      <c r="A6363" s="98" t="s">
        <v>8537</v>
      </c>
      <c r="B6363" s="97" t="s">
        <v>8538</v>
      </c>
      <c r="C6363" s="98" t="s">
        <v>12889</v>
      </c>
      <c r="D6363" s="104">
        <v>351.07</v>
      </c>
    </row>
    <row r="6364" spans="1:4">
      <c r="A6364" s="98" t="s">
        <v>8539</v>
      </c>
      <c r="B6364" s="97" t="s">
        <v>8540</v>
      </c>
      <c r="C6364" s="98" t="s">
        <v>12889</v>
      </c>
      <c r="D6364" s="104">
        <v>245.51</v>
      </c>
    </row>
    <row r="6365" spans="1:4">
      <c r="A6365" s="98" t="s">
        <v>8541</v>
      </c>
      <c r="B6365" s="97" t="s">
        <v>8542</v>
      </c>
      <c r="C6365" s="98" t="s">
        <v>12889</v>
      </c>
      <c r="D6365" s="104">
        <v>400.87</v>
      </c>
    </row>
    <row r="6366" spans="1:4">
      <c r="A6366" s="98" t="s">
        <v>8543</v>
      </c>
      <c r="B6366" s="97" t="s">
        <v>8544</v>
      </c>
      <c r="C6366" s="98" t="s">
        <v>6555</v>
      </c>
      <c r="D6366" s="104">
        <v>1.08</v>
      </c>
    </row>
    <row r="6367" spans="1:4">
      <c r="A6367" s="98" t="s">
        <v>2388</v>
      </c>
      <c r="B6367" s="97" t="s">
        <v>2389</v>
      </c>
      <c r="C6367" s="98" t="s">
        <v>8247</v>
      </c>
      <c r="D6367" s="104">
        <v>9.43</v>
      </c>
    </row>
    <row r="6368" spans="1:4">
      <c r="A6368" s="98" t="s">
        <v>8545</v>
      </c>
      <c r="B6368" s="97" t="s">
        <v>8546</v>
      </c>
      <c r="C6368" s="98" t="s">
        <v>6555</v>
      </c>
      <c r="D6368" s="104">
        <v>0.97</v>
      </c>
    </row>
    <row r="6369" spans="1:4">
      <c r="A6369" s="98" t="s">
        <v>4538</v>
      </c>
      <c r="B6369" s="97" t="s">
        <v>4539</v>
      </c>
      <c r="C6369" s="98" t="s">
        <v>6555</v>
      </c>
      <c r="D6369" s="104">
        <v>1.62</v>
      </c>
    </row>
    <row r="6370" spans="1:4">
      <c r="A6370" s="98" t="s">
        <v>8547</v>
      </c>
      <c r="B6370" s="97" t="s">
        <v>8548</v>
      </c>
      <c r="C6370" s="98" t="s">
        <v>6555</v>
      </c>
      <c r="D6370" s="104">
        <v>0.27</v>
      </c>
    </row>
    <row r="6371" spans="1:4">
      <c r="A6371" s="98" t="s">
        <v>8549</v>
      </c>
      <c r="B6371" s="97" t="s">
        <v>2032</v>
      </c>
      <c r="C6371" s="98" t="s">
        <v>6555</v>
      </c>
      <c r="D6371" s="104">
        <v>1.34</v>
      </c>
    </row>
    <row r="6372" spans="1:4">
      <c r="A6372" s="98" t="s">
        <v>2033</v>
      </c>
      <c r="B6372" s="97" t="s">
        <v>2034</v>
      </c>
      <c r="C6372" s="98" t="s">
        <v>6555</v>
      </c>
      <c r="D6372" s="104">
        <v>0.8</v>
      </c>
    </row>
    <row r="6373" spans="1:4">
      <c r="A6373" s="98" t="s">
        <v>2035</v>
      </c>
      <c r="B6373" s="97" t="s">
        <v>2036</v>
      </c>
      <c r="C6373" s="98" t="s">
        <v>6555</v>
      </c>
      <c r="D6373" s="104">
        <v>1.66</v>
      </c>
    </row>
    <row r="6374" spans="1:4">
      <c r="A6374" s="98" t="s">
        <v>2037</v>
      </c>
      <c r="B6374" s="97" t="s">
        <v>2038</v>
      </c>
      <c r="C6374" s="98" t="s">
        <v>6555</v>
      </c>
      <c r="D6374" s="104">
        <v>1.07</v>
      </c>
    </row>
    <row r="6375" spans="1:4">
      <c r="A6375" s="98" t="s">
        <v>2039</v>
      </c>
      <c r="B6375" s="97" t="s">
        <v>2040</v>
      </c>
      <c r="C6375" s="98" t="s">
        <v>6555</v>
      </c>
      <c r="D6375" s="104">
        <v>0.71</v>
      </c>
    </row>
    <row r="6376" spans="1:4">
      <c r="A6376" s="98" t="s">
        <v>2041</v>
      </c>
      <c r="B6376" s="97" t="s">
        <v>2042</v>
      </c>
      <c r="C6376" s="98" t="s">
        <v>6555</v>
      </c>
      <c r="D6376" s="104">
        <v>0.82</v>
      </c>
    </row>
    <row r="6377" spans="1:4">
      <c r="A6377" s="98" t="s">
        <v>2043</v>
      </c>
      <c r="B6377" s="97" t="s">
        <v>2044</v>
      </c>
      <c r="C6377" s="98" t="s">
        <v>6555</v>
      </c>
      <c r="D6377" s="104">
        <v>2.16</v>
      </c>
    </row>
    <row r="6378" spans="1:4">
      <c r="A6378" s="98" t="s">
        <v>2045</v>
      </c>
      <c r="B6378" s="97" t="s">
        <v>2090</v>
      </c>
      <c r="C6378" s="98" t="s">
        <v>6555</v>
      </c>
      <c r="D6378" s="104">
        <v>2.7</v>
      </c>
    </row>
    <row r="6379" spans="1:4">
      <c r="A6379" s="98" t="s">
        <v>2091</v>
      </c>
      <c r="B6379" s="97" t="s">
        <v>1441</v>
      </c>
      <c r="C6379" s="98" t="s">
        <v>8247</v>
      </c>
      <c r="D6379" s="104">
        <v>10.16</v>
      </c>
    </row>
    <row r="6380" spans="1:4">
      <c r="A6380" s="98" t="s">
        <v>1442</v>
      </c>
      <c r="B6380" s="97" t="s">
        <v>3610</v>
      </c>
      <c r="C6380" s="98" t="s">
        <v>6555</v>
      </c>
      <c r="D6380" s="104">
        <v>4.32</v>
      </c>
    </row>
    <row r="6381" spans="1:4">
      <c r="A6381" s="98" t="s">
        <v>3611</v>
      </c>
      <c r="B6381" s="97" t="s">
        <v>6319</v>
      </c>
      <c r="C6381" s="98" t="s">
        <v>6555</v>
      </c>
      <c r="D6381" s="104">
        <v>8.64</v>
      </c>
    </row>
    <row r="6382" spans="1:4">
      <c r="A6382" s="98" t="s">
        <v>6320</v>
      </c>
      <c r="B6382" s="97" t="s">
        <v>7864</v>
      </c>
      <c r="C6382" s="98" t="s">
        <v>6555</v>
      </c>
      <c r="D6382" s="104">
        <v>25.94</v>
      </c>
    </row>
    <row r="6383" spans="1:4">
      <c r="A6383" s="98" t="s">
        <v>7865</v>
      </c>
      <c r="B6383" s="97" t="s">
        <v>7866</v>
      </c>
      <c r="C6383" s="98" t="s">
        <v>6555</v>
      </c>
      <c r="D6383" s="104">
        <v>40.4</v>
      </c>
    </row>
    <row r="6384" spans="1:4">
      <c r="A6384" s="98" t="s">
        <v>7867</v>
      </c>
      <c r="B6384" s="97" t="s">
        <v>7868</v>
      </c>
      <c r="C6384" s="98" t="s">
        <v>4675</v>
      </c>
      <c r="D6384" s="104">
        <v>36.15</v>
      </c>
    </row>
    <row r="6385" spans="1:4">
      <c r="A6385" s="98" t="s">
        <v>7869</v>
      </c>
      <c r="B6385" s="97" t="s">
        <v>7870</v>
      </c>
      <c r="C6385" s="98" t="s">
        <v>6555</v>
      </c>
      <c r="D6385" s="104">
        <v>25.3</v>
      </c>
    </row>
    <row r="6386" spans="1:4">
      <c r="A6386" s="98" t="s">
        <v>7871</v>
      </c>
      <c r="B6386" s="97" t="s">
        <v>7872</v>
      </c>
      <c r="C6386" s="98" t="s">
        <v>6555</v>
      </c>
      <c r="D6386" s="104">
        <v>37.39</v>
      </c>
    </row>
    <row r="6387" spans="1:4">
      <c r="A6387" s="98" t="s">
        <v>7873</v>
      </c>
      <c r="B6387" s="97" t="s">
        <v>7874</v>
      </c>
      <c r="C6387" s="98" t="s">
        <v>6555</v>
      </c>
      <c r="D6387" s="104">
        <v>11.35</v>
      </c>
    </row>
    <row r="6388" spans="1:4">
      <c r="A6388" s="98" t="s">
        <v>7875</v>
      </c>
      <c r="B6388" s="97" t="s">
        <v>9973</v>
      </c>
      <c r="C6388" s="98" t="s">
        <v>6555</v>
      </c>
      <c r="D6388" s="104">
        <v>0.19</v>
      </c>
    </row>
    <row r="6389" spans="1:4">
      <c r="A6389" s="98" t="s">
        <v>9974</v>
      </c>
      <c r="B6389" s="97" t="s">
        <v>9975</v>
      </c>
      <c r="C6389" s="98" t="s">
        <v>6555</v>
      </c>
      <c r="D6389" s="104">
        <v>15.73</v>
      </c>
    </row>
    <row r="6390" spans="1:4">
      <c r="A6390" s="98" t="s">
        <v>9976</v>
      </c>
      <c r="B6390" s="97" t="s">
        <v>9977</v>
      </c>
      <c r="C6390" s="98" t="s">
        <v>6555</v>
      </c>
      <c r="D6390" s="104">
        <v>11.16</v>
      </c>
    </row>
    <row r="6391" spans="1:4">
      <c r="A6391" s="98" t="s">
        <v>9978</v>
      </c>
      <c r="B6391" s="97" t="s">
        <v>9979</v>
      </c>
      <c r="C6391" s="98" t="s">
        <v>6555</v>
      </c>
      <c r="D6391" s="104">
        <v>15.95</v>
      </c>
    </row>
    <row r="6392" spans="1:4">
      <c r="A6392" s="98" t="s">
        <v>9980</v>
      </c>
      <c r="B6392" s="97" t="s">
        <v>9981</v>
      </c>
      <c r="C6392" s="98" t="s">
        <v>12889</v>
      </c>
      <c r="D6392" s="104">
        <v>70.239999999999995</v>
      </c>
    </row>
    <row r="6393" spans="1:4">
      <c r="A6393" s="98" t="s">
        <v>9982</v>
      </c>
      <c r="B6393" s="97" t="s">
        <v>1562</v>
      </c>
      <c r="C6393" s="98" t="s">
        <v>12889</v>
      </c>
      <c r="D6393" s="104">
        <v>70.239999999999995</v>
      </c>
    </row>
    <row r="6394" spans="1:4">
      <c r="A6394" s="98" t="s">
        <v>1563</v>
      </c>
      <c r="B6394" s="97" t="s">
        <v>1564</v>
      </c>
      <c r="C6394" s="98" t="s">
        <v>6555</v>
      </c>
      <c r="D6394" s="104">
        <v>169.1</v>
      </c>
    </row>
    <row r="6395" spans="1:4">
      <c r="A6395" s="98" t="s">
        <v>1565</v>
      </c>
      <c r="B6395" s="97" t="s">
        <v>1566</v>
      </c>
      <c r="C6395" s="98" t="s">
        <v>6555</v>
      </c>
      <c r="D6395" s="104">
        <v>347.7</v>
      </c>
    </row>
    <row r="6396" spans="1:4">
      <c r="A6396" s="98" t="s">
        <v>4531</v>
      </c>
      <c r="B6396" s="97" t="s">
        <v>4532</v>
      </c>
      <c r="C6396" s="98" t="s">
        <v>6555</v>
      </c>
      <c r="D6396" s="104">
        <v>0.3</v>
      </c>
    </row>
    <row r="6397" spans="1:4">
      <c r="A6397" s="98" t="s">
        <v>1567</v>
      </c>
      <c r="B6397" s="97" t="s">
        <v>1568</v>
      </c>
      <c r="C6397" s="98" t="s">
        <v>6555</v>
      </c>
      <c r="D6397" s="104">
        <v>0.19</v>
      </c>
    </row>
    <row r="6398" spans="1:4">
      <c r="A6398" s="98" t="s">
        <v>1569</v>
      </c>
      <c r="B6398" s="97" t="s">
        <v>2529</v>
      </c>
      <c r="C6398" s="98" t="s">
        <v>6555</v>
      </c>
      <c r="D6398" s="104">
        <v>0.91</v>
      </c>
    </row>
    <row r="6399" spans="1:4">
      <c r="A6399" s="98" t="s">
        <v>2530</v>
      </c>
      <c r="B6399" s="97" t="s">
        <v>2531</v>
      </c>
      <c r="C6399" s="98" t="s">
        <v>6555</v>
      </c>
      <c r="D6399" s="104">
        <v>0.56999999999999995</v>
      </c>
    </row>
    <row r="6400" spans="1:4">
      <c r="A6400" s="98" t="s">
        <v>2532</v>
      </c>
      <c r="B6400" s="97" t="s">
        <v>2533</v>
      </c>
      <c r="C6400" s="98" t="s">
        <v>6555</v>
      </c>
      <c r="D6400" s="104">
        <v>0.56999999999999995</v>
      </c>
    </row>
    <row r="6401" spans="1:4">
      <c r="A6401" s="98" t="s">
        <v>2534</v>
      </c>
      <c r="B6401" s="97" t="s">
        <v>2535</v>
      </c>
      <c r="C6401" s="98" t="s">
        <v>8247</v>
      </c>
      <c r="D6401" s="104">
        <v>19.45</v>
      </c>
    </row>
    <row r="6402" spans="1:4">
      <c r="A6402" s="98" t="s">
        <v>2735</v>
      </c>
      <c r="B6402" s="97" t="s">
        <v>2736</v>
      </c>
      <c r="C6402" s="98" t="s">
        <v>12889</v>
      </c>
      <c r="D6402" s="104">
        <v>28.5</v>
      </c>
    </row>
    <row r="6403" spans="1:4">
      <c r="A6403" s="98" t="s">
        <v>2536</v>
      </c>
      <c r="B6403" s="97" t="s">
        <v>2537</v>
      </c>
      <c r="C6403" s="98" t="s">
        <v>6555</v>
      </c>
      <c r="D6403" s="104">
        <v>1.69</v>
      </c>
    </row>
    <row r="6404" spans="1:4">
      <c r="A6404" s="98" t="s">
        <v>6566</v>
      </c>
      <c r="B6404" s="97" t="s">
        <v>6567</v>
      </c>
      <c r="C6404" s="98" t="s">
        <v>6555</v>
      </c>
      <c r="D6404" s="104">
        <v>11.16</v>
      </c>
    </row>
    <row r="6405" spans="1:4">
      <c r="A6405" s="98" t="s">
        <v>2538</v>
      </c>
      <c r="B6405" s="97" t="s">
        <v>2539</v>
      </c>
      <c r="C6405" s="98" t="s">
        <v>12889</v>
      </c>
      <c r="D6405" s="104">
        <v>5.32</v>
      </c>
    </row>
    <row r="6406" spans="1:4">
      <c r="A6406" s="98" t="s">
        <v>2540</v>
      </c>
      <c r="B6406" s="97" t="s">
        <v>2541</v>
      </c>
      <c r="C6406" s="98" t="s">
        <v>12889</v>
      </c>
      <c r="D6406" s="104">
        <v>6.8</v>
      </c>
    </row>
    <row r="6407" spans="1:4">
      <c r="A6407" s="98" t="s">
        <v>2542</v>
      </c>
      <c r="B6407" s="97" t="s">
        <v>2543</v>
      </c>
      <c r="C6407" s="98" t="s">
        <v>6555</v>
      </c>
      <c r="D6407" s="104">
        <v>27.43</v>
      </c>
    </row>
    <row r="6408" spans="1:4">
      <c r="A6408" s="98" t="s">
        <v>2544</v>
      </c>
      <c r="B6408" s="97" t="s">
        <v>1069</v>
      </c>
      <c r="C6408" s="98" t="s">
        <v>12889</v>
      </c>
      <c r="D6408" s="104">
        <v>9.82</v>
      </c>
    </row>
    <row r="6409" spans="1:4">
      <c r="A6409" s="98" t="s">
        <v>1070</v>
      </c>
      <c r="B6409" s="97" t="s">
        <v>1071</v>
      </c>
      <c r="C6409" s="98" t="s">
        <v>12889</v>
      </c>
      <c r="D6409" s="104">
        <v>10.27</v>
      </c>
    </row>
    <row r="6410" spans="1:4">
      <c r="A6410" s="98" t="s">
        <v>1072</v>
      </c>
      <c r="B6410" s="97" t="s">
        <v>1073</v>
      </c>
      <c r="C6410" s="98" t="s">
        <v>12889</v>
      </c>
      <c r="D6410" s="104">
        <v>69.3</v>
      </c>
    </row>
    <row r="6411" spans="1:4">
      <c r="A6411" s="98" t="s">
        <v>1074</v>
      </c>
      <c r="B6411" s="97" t="s">
        <v>1075</v>
      </c>
      <c r="C6411" s="98" t="s">
        <v>12889</v>
      </c>
      <c r="D6411" s="104">
        <v>53</v>
      </c>
    </row>
    <row r="6412" spans="1:4">
      <c r="A6412" s="98" t="s">
        <v>1076</v>
      </c>
      <c r="B6412" s="97" t="s">
        <v>1077</v>
      </c>
      <c r="C6412" s="98" t="s">
        <v>12889</v>
      </c>
      <c r="D6412" s="104">
        <v>69.3</v>
      </c>
    </row>
    <row r="6413" spans="1:4">
      <c r="A6413" s="98" t="s">
        <v>4542</v>
      </c>
      <c r="B6413" s="97" t="s">
        <v>4543</v>
      </c>
      <c r="C6413" s="98" t="s">
        <v>12889</v>
      </c>
      <c r="D6413" s="104">
        <v>53</v>
      </c>
    </row>
    <row r="6414" spans="1:4">
      <c r="A6414" s="98" t="s">
        <v>1078</v>
      </c>
      <c r="B6414" s="97" t="s">
        <v>1079</v>
      </c>
      <c r="C6414" s="98" t="s">
        <v>12889</v>
      </c>
      <c r="D6414" s="104">
        <v>74.64</v>
      </c>
    </row>
    <row r="6415" spans="1:4">
      <c r="A6415" s="98" t="s">
        <v>4545</v>
      </c>
      <c r="B6415" s="97" t="s">
        <v>4546</v>
      </c>
      <c r="C6415" s="98" t="s">
        <v>12889</v>
      </c>
      <c r="D6415" s="104">
        <v>13.85</v>
      </c>
    </row>
    <row r="6416" spans="1:4">
      <c r="A6416" s="98" t="s">
        <v>1080</v>
      </c>
      <c r="B6416" s="97" t="s">
        <v>1081</v>
      </c>
      <c r="C6416" s="98" t="s">
        <v>12889</v>
      </c>
      <c r="D6416" s="104">
        <v>24.03</v>
      </c>
    </row>
    <row r="6417" spans="1:6">
      <c r="A6417" s="98" t="s">
        <v>8260</v>
      </c>
      <c r="B6417" s="97" t="s">
        <v>9305</v>
      </c>
      <c r="C6417" s="98" t="s">
        <v>12889</v>
      </c>
      <c r="D6417" s="104">
        <v>5.32</v>
      </c>
    </row>
    <row r="6418" spans="1:6">
      <c r="A6418" s="98" t="s">
        <v>1082</v>
      </c>
      <c r="B6418" s="97" t="s">
        <v>1083</v>
      </c>
      <c r="C6418" s="98" t="s">
        <v>12889</v>
      </c>
      <c r="D6418" s="104">
        <v>20.88</v>
      </c>
    </row>
    <row r="6419" spans="1:6">
      <c r="A6419" s="98" t="s">
        <v>1084</v>
      </c>
      <c r="B6419" s="97" t="s">
        <v>1085</v>
      </c>
      <c r="C6419" s="98" t="s">
        <v>12889</v>
      </c>
      <c r="D6419" s="104">
        <v>94.15</v>
      </c>
    </row>
    <row r="6420" spans="1:6">
      <c r="A6420" s="98" t="s">
        <v>1086</v>
      </c>
      <c r="B6420" s="97" t="s">
        <v>1087</v>
      </c>
      <c r="C6420" s="98" t="s">
        <v>12889</v>
      </c>
      <c r="D6420" s="104">
        <v>14.56</v>
      </c>
    </row>
    <row r="6421" spans="1:6">
      <c r="A6421" s="98" t="s">
        <v>1088</v>
      </c>
      <c r="B6421" s="97" t="s">
        <v>1089</v>
      </c>
      <c r="C6421" s="98" t="s">
        <v>12889</v>
      </c>
      <c r="D6421" s="104">
        <v>20.64</v>
      </c>
    </row>
    <row r="6422" spans="1:6">
      <c r="A6422" s="98" t="s">
        <v>1090</v>
      </c>
      <c r="B6422" s="97" t="s">
        <v>1091</v>
      </c>
      <c r="C6422" s="98" t="s">
        <v>12889</v>
      </c>
      <c r="D6422" s="104">
        <v>122.38</v>
      </c>
    </row>
    <row r="6423" spans="1:6">
      <c r="A6423" s="98" t="s">
        <v>1092</v>
      </c>
      <c r="B6423" s="97" t="s">
        <v>1093</v>
      </c>
      <c r="C6423" s="98" t="s">
        <v>12889</v>
      </c>
      <c r="D6423" s="104">
        <v>110.83</v>
      </c>
    </row>
    <row r="6424" spans="1:6">
      <c r="A6424" s="98" t="s">
        <v>1094</v>
      </c>
      <c r="B6424" s="97" t="s">
        <v>1095</v>
      </c>
      <c r="C6424" s="98" t="s">
        <v>12889</v>
      </c>
      <c r="D6424" s="104">
        <v>101.58</v>
      </c>
    </row>
    <row r="6425" spans="1:6">
      <c r="A6425" s="98" t="s">
        <v>1096</v>
      </c>
      <c r="B6425" s="97" t="s">
        <v>1097</v>
      </c>
      <c r="C6425" s="98" t="s">
        <v>12889</v>
      </c>
      <c r="D6425" s="104">
        <v>63.57</v>
      </c>
    </row>
    <row r="6426" spans="1:6">
      <c r="A6426" s="98" t="s">
        <v>1098</v>
      </c>
      <c r="B6426" s="97" t="s">
        <v>1099</v>
      </c>
      <c r="C6426" s="98" t="s">
        <v>12889</v>
      </c>
      <c r="D6426" s="104">
        <v>59.75</v>
      </c>
    </row>
    <row r="6427" spans="1:6">
      <c r="A6427" s="98" t="s">
        <v>1100</v>
      </c>
      <c r="B6427" s="97" t="s">
        <v>1005</v>
      </c>
      <c r="C6427" s="98" t="s">
        <v>6555</v>
      </c>
      <c r="D6427" s="104">
        <v>18.239999999999998</v>
      </c>
    </row>
    <row r="6428" spans="1:6">
      <c r="A6428" s="98" t="s">
        <v>1006</v>
      </c>
      <c r="B6428" s="97" t="s">
        <v>1007</v>
      </c>
      <c r="C6428" s="98" t="s">
        <v>6555</v>
      </c>
      <c r="D6428" s="104">
        <v>18.239999999999998</v>
      </c>
    </row>
    <row r="6429" spans="1:6">
      <c r="A6429" s="99"/>
      <c r="B6429" s="99"/>
      <c r="C6429" s="99"/>
      <c r="D6429" s="99"/>
    </row>
    <row r="6430" spans="1:6">
      <c r="A6430" s="96" t="s">
        <v>1008</v>
      </c>
      <c r="B6430" s="96"/>
      <c r="C6430" s="96"/>
      <c r="D6430" s="96"/>
      <c r="F6430" s="7"/>
    </row>
    <row r="6431" spans="1:6">
      <c r="A6431" s="99"/>
      <c r="B6431" s="99"/>
      <c r="C6431" s="99"/>
      <c r="D6431" s="99"/>
    </row>
    <row r="6432" spans="1:6">
      <c r="A6432" s="98" t="s">
        <v>1009</v>
      </c>
      <c r="B6432" s="97" t="s">
        <v>1010</v>
      </c>
      <c r="C6432" s="98" t="s">
        <v>2448</v>
      </c>
      <c r="D6432" s="104">
        <v>2.16</v>
      </c>
    </row>
    <row r="6433" spans="1:4">
      <c r="A6433" s="98" t="s">
        <v>3984</v>
      </c>
      <c r="B6433" s="97" t="s">
        <v>3985</v>
      </c>
      <c r="C6433" s="98" t="s">
        <v>2448</v>
      </c>
      <c r="D6433" s="104">
        <v>6.27</v>
      </c>
    </row>
    <row r="6434" spans="1:4">
      <c r="A6434" s="98" t="s">
        <v>1011</v>
      </c>
      <c r="B6434" s="97" t="s">
        <v>1012</v>
      </c>
      <c r="C6434" s="98" t="s">
        <v>2448</v>
      </c>
      <c r="D6434" s="104">
        <v>1.51</v>
      </c>
    </row>
    <row r="6435" spans="1:4">
      <c r="A6435" s="98" t="s">
        <v>1013</v>
      </c>
      <c r="B6435" s="97" t="s">
        <v>1014</v>
      </c>
      <c r="C6435" s="98" t="s">
        <v>8247</v>
      </c>
      <c r="D6435" s="104">
        <v>0.62</v>
      </c>
    </row>
    <row r="6436" spans="1:4">
      <c r="A6436" s="98" t="s">
        <v>1015</v>
      </c>
      <c r="B6436" s="97" t="s">
        <v>2598</v>
      </c>
      <c r="C6436" s="98" t="s">
        <v>8247</v>
      </c>
      <c r="D6436" s="104">
        <v>7.67</v>
      </c>
    </row>
    <row r="6437" spans="1:4">
      <c r="A6437" s="98" t="s">
        <v>2599</v>
      </c>
      <c r="B6437" s="97" t="s">
        <v>2600</v>
      </c>
      <c r="C6437" s="98" t="s">
        <v>8247</v>
      </c>
      <c r="D6437" s="104">
        <v>7.94</v>
      </c>
    </row>
    <row r="6438" spans="1:4">
      <c r="A6438" s="98" t="s">
        <v>2601</v>
      </c>
      <c r="B6438" s="97" t="s">
        <v>2602</v>
      </c>
      <c r="C6438" s="98" t="s">
        <v>2448</v>
      </c>
      <c r="D6438" s="104">
        <v>28.1</v>
      </c>
    </row>
    <row r="6439" spans="1:4">
      <c r="A6439" s="98" t="s">
        <v>2446</v>
      </c>
      <c r="B6439" s="97" t="s">
        <v>2447</v>
      </c>
      <c r="C6439" s="98" t="s">
        <v>2448</v>
      </c>
      <c r="D6439" s="104">
        <v>9.92</v>
      </c>
    </row>
    <row r="6440" spans="1:4">
      <c r="A6440" s="98" t="s">
        <v>2603</v>
      </c>
      <c r="B6440" s="97" t="s">
        <v>2604</v>
      </c>
      <c r="C6440" s="98" t="s">
        <v>4675</v>
      </c>
      <c r="D6440" s="104">
        <v>0.11</v>
      </c>
    </row>
    <row r="6441" spans="1:4">
      <c r="A6441" s="98" t="s">
        <v>8071</v>
      </c>
      <c r="B6441" s="97" t="s">
        <v>8072</v>
      </c>
      <c r="C6441" s="98" t="s">
        <v>2448</v>
      </c>
      <c r="D6441" s="104">
        <v>12.21</v>
      </c>
    </row>
    <row r="6442" spans="1:4">
      <c r="A6442" s="98" t="s">
        <v>10256</v>
      </c>
      <c r="B6442" s="97" t="s">
        <v>5603</v>
      </c>
      <c r="C6442" s="98" t="s">
        <v>2448</v>
      </c>
      <c r="D6442" s="104">
        <v>11.22</v>
      </c>
    </row>
    <row r="6443" spans="1:4">
      <c r="A6443" s="98" t="s">
        <v>2605</v>
      </c>
      <c r="B6443" s="97" t="s">
        <v>2606</v>
      </c>
      <c r="C6443" s="98" t="s">
        <v>2448</v>
      </c>
      <c r="D6443" s="104">
        <v>1.68</v>
      </c>
    </row>
    <row r="6444" spans="1:4">
      <c r="A6444" s="98" t="s">
        <v>8063</v>
      </c>
      <c r="B6444" s="97" t="s">
        <v>8064</v>
      </c>
      <c r="C6444" s="98" t="s">
        <v>8247</v>
      </c>
      <c r="D6444" s="104">
        <v>1.25</v>
      </c>
    </row>
    <row r="6445" spans="1:4">
      <c r="A6445" s="98" t="s">
        <v>2607</v>
      </c>
      <c r="B6445" s="97" t="s">
        <v>2608</v>
      </c>
      <c r="C6445" s="98" t="s">
        <v>2448</v>
      </c>
      <c r="D6445" s="104">
        <v>29.15</v>
      </c>
    </row>
    <row r="6446" spans="1:4">
      <c r="A6446" s="98" t="s">
        <v>2609</v>
      </c>
      <c r="B6446" s="97" t="s">
        <v>4697</v>
      </c>
      <c r="C6446" s="98" t="s">
        <v>2448</v>
      </c>
      <c r="D6446" s="104">
        <v>7.08</v>
      </c>
    </row>
    <row r="6447" spans="1:4">
      <c r="A6447" s="98" t="s">
        <v>3986</v>
      </c>
      <c r="B6447" s="97" t="s">
        <v>3987</v>
      </c>
      <c r="C6447" s="98" t="s">
        <v>2448</v>
      </c>
      <c r="D6447" s="104">
        <v>12.15</v>
      </c>
    </row>
    <row r="6448" spans="1:4">
      <c r="A6448" s="98" t="s">
        <v>4698</v>
      </c>
      <c r="B6448" s="97" t="s">
        <v>4699</v>
      </c>
      <c r="C6448" s="98" t="s">
        <v>2448</v>
      </c>
      <c r="D6448" s="104">
        <v>3.37</v>
      </c>
    </row>
    <row r="6449" spans="1:4">
      <c r="A6449" s="98" t="s">
        <v>3991</v>
      </c>
      <c r="B6449" s="97" t="s">
        <v>3992</v>
      </c>
      <c r="C6449" s="98" t="s">
        <v>2448</v>
      </c>
      <c r="D6449" s="104">
        <v>7.08</v>
      </c>
    </row>
    <row r="6450" spans="1:4">
      <c r="A6450" s="98" t="s">
        <v>4077</v>
      </c>
      <c r="B6450" s="97" t="s">
        <v>4078</v>
      </c>
      <c r="C6450" s="98" t="s">
        <v>6555</v>
      </c>
      <c r="D6450" s="104">
        <v>2.0499999999999998</v>
      </c>
    </row>
    <row r="6451" spans="1:4">
      <c r="A6451" s="98" t="s">
        <v>10249</v>
      </c>
      <c r="B6451" s="97" t="s">
        <v>10250</v>
      </c>
      <c r="C6451" s="98" t="s">
        <v>6555</v>
      </c>
      <c r="D6451" s="104">
        <v>1.4</v>
      </c>
    </row>
    <row r="6452" spans="1:4">
      <c r="A6452" s="98" t="s">
        <v>4571</v>
      </c>
      <c r="B6452" s="97" t="s">
        <v>9184</v>
      </c>
      <c r="C6452" s="98" t="s">
        <v>6555</v>
      </c>
      <c r="D6452" s="104">
        <v>0.38</v>
      </c>
    </row>
    <row r="6453" spans="1:4">
      <c r="A6453" s="98" t="s">
        <v>4700</v>
      </c>
      <c r="B6453" s="97" t="s">
        <v>4701</v>
      </c>
      <c r="C6453" s="98" t="s">
        <v>8247</v>
      </c>
      <c r="D6453" s="104">
        <v>1.0900000000000001</v>
      </c>
    </row>
    <row r="6454" spans="1:4">
      <c r="A6454" s="98" t="s">
        <v>9185</v>
      </c>
      <c r="B6454" s="97" t="s">
        <v>9186</v>
      </c>
      <c r="C6454" s="98" t="s">
        <v>8247</v>
      </c>
      <c r="D6454" s="104">
        <v>6.07</v>
      </c>
    </row>
    <row r="6455" spans="1:4">
      <c r="A6455" s="98" t="s">
        <v>8068</v>
      </c>
      <c r="B6455" s="97" t="s">
        <v>8069</v>
      </c>
      <c r="C6455" s="98" t="s">
        <v>8247</v>
      </c>
      <c r="D6455" s="104">
        <v>9.11</v>
      </c>
    </row>
    <row r="6456" spans="1:4">
      <c r="A6456" s="98" t="s">
        <v>6049</v>
      </c>
      <c r="B6456" s="97" t="s">
        <v>3982</v>
      </c>
      <c r="C6456" s="98" t="s">
        <v>8247</v>
      </c>
      <c r="D6456" s="104">
        <v>5.0599999999999996</v>
      </c>
    </row>
    <row r="6457" spans="1:4">
      <c r="A6457" s="98" t="s">
        <v>4702</v>
      </c>
      <c r="B6457" s="97" t="s">
        <v>4703</v>
      </c>
      <c r="C6457" s="98" t="s">
        <v>2448</v>
      </c>
      <c r="D6457" s="104">
        <v>10.34</v>
      </c>
    </row>
    <row r="6458" spans="1:4">
      <c r="A6458" s="98" t="s">
        <v>4704</v>
      </c>
      <c r="B6458" s="97" t="s">
        <v>4705</v>
      </c>
      <c r="C6458" s="98" t="s">
        <v>2448</v>
      </c>
      <c r="D6458" s="104">
        <v>15.28</v>
      </c>
    </row>
    <row r="6459" spans="1:4">
      <c r="A6459" s="98" t="s">
        <v>4706</v>
      </c>
      <c r="B6459" s="97" t="s">
        <v>4707</v>
      </c>
      <c r="C6459" s="98" t="s">
        <v>8247</v>
      </c>
      <c r="D6459" s="104">
        <v>12.15</v>
      </c>
    </row>
    <row r="6460" spans="1:4">
      <c r="A6460" s="98" t="s">
        <v>4708</v>
      </c>
      <c r="B6460" s="97" t="s">
        <v>4709</v>
      </c>
      <c r="C6460" s="98" t="s">
        <v>2448</v>
      </c>
      <c r="D6460" s="104">
        <v>16.7</v>
      </c>
    </row>
    <row r="6461" spans="1:4">
      <c r="A6461" s="98" t="s">
        <v>4526</v>
      </c>
      <c r="B6461" s="97" t="s">
        <v>4527</v>
      </c>
      <c r="C6461" s="98" t="s">
        <v>2448</v>
      </c>
      <c r="D6461" s="104">
        <v>19.23</v>
      </c>
    </row>
    <row r="6462" spans="1:4">
      <c r="A6462" s="98" t="s">
        <v>4710</v>
      </c>
      <c r="B6462" s="97" t="s">
        <v>1722</v>
      </c>
      <c r="C6462" s="98" t="s">
        <v>8247</v>
      </c>
      <c r="D6462" s="104">
        <v>3.54</v>
      </c>
    </row>
    <row r="6463" spans="1:4">
      <c r="A6463" s="98" t="s">
        <v>1723</v>
      </c>
      <c r="B6463" s="97" t="s">
        <v>1724</v>
      </c>
      <c r="C6463" s="98" t="s">
        <v>2448</v>
      </c>
      <c r="D6463" s="104">
        <v>11.13</v>
      </c>
    </row>
    <row r="6464" spans="1:4">
      <c r="A6464" s="98" t="s">
        <v>1725</v>
      </c>
      <c r="B6464" s="97" t="s">
        <v>1726</v>
      </c>
      <c r="C6464" s="98" t="s">
        <v>2448</v>
      </c>
      <c r="D6464" s="104">
        <v>10.119999999999999</v>
      </c>
    </row>
    <row r="6465" spans="1:4">
      <c r="A6465" s="98" t="s">
        <v>1727</v>
      </c>
      <c r="B6465" s="97" t="s">
        <v>1728</v>
      </c>
      <c r="C6465" s="98" t="s">
        <v>8247</v>
      </c>
      <c r="D6465" s="104">
        <v>26.31</v>
      </c>
    </row>
    <row r="6466" spans="1:4">
      <c r="A6466" s="98" t="s">
        <v>1729</v>
      </c>
      <c r="B6466" s="97" t="s">
        <v>1730</v>
      </c>
      <c r="C6466" s="98" t="s">
        <v>2448</v>
      </c>
      <c r="D6466" s="104">
        <v>7.08</v>
      </c>
    </row>
    <row r="6467" spans="1:4">
      <c r="A6467" s="98" t="s">
        <v>1731</v>
      </c>
      <c r="B6467" s="97" t="s">
        <v>1732</v>
      </c>
      <c r="C6467" s="98" t="s">
        <v>2448</v>
      </c>
      <c r="D6467" s="104">
        <v>10.24</v>
      </c>
    </row>
    <row r="6468" spans="1:4">
      <c r="A6468" s="98" t="s">
        <v>3168</v>
      </c>
      <c r="B6468" s="97" t="s">
        <v>3169</v>
      </c>
      <c r="C6468" s="98" t="s">
        <v>8247</v>
      </c>
      <c r="D6468" s="104">
        <v>4</v>
      </c>
    </row>
    <row r="6469" spans="1:4">
      <c r="A6469" s="98" t="s">
        <v>743</v>
      </c>
      <c r="B6469" s="97" t="s">
        <v>744</v>
      </c>
      <c r="C6469" s="98" t="s">
        <v>2448</v>
      </c>
      <c r="D6469" s="104">
        <v>6.48</v>
      </c>
    </row>
    <row r="6470" spans="1:4">
      <c r="A6470" s="98" t="s">
        <v>3170</v>
      </c>
      <c r="B6470" s="97" t="s">
        <v>3171</v>
      </c>
      <c r="C6470" s="98" t="s">
        <v>2448</v>
      </c>
      <c r="D6470" s="104">
        <v>9.73</v>
      </c>
    </row>
    <row r="6471" spans="1:4">
      <c r="A6471" s="98" t="s">
        <v>3172</v>
      </c>
      <c r="B6471" s="97" t="s">
        <v>3173</v>
      </c>
      <c r="C6471" s="98" t="s">
        <v>2448</v>
      </c>
      <c r="D6471" s="104">
        <v>10.81</v>
      </c>
    </row>
    <row r="6472" spans="1:4">
      <c r="A6472" s="98" t="s">
        <v>11441</v>
      </c>
      <c r="B6472" s="97" t="s">
        <v>11442</v>
      </c>
      <c r="C6472" s="98" t="s">
        <v>8247</v>
      </c>
      <c r="D6472" s="104">
        <v>0.61</v>
      </c>
    </row>
    <row r="6473" spans="1:4">
      <c r="A6473" s="98" t="s">
        <v>3174</v>
      </c>
      <c r="B6473" s="97" t="s">
        <v>3175</v>
      </c>
      <c r="C6473" s="98" t="s">
        <v>8247</v>
      </c>
      <c r="D6473" s="104">
        <v>4.8600000000000003</v>
      </c>
    </row>
    <row r="6474" spans="1:4">
      <c r="A6474" s="98" t="s">
        <v>3176</v>
      </c>
      <c r="B6474" s="97" t="s">
        <v>3177</v>
      </c>
      <c r="C6474" s="98" t="s">
        <v>2448</v>
      </c>
      <c r="D6474" s="104">
        <v>10.119999999999999</v>
      </c>
    </row>
    <row r="6475" spans="1:4">
      <c r="A6475" s="98" t="s">
        <v>3178</v>
      </c>
      <c r="B6475" s="97" t="s">
        <v>3179</v>
      </c>
      <c r="C6475" s="98" t="s">
        <v>2448</v>
      </c>
      <c r="D6475" s="104">
        <v>6.28</v>
      </c>
    </row>
    <row r="6476" spans="1:4">
      <c r="A6476" s="98" t="s">
        <v>103</v>
      </c>
      <c r="B6476" s="97" t="s">
        <v>104</v>
      </c>
      <c r="C6476" s="98" t="s">
        <v>2448</v>
      </c>
      <c r="D6476" s="104">
        <v>19.88</v>
      </c>
    </row>
    <row r="6477" spans="1:4">
      <c r="A6477" s="98" t="s">
        <v>105</v>
      </c>
      <c r="B6477" s="97" t="s">
        <v>106</v>
      </c>
      <c r="C6477" s="98" t="s">
        <v>2448</v>
      </c>
      <c r="D6477" s="104">
        <v>15.18</v>
      </c>
    </row>
    <row r="6478" spans="1:4">
      <c r="A6478" s="98" t="s">
        <v>2737</v>
      </c>
      <c r="B6478" s="97" t="s">
        <v>2738</v>
      </c>
      <c r="C6478" s="98" t="s">
        <v>2448</v>
      </c>
      <c r="D6478" s="104">
        <v>11</v>
      </c>
    </row>
    <row r="6479" spans="1:4">
      <c r="A6479" s="98" t="s">
        <v>107</v>
      </c>
      <c r="B6479" s="97" t="s">
        <v>7880</v>
      </c>
      <c r="C6479" s="98" t="s">
        <v>2448</v>
      </c>
      <c r="D6479" s="104">
        <v>30.74</v>
      </c>
    </row>
    <row r="6480" spans="1:4">
      <c r="A6480" s="98" t="s">
        <v>11882</v>
      </c>
      <c r="B6480" s="97" t="s">
        <v>11883</v>
      </c>
      <c r="C6480" s="98" t="s">
        <v>8247</v>
      </c>
      <c r="D6480" s="104">
        <v>4.37</v>
      </c>
    </row>
    <row r="6481" spans="1:4">
      <c r="A6481" s="98" t="s">
        <v>6143</v>
      </c>
      <c r="B6481" s="97" t="s">
        <v>6144</v>
      </c>
      <c r="C6481" s="98" t="s">
        <v>2448</v>
      </c>
      <c r="D6481" s="104">
        <v>9.42</v>
      </c>
    </row>
    <row r="6482" spans="1:4">
      <c r="A6482" s="98" t="s">
        <v>11884</v>
      </c>
      <c r="B6482" s="97" t="s">
        <v>11885</v>
      </c>
      <c r="C6482" s="98" t="s">
        <v>2448</v>
      </c>
      <c r="D6482" s="104">
        <v>30.36</v>
      </c>
    </row>
    <row r="6483" spans="1:4">
      <c r="A6483" s="98" t="s">
        <v>11886</v>
      </c>
      <c r="B6483" s="97" t="s">
        <v>11887</v>
      </c>
      <c r="C6483" s="98" t="s">
        <v>2448</v>
      </c>
      <c r="D6483" s="104">
        <v>16.7</v>
      </c>
    </row>
    <row r="6484" spans="1:4">
      <c r="A6484" s="98" t="s">
        <v>745</v>
      </c>
      <c r="B6484" s="97" t="s">
        <v>746</v>
      </c>
      <c r="C6484" s="98" t="s">
        <v>2448</v>
      </c>
      <c r="D6484" s="104">
        <v>10.23</v>
      </c>
    </row>
    <row r="6485" spans="1:4">
      <c r="A6485" s="98" t="s">
        <v>11888</v>
      </c>
      <c r="B6485" s="97" t="s">
        <v>11889</v>
      </c>
      <c r="C6485" s="98" t="s">
        <v>2448</v>
      </c>
      <c r="D6485" s="104">
        <v>10.8</v>
      </c>
    </row>
    <row r="6486" spans="1:4">
      <c r="A6486" s="98" t="s">
        <v>3993</v>
      </c>
      <c r="B6486" s="97" t="s">
        <v>3994</v>
      </c>
      <c r="C6486" s="98" t="s">
        <v>2448</v>
      </c>
      <c r="D6486" s="104">
        <v>11.64</v>
      </c>
    </row>
    <row r="6487" spans="1:4">
      <c r="A6487" s="98" t="s">
        <v>3988</v>
      </c>
      <c r="B6487" s="97" t="s">
        <v>3989</v>
      </c>
      <c r="C6487" s="98" t="s">
        <v>2448</v>
      </c>
      <c r="D6487" s="104">
        <v>12.95</v>
      </c>
    </row>
    <row r="6488" spans="1:4">
      <c r="A6488" s="98" t="s">
        <v>9200</v>
      </c>
      <c r="B6488" s="97" t="s">
        <v>9201</v>
      </c>
      <c r="C6488" s="98" t="s">
        <v>8247</v>
      </c>
      <c r="D6488" s="104">
        <v>3.39</v>
      </c>
    </row>
    <row r="6489" spans="1:4">
      <c r="A6489" s="98" t="s">
        <v>10254</v>
      </c>
      <c r="B6489" s="97" t="s">
        <v>10255</v>
      </c>
      <c r="C6489" s="98" t="s">
        <v>2448</v>
      </c>
      <c r="D6489" s="104">
        <v>9.11</v>
      </c>
    </row>
    <row r="6490" spans="1:4">
      <c r="A6490" s="98" t="s">
        <v>10389</v>
      </c>
      <c r="B6490" s="97" t="s">
        <v>10390</v>
      </c>
      <c r="C6490" s="98" t="s">
        <v>2448</v>
      </c>
      <c r="D6490" s="104">
        <v>1.88</v>
      </c>
    </row>
    <row r="6491" spans="1:4">
      <c r="A6491" s="98" t="s">
        <v>11890</v>
      </c>
      <c r="B6491" s="97" t="s">
        <v>9969</v>
      </c>
      <c r="C6491" s="98" t="s">
        <v>2448</v>
      </c>
      <c r="D6491" s="104">
        <v>12.64</v>
      </c>
    </row>
    <row r="6492" spans="1:4">
      <c r="A6492" s="98" t="s">
        <v>9970</v>
      </c>
      <c r="B6492" s="97" t="s">
        <v>9971</v>
      </c>
      <c r="C6492" s="98" t="s">
        <v>6555</v>
      </c>
      <c r="D6492" s="104">
        <v>3.03</v>
      </c>
    </row>
    <row r="6493" spans="1:4">
      <c r="A6493" s="98" t="s">
        <v>8267</v>
      </c>
      <c r="B6493" s="97" t="s">
        <v>8268</v>
      </c>
      <c r="C6493" s="98" t="s">
        <v>2448</v>
      </c>
      <c r="D6493" s="104">
        <v>10.119999999999999</v>
      </c>
    </row>
    <row r="6494" spans="1:4" ht="21">
      <c r="A6494" s="98" t="s">
        <v>9972</v>
      </c>
      <c r="B6494" s="97" t="s">
        <v>11849</v>
      </c>
      <c r="C6494" s="98" t="s">
        <v>2448</v>
      </c>
      <c r="D6494" s="104">
        <v>10.24</v>
      </c>
    </row>
    <row r="6495" spans="1:4">
      <c r="A6495" s="98" t="s">
        <v>8074</v>
      </c>
      <c r="B6495" s="97" t="s">
        <v>8075</v>
      </c>
      <c r="C6495" s="98" t="s">
        <v>2448</v>
      </c>
      <c r="D6495" s="104">
        <v>12.15</v>
      </c>
    </row>
    <row r="6496" spans="1:4">
      <c r="A6496" s="98" t="s">
        <v>10251</v>
      </c>
      <c r="B6496" s="97" t="s">
        <v>10252</v>
      </c>
      <c r="C6496" s="98" t="s">
        <v>2448</v>
      </c>
      <c r="D6496" s="104">
        <v>11.89</v>
      </c>
    </row>
    <row r="6497" spans="1:6">
      <c r="A6497" s="99"/>
      <c r="B6497" s="99"/>
      <c r="C6497" s="99"/>
      <c r="D6497" s="99"/>
    </row>
    <row r="6498" spans="1:6">
      <c r="A6498" s="96" t="s">
        <v>11850</v>
      </c>
      <c r="B6498" s="96"/>
      <c r="C6498" s="96"/>
      <c r="D6498" s="96"/>
      <c r="F6498" s="7"/>
    </row>
    <row r="6499" spans="1:6">
      <c r="A6499" s="99"/>
      <c r="B6499" s="99"/>
      <c r="C6499" s="99"/>
      <c r="D6499" s="99"/>
    </row>
    <row r="6500" spans="1:6" ht="21">
      <c r="A6500" s="98" t="s">
        <v>11851</v>
      </c>
      <c r="B6500" s="97" t="s">
        <v>11852</v>
      </c>
      <c r="C6500" s="98" t="s">
        <v>6555</v>
      </c>
      <c r="D6500" s="104">
        <v>389.02</v>
      </c>
    </row>
    <row r="6501" spans="1:6" ht="21">
      <c r="A6501" s="98" t="s">
        <v>11853</v>
      </c>
      <c r="B6501" s="97" t="s">
        <v>11854</v>
      </c>
      <c r="C6501" s="98" t="s">
        <v>6555</v>
      </c>
      <c r="D6501" s="104">
        <v>518.69000000000005</v>
      </c>
    </row>
    <row r="6502" spans="1:6">
      <c r="A6502" s="98" t="s">
        <v>11855</v>
      </c>
      <c r="B6502" s="97" t="s">
        <v>11856</v>
      </c>
      <c r="C6502" s="98" t="s">
        <v>6555</v>
      </c>
      <c r="D6502" s="104">
        <v>448.99</v>
      </c>
    </row>
    <row r="6503" spans="1:6">
      <c r="A6503" s="98" t="s">
        <v>11857</v>
      </c>
      <c r="B6503" s="97" t="s">
        <v>11858</v>
      </c>
      <c r="C6503" s="98" t="s">
        <v>6555</v>
      </c>
      <c r="D6503" s="104">
        <v>1795.98</v>
      </c>
    </row>
    <row r="6504" spans="1:6" ht="21">
      <c r="A6504" s="98" t="s">
        <v>11859</v>
      </c>
      <c r="B6504" s="97" t="s">
        <v>11860</v>
      </c>
      <c r="C6504" s="98" t="s">
        <v>6555</v>
      </c>
      <c r="D6504" s="104">
        <v>561.91</v>
      </c>
    </row>
    <row r="6505" spans="1:6">
      <c r="A6505" s="98" t="s">
        <v>11861</v>
      </c>
      <c r="B6505" s="97" t="s">
        <v>11862</v>
      </c>
      <c r="C6505" s="98" t="s">
        <v>6555</v>
      </c>
      <c r="D6505" s="104">
        <v>518.69000000000005</v>
      </c>
    </row>
    <row r="6506" spans="1:6" ht="21">
      <c r="A6506" s="98" t="s">
        <v>11863</v>
      </c>
      <c r="B6506" s="97" t="s">
        <v>11864</v>
      </c>
      <c r="C6506" s="98" t="s">
        <v>6555</v>
      </c>
      <c r="D6506" s="104">
        <v>518.69000000000005</v>
      </c>
    </row>
    <row r="6507" spans="1:6" ht="21">
      <c r="A6507" s="98" t="s">
        <v>11865</v>
      </c>
      <c r="B6507" s="97" t="s">
        <v>11866</v>
      </c>
      <c r="C6507" s="98" t="s">
        <v>6555</v>
      </c>
      <c r="D6507" s="104">
        <v>648.36</v>
      </c>
    </row>
    <row r="6508" spans="1:6" ht="21">
      <c r="A6508" s="98" t="s">
        <v>11867</v>
      </c>
      <c r="B6508" s="97" t="s">
        <v>13980</v>
      </c>
      <c r="C6508" s="98" t="s">
        <v>6555</v>
      </c>
      <c r="D6508" s="104">
        <v>389.02</v>
      </c>
    </row>
    <row r="6509" spans="1:6" ht="21">
      <c r="A6509" s="98" t="s">
        <v>13981</v>
      </c>
      <c r="B6509" s="97" t="s">
        <v>13982</v>
      </c>
      <c r="C6509" s="98" t="s">
        <v>6555</v>
      </c>
      <c r="D6509" s="104">
        <v>302.57</v>
      </c>
    </row>
    <row r="6510" spans="1:6" ht="21">
      <c r="A6510" s="98" t="s">
        <v>13983</v>
      </c>
      <c r="B6510" s="97" t="s">
        <v>13984</v>
      </c>
      <c r="C6510" s="98" t="s">
        <v>6555</v>
      </c>
      <c r="D6510" s="104">
        <v>378.21</v>
      </c>
    </row>
    <row r="6511" spans="1:6">
      <c r="A6511" s="98" t="s">
        <v>13985</v>
      </c>
      <c r="B6511" s="97" t="s">
        <v>13986</v>
      </c>
      <c r="C6511" s="98" t="s">
        <v>13346</v>
      </c>
      <c r="D6511" s="104">
        <v>778.03</v>
      </c>
    </row>
    <row r="6512" spans="1:6">
      <c r="A6512" s="98" t="s">
        <v>13987</v>
      </c>
      <c r="B6512" s="97" t="s">
        <v>10014</v>
      </c>
      <c r="C6512" s="98" t="s">
        <v>13346</v>
      </c>
      <c r="D6512" s="104">
        <v>1728.96</v>
      </c>
    </row>
    <row r="6513" spans="1:6">
      <c r="A6513" s="98" t="s">
        <v>10015</v>
      </c>
      <c r="B6513" s="97" t="s">
        <v>10016</v>
      </c>
      <c r="C6513" s="98" t="s">
        <v>13346</v>
      </c>
      <c r="D6513" s="104">
        <v>1512.84</v>
      </c>
    </row>
    <row r="6514" spans="1:6">
      <c r="A6514" s="98" t="s">
        <v>10017</v>
      </c>
      <c r="B6514" s="97" t="s">
        <v>10018</v>
      </c>
      <c r="C6514" s="98" t="s">
        <v>13346</v>
      </c>
      <c r="D6514" s="104">
        <v>313.37</v>
      </c>
    </row>
    <row r="6515" spans="1:6" ht="21">
      <c r="A6515" s="98" t="s">
        <v>10019</v>
      </c>
      <c r="B6515" s="97" t="s">
        <v>10020</v>
      </c>
      <c r="C6515" s="98" t="s">
        <v>6555</v>
      </c>
      <c r="D6515" s="104">
        <v>518.69000000000005</v>
      </c>
    </row>
    <row r="6516" spans="1:6" ht="21">
      <c r="A6516" s="98" t="s">
        <v>10021</v>
      </c>
      <c r="B6516" s="97" t="s">
        <v>10022</v>
      </c>
      <c r="C6516" s="98" t="s">
        <v>6555</v>
      </c>
      <c r="D6516" s="104">
        <v>648.36</v>
      </c>
    </row>
    <row r="6517" spans="1:6" ht="21">
      <c r="A6517" s="98" t="s">
        <v>10023</v>
      </c>
      <c r="B6517" s="97" t="s">
        <v>10024</v>
      </c>
      <c r="C6517" s="98" t="s">
        <v>6555</v>
      </c>
      <c r="D6517" s="104">
        <v>389.02</v>
      </c>
    </row>
    <row r="6518" spans="1:6">
      <c r="A6518" s="98" t="s">
        <v>10025</v>
      </c>
      <c r="B6518" s="97" t="s">
        <v>10026</v>
      </c>
      <c r="C6518" s="98" t="s">
        <v>4675</v>
      </c>
      <c r="D6518" s="104">
        <v>14.05</v>
      </c>
    </row>
    <row r="6519" spans="1:6">
      <c r="A6519" s="98" t="s">
        <v>10027</v>
      </c>
      <c r="B6519" s="97" t="s">
        <v>10028</v>
      </c>
      <c r="C6519" s="98" t="s">
        <v>6555</v>
      </c>
      <c r="D6519" s="104">
        <v>36.32</v>
      </c>
    </row>
    <row r="6520" spans="1:6">
      <c r="A6520" s="98" t="s">
        <v>10029</v>
      </c>
      <c r="B6520" s="97" t="s">
        <v>10030</v>
      </c>
      <c r="C6520" s="98" t="s">
        <v>13346</v>
      </c>
      <c r="D6520" s="104">
        <v>356.6</v>
      </c>
    </row>
    <row r="6521" spans="1:6">
      <c r="A6521" s="98" t="s">
        <v>6154</v>
      </c>
      <c r="B6521" s="97" t="s">
        <v>6155</v>
      </c>
      <c r="C6521" s="98" t="s">
        <v>12889</v>
      </c>
      <c r="D6521" s="104">
        <v>11.57</v>
      </c>
    </row>
    <row r="6522" spans="1:6">
      <c r="A6522" s="98" t="s">
        <v>9312</v>
      </c>
      <c r="B6522" s="97" t="s">
        <v>9313</v>
      </c>
      <c r="C6522" s="98" t="s">
        <v>12889</v>
      </c>
      <c r="D6522" s="104">
        <v>7.95</v>
      </c>
    </row>
    <row r="6523" spans="1:6">
      <c r="A6523" s="98" t="s">
        <v>10031</v>
      </c>
      <c r="B6523" s="97" t="s">
        <v>10032</v>
      </c>
      <c r="C6523" s="98" t="s">
        <v>12889</v>
      </c>
      <c r="D6523" s="104">
        <v>2.7</v>
      </c>
    </row>
    <row r="6524" spans="1:6">
      <c r="A6524" s="99"/>
      <c r="B6524" s="99"/>
      <c r="C6524" s="99"/>
      <c r="D6524" s="99"/>
    </row>
    <row r="6525" spans="1:6">
      <c r="A6525" s="96" t="s">
        <v>10033</v>
      </c>
      <c r="B6525" s="96"/>
      <c r="C6525" s="96"/>
      <c r="D6525" s="96"/>
      <c r="E6525" s="7"/>
      <c r="F6525" s="7"/>
    </row>
    <row r="6526" spans="1:6">
      <c r="A6526" s="99"/>
      <c r="B6526" s="99"/>
      <c r="C6526" s="99"/>
      <c r="D6526" s="99"/>
    </row>
    <row r="6527" spans="1:6">
      <c r="A6527" s="98" t="s">
        <v>10034</v>
      </c>
      <c r="B6527" s="97" t="s">
        <v>10035</v>
      </c>
      <c r="C6527" s="98" t="s">
        <v>6555</v>
      </c>
      <c r="D6527" s="104">
        <v>378.21</v>
      </c>
    </row>
    <row r="6528" spans="1:6">
      <c r="A6528" s="98" t="s">
        <v>10036</v>
      </c>
      <c r="B6528" s="97" t="s">
        <v>10037</v>
      </c>
      <c r="C6528" s="98" t="s">
        <v>6555</v>
      </c>
      <c r="D6528" s="104">
        <v>183.7</v>
      </c>
    </row>
    <row r="6529" spans="1:6">
      <c r="A6529" s="98" t="s">
        <v>10038</v>
      </c>
      <c r="B6529" s="97" t="s">
        <v>10039</v>
      </c>
      <c r="C6529" s="98" t="s">
        <v>12889</v>
      </c>
      <c r="D6529" s="104">
        <v>129.66999999999999</v>
      </c>
    </row>
    <row r="6530" spans="1:6">
      <c r="A6530" s="98" t="s">
        <v>10040</v>
      </c>
      <c r="B6530" s="97" t="s">
        <v>10041</v>
      </c>
      <c r="C6530" s="98" t="s">
        <v>12889</v>
      </c>
      <c r="D6530" s="104">
        <v>16.21</v>
      </c>
    </row>
    <row r="6531" spans="1:6">
      <c r="A6531" s="98" t="s">
        <v>10042</v>
      </c>
      <c r="B6531" s="97" t="s">
        <v>14007</v>
      </c>
      <c r="C6531" s="98" t="s">
        <v>12889</v>
      </c>
      <c r="D6531" s="104">
        <v>47.55</v>
      </c>
    </row>
    <row r="6532" spans="1:6" ht="21">
      <c r="A6532" s="98" t="s">
        <v>14008</v>
      </c>
      <c r="B6532" s="97" t="s">
        <v>11891</v>
      </c>
      <c r="C6532" s="98" t="s">
        <v>6555</v>
      </c>
      <c r="D6532" s="104">
        <v>140.47999999999999</v>
      </c>
    </row>
    <row r="6533" spans="1:6" ht="21">
      <c r="A6533" s="98" t="s">
        <v>11892</v>
      </c>
      <c r="B6533" s="97" t="s">
        <v>11893</v>
      </c>
      <c r="C6533" s="98" t="s">
        <v>6555</v>
      </c>
      <c r="D6533" s="104">
        <v>135.08000000000001</v>
      </c>
    </row>
    <row r="6534" spans="1:6">
      <c r="A6534" s="98" t="s">
        <v>11894</v>
      </c>
      <c r="B6534" s="97" t="s">
        <v>11895</v>
      </c>
      <c r="C6534" s="98" t="s">
        <v>12889</v>
      </c>
      <c r="D6534" s="104">
        <v>18.32</v>
      </c>
    </row>
    <row r="6535" spans="1:6" ht="21">
      <c r="A6535" s="98" t="s">
        <v>11896</v>
      </c>
      <c r="B6535" s="97" t="s">
        <v>11897</v>
      </c>
      <c r="C6535" s="98" t="s">
        <v>12889</v>
      </c>
      <c r="D6535" s="104">
        <v>194.51</v>
      </c>
    </row>
    <row r="6536" spans="1:6">
      <c r="A6536" s="99"/>
      <c r="B6536" s="99"/>
      <c r="C6536" s="99"/>
      <c r="D6536" s="99"/>
    </row>
    <row r="6537" spans="1:6">
      <c r="A6537" s="96" t="s">
        <v>11898</v>
      </c>
      <c r="B6537" s="96"/>
      <c r="C6537" s="96"/>
      <c r="D6537" s="96"/>
      <c r="E6537" s="7"/>
      <c r="F6537" s="7"/>
    </row>
    <row r="6538" spans="1:6">
      <c r="A6538" s="99"/>
      <c r="B6538" s="99"/>
      <c r="C6538" s="99"/>
      <c r="D6538" s="99"/>
    </row>
    <row r="6539" spans="1:6">
      <c r="A6539" s="98" t="s">
        <v>11899</v>
      </c>
      <c r="B6539" s="97" t="s">
        <v>10048</v>
      </c>
      <c r="C6539" s="98" t="s">
        <v>8247</v>
      </c>
      <c r="D6539" s="104">
        <v>1.19</v>
      </c>
    </row>
    <row r="6540" spans="1:6">
      <c r="A6540" s="98" t="s">
        <v>12352</v>
      </c>
      <c r="B6540" s="97" t="s">
        <v>12353</v>
      </c>
      <c r="C6540" s="98" t="s">
        <v>8247</v>
      </c>
      <c r="D6540" s="104">
        <v>2.16</v>
      </c>
    </row>
    <row r="6541" spans="1:6">
      <c r="A6541" s="98" t="s">
        <v>10049</v>
      </c>
      <c r="B6541" s="97" t="s">
        <v>10050</v>
      </c>
      <c r="C6541" s="98" t="s">
        <v>12889</v>
      </c>
      <c r="D6541" s="104">
        <v>28.1</v>
      </c>
    </row>
    <row r="6542" spans="1:6">
      <c r="A6542" s="98" t="s">
        <v>10051</v>
      </c>
      <c r="B6542" s="97" t="s">
        <v>10052</v>
      </c>
      <c r="C6542" s="98" t="s">
        <v>12889</v>
      </c>
      <c r="D6542" s="104">
        <v>28.1</v>
      </c>
    </row>
    <row r="6543" spans="1:6">
      <c r="A6543" s="98" t="s">
        <v>10053</v>
      </c>
      <c r="B6543" s="97" t="s">
        <v>10054</v>
      </c>
      <c r="C6543" s="98" t="s">
        <v>6555</v>
      </c>
      <c r="D6543" s="104">
        <v>19.45</v>
      </c>
    </row>
    <row r="6544" spans="1:6">
      <c r="A6544" s="98" t="s">
        <v>10055</v>
      </c>
      <c r="B6544" s="97" t="s">
        <v>10056</v>
      </c>
      <c r="C6544" s="98" t="s">
        <v>6555</v>
      </c>
      <c r="D6544" s="104">
        <v>34.58</v>
      </c>
    </row>
    <row r="6545" spans="1:4">
      <c r="A6545" s="98" t="s">
        <v>10057</v>
      </c>
      <c r="B6545" s="97" t="s">
        <v>10058</v>
      </c>
      <c r="C6545" s="98" t="s">
        <v>6555</v>
      </c>
      <c r="D6545" s="104">
        <v>10.81</v>
      </c>
    </row>
    <row r="6546" spans="1:4">
      <c r="A6546" s="98" t="s">
        <v>10059</v>
      </c>
      <c r="B6546" s="97" t="s">
        <v>10060</v>
      </c>
      <c r="C6546" s="98" t="s">
        <v>6555</v>
      </c>
      <c r="D6546" s="104">
        <v>11.89</v>
      </c>
    </row>
    <row r="6547" spans="1:4">
      <c r="A6547" s="98" t="s">
        <v>10061</v>
      </c>
      <c r="B6547" s="97" t="s">
        <v>10062</v>
      </c>
      <c r="C6547" s="98" t="s">
        <v>6555</v>
      </c>
      <c r="D6547" s="104">
        <v>34.58</v>
      </c>
    </row>
    <row r="6548" spans="1:4">
      <c r="A6548" s="98" t="s">
        <v>10063</v>
      </c>
      <c r="B6548" s="97" t="s">
        <v>10064</v>
      </c>
      <c r="C6548" s="98" t="s">
        <v>6555</v>
      </c>
      <c r="D6548" s="104">
        <v>14.05</v>
      </c>
    </row>
    <row r="6549" spans="1:4">
      <c r="A6549" s="98" t="s">
        <v>10065</v>
      </c>
      <c r="B6549" s="97" t="s">
        <v>10066</v>
      </c>
      <c r="C6549" s="98" t="s">
        <v>6555</v>
      </c>
      <c r="D6549" s="104">
        <v>41.06</v>
      </c>
    </row>
    <row r="6550" spans="1:4">
      <c r="A6550" s="98" t="s">
        <v>10067</v>
      </c>
      <c r="B6550" s="97" t="s">
        <v>10068</v>
      </c>
      <c r="C6550" s="98" t="s">
        <v>6555</v>
      </c>
      <c r="D6550" s="104">
        <v>33.5</v>
      </c>
    </row>
    <row r="6551" spans="1:4">
      <c r="A6551" s="98" t="s">
        <v>10069</v>
      </c>
      <c r="B6551" s="97" t="s">
        <v>10070</v>
      </c>
      <c r="C6551" s="98" t="s">
        <v>12889</v>
      </c>
      <c r="D6551" s="104">
        <v>48.63</v>
      </c>
    </row>
    <row r="6552" spans="1:4">
      <c r="A6552" s="98" t="s">
        <v>10071</v>
      </c>
      <c r="B6552" s="97" t="s">
        <v>10072</v>
      </c>
      <c r="C6552" s="98" t="s">
        <v>12889</v>
      </c>
      <c r="D6552" s="104">
        <v>67</v>
      </c>
    </row>
    <row r="6553" spans="1:4">
      <c r="A6553" s="98" t="s">
        <v>10073</v>
      </c>
      <c r="B6553" s="97" t="s">
        <v>10074</v>
      </c>
      <c r="C6553" s="98" t="s">
        <v>12889</v>
      </c>
      <c r="D6553" s="104">
        <v>83.21</v>
      </c>
    </row>
    <row r="6554" spans="1:4">
      <c r="A6554" s="98" t="s">
        <v>10075</v>
      </c>
      <c r="B6554" s="97" t="s">
        <v>10076</v>
      </c>
      <c r="C6554" s="98" t="s">
        <v>12889</v>
      </c>
      <c r="D6554" s="104">
        <v>129.66999999999999</v>
      </c>
    </row>
    <row r="6555" spans="1:4">
      <c r="A6555" s="98" t="s">
        <v>6158</v>
      </c>
      <c r="B6555" s="97" t="s">
        <v>6159</v>
      </c>
      <c r="C6555" s="98" t="s">
        <v>12889</v>
      </c>
      <c r="D6555" s="104">
        <v>59.43</v>
      </c>
    </row>
    <row r="6556" spans="1:4">
      <c r="A6556" s="98" t="s">
        <v>14398</v>
      </c>
      <c r="B6556" s="97" t="s">
        <v>14399</v>
      </c>
      <c r="C6556" s="98" t="s">
        <v>12889</v>
      </c>
      <c r="D6556" s="104">
        <v>67</v>
      </c>
    </row>
    <row r="6557" spans="1:4">
      <c r="A6557" s="98" t="s">
        <v>10077</v>
      </c>
      <c r="B6557" s="97" t="s">
        <v>10078</v>
      </c>
      <c r="C6557" s="98" t="s">
        <v>12889</v>
      </c>
      <c r="D6557" s="104">
        <v>79.959999999999994</v>
      </c>
    </row>
    <row r="6558" spans="1:4" ht="21">
      <c r="A6558" s="98" t="s">
        <v>2739</v>
      </c>
      <c r="B6558" s="97" t="s">
        <v>2740</v>
      </c>
      <c r="C6558" s="98" t="s">
        <v>12889</v>
      </c>
      <c r="D6558" s="104">
        <v>278.14999999999998</v>
      </c>
    </row>
    <row r="6559" spans="1:4">
      <c r="A6559" s="98" t="s">
        <v>10079</v>
      </c>
      <c r="B6559" s="97" t="s">
        <v>10080</v>
      </c>
      <c r="C6559" s="98" t="s">
        <v>12889</v>
      </c>
      <c r="D6559" s="104">
        <v>183.7</v>
      </c>
    </row>
    <row r="6560" spans="1:4">
      <c r="A6560" s="98" t="s">
        <v>10081</v>
      </c>
      <c r="B6560" s="97" t="s">
        <v>10082</v>
      </c>
      <c r="C6560" s="98" t="s">
        <v>12889</v>
      </c>
      <c r="D6560" s="104">
        <v>123.19</v>
      </c>
    </row>
  </sheetData>
  <mergeCells count="4">
    <mergeCell ref="A4:D4"/>
    <mergeCell ref="A5:D5"/>
    <mergeCell ref="A2:C2"/>
    <mergeCell ref="A3:D3"/>
  </mergeCells>
  <phoneticPr fontId="2" type="noConversion"/>
  <hyperlinks>
    <hyperlink ref="A49" r:id="rId1" display="http://www.seinfra.ce.gov.br/servicos/tabela_custo/?comp=I0569&amp;id=5866"/>
    <hyperlink ref="A50" r:id="rId2" display="http://www.seinfra.ce.gov.br/servicos/tabela_custo/?comp=I0593&amp;id=5866"/>
    <hyperlink ref="A51" r:id="rId3" display="http://www.seinfra.ce.gov.br/servicos/tabela_custo/?comp=I0614&amp;id=5866"/>
    <hyperlink ref="A52" r:id="rId4" display="http://www.seinfra.ce.gov.br/servicos/tabela_custo/?comp=I0628&amp;id=5866"/>
    <hyperlink ref="A53" r:id="rId5" display="http://www.seinfra.ce.gov.br/servicos/tabela_custo/?comp=I0645&amp;id=5866"/>
    <hyperlink ref="A54" r:id="rId6" display="http://www.seinfra.ce.gov.br/servicos/tabela_custo/?comp=I0651&amp;id=5866"/>
    <hyperlink ref="A55" r:id="rId7" display="http://www.seinfra.ce.gov.br/servicos/tabela_custo/?comp=I0654&amp;id=5866"/>
    <hyperlink ref="A56" r:id="rId8" display="http://www.seinfra.ce.gov.br/servicos/tabela_custo/?comp=I0658&amp;id=5866"/>
    <hyperlink ref="A57" r:id="rId9" display="http://www.seinfra.ce.gov.br/servicos/tabela_custo/?comp=I0683&amp;id=5866"/>
    <hyperlink ref="A61" r:id="rId10" display="http://www.seinfra.ce.gov.br/servicos/tabela_custo/?comp=I0707&amp;id=5866"/>
    <hyperlink ref="A63" r:id="rId11" display="http://www.seinfra.ce.gov.br/servicos/tabela_custo/?comp=I0728&amp;id=5866"/>
    <hyperlink ref="A65" r:id="rId12" display="http://www.seinfra.ce.gov.br/servicos/tabela_custo/?comp=I0742&amp;id=5866"/>
    <hyperlink ref="A71" r:id="rId13" display="http://www.seinfra.ce.gov.br/servicos/tabela_custo/?comp=I0759&amp;id=5866"/>
    <hyperlink ref="A72" r:id="rId14" display="http://www.seinfra.ce.gov.br/servicos/tabela_custo/?comp=I0764&amp;id=5866"/>
    <hyperlink ref="A73" r:id="rId15" display="http://www.seinfra.ce.gov.br/servicos/tabela_custo/?comp=I0769&amp;id=5866"/>
    <hyperlink ref="A74" r:id="rId16" display="http://www.seinfra.ce.gov.br/servicos/tabela_custo/?comp=I0769&amp;id=5866"/>
    <hyperlink ref="A78" r:id="rId17" display="http://www.seinfra.ce.gov.br/servicos/tabela_custo/?comp=I0706&amp;id=958"/>
    <hyperlink ref="A79" r:id="rId18" display="http://www.seinfra.ce.gov.br/servicos/tabela_custo/?comp=I0725&amp;id=958"/>
    <hyperlink ref="A82" r:id="rId19" display="http://www.seinfra.ce.gov.br/servicos/tabela_custo/?comp=I0590&amp;id=935"/>
    <hyperlink ref="A83" r:id="rId20" display="http://www.seinfra.ce.gov.br/servicos/tabela_custo/?comp=I0610&amp;id=935"/>
    <hyperlink ref="A84" r:id="rId21" display="http://www.seinfra.ce.gov.br/servicos/tabela_custo/?comp=I0625&amp;id=935"/>
    <hyperlink ref="A85" r:id="rId22" display="http://www.seinfra.ce.gov.br/servicos/tabela_custo/?comp=I0642&amp;id=935"/>
    <hyperlink ref="A87" r:id="rId23" display="http://www.seinfra.ce.gov.br/servicos/tabela_custo/?comp=I0667&amp;id=935"/>
    <hyperlink ref="A92" r:id="rId24" display="http://www.seinfra.ce.gov.br/servicos/tabela_custo/?comp=I0698&amp;id=935"/>
    <hyperlink ref="A93" r:id="rId25" display="http://www.seinfra.ce.gov.br/servicos/tabela_custo/?comp=I0723&amp;id=935"/>
    <hyperlink ref="A94" r:id="rId26" display="http://www.seinfra.ce.gov.br/servicos/tabela_custo/?comp=I0739&amp;id=935"/>
    <hyperlink ref="A96" r:id="rId27" display="http://www.seinfra.ce.gov.br/servicos/tabela_custo/?comp=I0756&amp;id=935"/>
    <hyperlink ref="A100" r:id="rId28" display="http://www.seinfra.ce.gov.br/servicos/tabela_custo/?comp=I0780&amp;id=935"/>
    <hyperlink ref="A80" r:id="rId29" display="http://www.seinfra.ce.gov.br/servicos/tabela_custo/?comp=I0725&amp;id=958"/>
    <hyperlink ref="A99" r:id="rId30" display="http://www.seinfra.ce.gov.br/servicos/tabela_custo/?comp=I0779&amp;id=917"/>
    <hyperlink ref="A86" r:id="rId31" display="http://www.seinfra.ce.gov.br/servicos/tabela_custo/?comp=I0667&amp;id=935"/>
    <hyperlink ref="A58:A59" r:id="rId32" display="http://www.seinfra.ce.gov.br/servicos/tabela_custo/?comp=I0683&amp;id=5866"/>
    <hyperlink ref="A60" r:id="rId33" display="http://www.seinfra.ce.gov.br/servicos/tabela_custo/?comp=I0683&amp;id=5866"/>
    <hyperlink ref="A88" r:id="rId34" display="http://www.seinfra.ce.gov.br/servicos/tabela_custo/?comp=I0639&amp;id=5830"/>
    <hyperlink ref="A91" r:id="rId35" display="http://www.seinfra.ce.gov.br/servicos/tabela_custo/?comp=I0753&amp;id=5830"/>
    <hyperlink ref="A97:A98" r:id="rId36" display="http://www.seinfra.ce.gov.br/servicos/tabela_custo/?comp=I0756&amp;id=935"/>
    <hyperlink ref="A66" r:id="rId37" display="http://www.seinfra.ce.gov.br/servicos/tabela_custo/?comp=I0742&amp;id=5866"/>
    <hyperlink ref="A38" r:id="rId38" display="http://www.seinfra.ce.gov.br/servicos/tabela_custo/?comp=I0731&amp;id=544"/>
    <hyperlink ref="A39" r:id="rId39" display="http://www.seinfra.ce.gov.br/servicos/tabela_custo/?comp=I0760&amp;id=544"/>
  </hyperlinks>
  <pageMargins left="0.78740157480314965" right="0.59055118110236227" top="0.98425196850393704" bottom="0.98425196850393704" header="0.51181102362204722" footer="0.51181102362204722"/>
  <pageSetup paperSize="9" orientation="portrait" verticalDpi="300" r:id="rId4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7:N9647"/>
  <sheetViews>
    <sheetView view="pageBreakPreview" topLeftCell="A8127" zoomScaleSheetLayoutView="100" workbookViewId="0">
      <selection activeCell="A8436" sqref="A8436:E8436"/>
    </sheetView>
  </sheetViews>
  <sheetFormatPr defaultRowHeight="12.75"/>
  <cols>
    <col min="1" max="1" width="11" style="156" customWidth="1"/>
    <col min="2" max="2" width="39.5703125" style="156" customWidth="1"/>
    <col min="3" max="3" width="9.85546875" style="156" customWidth="1"/>
    <col min="4" max="4" width="31.140625" style="156" customWidth="1"/>
    <col min="5" max="5" width="12.42578125" style="156" customWidth="1"/>
    <col min="6" max="6" width="9.85546875" style="156" customWidth="1"/>
    <col min="7" max="7" width="0.140625" style="156" customWidth="1"/>
    <col min="8" max="8" width="9.140625" style="156"/>
    <col min="9" max="9" width="10" style="156" bestFit="1" customWidth="1"/>
    <col min="10" max="10" width="36.42578125" style="156" customWidth="1"/>
    <col min="11" max="16384" width="9.140625" style="156"/>
  </cols>
  <sheetData>
    <row r="7" spans="1:10" ht="15.75">
      <c r="A7" s="834" t="s">
        <v>3319</v>
      </c>
      <c r="B7" s="835"/>
      <c r="C7" s="835"/>
      <c r="D7" s="835"/>
      <c r="E7" s="830" t="s">
        <v>3326</v>
      </c>
      <c r="F7" s="831"/>
    </row>
    <row r="8" spans="1:10" ht="15.75">
      <c r="A8" s="836" t="s">
        <v>3328</v>
      </c>
      <c r="B8" s="837"/>
      <c r="C8" s="837"/>
      <c r="D8" s="837"/>
      <c r="E8" s="157"/>
      <c r="F8" s="158"/>
      <c r="I8" s="159"/>
      <c r="J8" s="160" t="s">
        <v>3292</v>
      </c>
    </row>
    <row r="9" spans="1:10" ht="15.75" customHeight="1">
      <c r="A9" s="832" t="s">
        <v>3327</v>
      </c>
      <c r="B9" s="833"/>
      <c r="C9" s="833"/>
      <c r="D9" s="833"/>
      <c r="E9" s="161"/>
      <c r="F9" s="162"/>
      <c r="I9" s="163"/>
      <c r="J9" s="160" t="s">
        <v>3293</v>
      </c>
    </row>
    <row r="10" spans="1:10">
      <c r="A10" s="164"/>
      <c r="B10" s="165"/>
      <c r="C10" s="165"/>
      <c r="D10" s="166" t="s">
        <v>6137</v>
      </c>
      <c r="E10" s="166" t="s">
        <v>6138</v>
      </c>
      <c r="F10" s="167">
        <v>1.228</v>
      </c>
      <c r="G10" s="168"/>
      <c r="H10" s="169"/>
      <c r="I10" s="170"/>
      <c r="J10" s="160" t="s">
        <v>3294</v>
      </c>
    </row>
    <row r="11" spans="1:10">
      <c r="A11" s="171"/>
      <c r="B11" s="165"/>
      <c r="C11" s="165"/>
      <c r="D11" s="165"/>
      <c r="E11" s="166" t="s">
        <v>6139</v>
      </c>
      <c r="F11" s="172">
        <v>0.2</v>
      </c>
      <c r="G11" s="168"/>
      <c r="H11" s="169"/>
      <c r="I11" s="173"/>
      <c r="J11" s="160" t="s">
        <v>12864</v>
      </c>
    </row>
    <row r="12" spans="1:10">
      <c r="A12" s="171"/>
      <c r="B12" s="165"/>
      <c r="C12" s="165"/>
      <c r="D12" s="166" t="s">
        <v>6043</v>
      </c>
      <c r="E12" s="166" t="s">
        <v>6044</v>
      </c>
      <c r="F12" s="174">
        <v>2.12</v>
      </c>
      <c r="G12" s="168"/>
      <c r="H12" s="169"/>
    </row>
    <row r="13" spans="1:10">
      <c r="A13" s="171"/>
      <c r="B13" s="165"/>
      <c r="C13" s="165"/>
      <c r="D13" s="166"/>
      <c r="E13" s="175" t="s">
        <v>6045</v>
      </c>
      <c r="F13" s="174">
        <v>2.2200000000000002</v>
      </c>
      <c r="G13" s="168"/>
      <c r="H13" s="176"/>
    </row>
    <row r="14" spans="1:10">
      <c r="A14" s="177"/>
      <c r="B14" s="178"/>
      <c r="C14" s="178"/>
      <c r="D14" s="178"/>
      <c r="E14" s="179" t="s">
        <v>6046</v>
      </c>
      <c r="F14" s="180">
        <v>2.89</v>
      </c>
      <c r="G14" s="181"/>
      <c r="H14" s="169"/>
    </row>
    <row r="15" spans="1:10" s="182" customFormat="1" hidden="1">
      <c r="A15" s="900" t="s">
        <v>12882</v>
      </c>
      <c r="B15" s="900"/>
      <c r="C15" s="900"/>
      <c r="D15" s="900"/>
      <c r="E15" s="900"/>
      <c r="F15" s="900"/>
      <c r="H15" s="183"/>
    </row>
    <row r="16" spans="1:10" s="182" customFormat="1" hidden="1">
      <c r="A16" s="184"/>
      <c r="B16" s="184"/>
      <c r="C16" s="184"/>
      <c r="D16" s="184"/>
      <c r="E16" s="184"/>
      <c r="F16" s="184"/>
      <c r="H16" s="183"/>
    </row>
    <row r="17" spans="1:8" hidden="1">
      <c r="A17" s="796" t="s">
        <v>12883</v>
      </c>
      <c r="B17" s="796"/>
      <c r="C17" s="796"/>
      <c r="D17" s="796"/>
      <c r="E17" s="796"/>
      <c r="F17" s="796"/>
      <c r="H17" s="186"/>
    </row>
    <row r="18" spans="1:8" hidden="1">
      <c r="A18" s="187"/>
      <c r="B18" s="187"/>
      <c r="C18" s="187"/>
      <c r="D18" s="187"/>
      <c r="E18" s="187"/>
      <c r="F18" s="187"/>
      <c r="H18" s="186"/>
    </row>
    <row r="19" spans="1:8" ht="14.25" hidden="1" customHeight="1">
      <c r="A19" s="791" t="s">
        <v>12884</v>
      </c>
      <c r="B19" s="792"/>
      <c r="C19" s="792"/>
      <c r="D19" s="792"/>
      <c r="E19" s="781" t="s">
        <v>6571</v>
      </c>
      <c r="F19" s="782"/>
      <c r="H19" s="186"/>
    </row>
    <row r="20" spans="1:8" ht="12.75" hidden="1" customHeight="1">
      <c r="A20" s="190" t="s">
        <v>10268</v>
      </c>
      <c r="B20" s="191">
        <f>ROUND(F37,2)</f>
        <v>0.82</v>
      </c>
      <c r="C20" s="192"/>
      <c r="D20" s="193"/>
      <c r="E20" s="192"/>
      <c r="F20" s="194"/>
      <c r="H20" s="186"/>
    </row>
    <row r="21" spans="1:8" ht="13.5" hidden="1" customHeight="1">
      <c r="A21" s="195" t="s">
        <v>12885</v>
      </c>
      <c r="B21" s="196" t="s">
        <v>8261</v>
      </c>
      <c r="C21" s="196" t="s">
        <v>8262</v>
      </c>
      <c r="D21" s="196" t="s">
        <v>8263</v>
      </c>
      <c r="E21" s="196" t="s">
        <v>8264</v>
      </c>
      <c r="F21" s="197" t="s">
        <v>8265</v>
      </c>
      <c r="H21" s="186"/>
    </row>
    <row r="22" spans="1:8" ht="12.75" hidden="1" customHeight="1">
      <c r="A22" s="778" t="s">
        <v>6573</v>
      </c>
      <c r="B22" s="779"/>
      <c r="C22" s="779"/>
      <c r="D22" s="779"/>
      <c r="E22" s="779"/>
      <c r="F22" s="780"/>
      <c r="H22" s="186"/>
    </row>
    <row r="23" spans="1:8" ht="13.5" hidden="1" customHeight="1">
      <c r="A23" s="195" t="s">
        <v>13434</v>
      </c>
      <c r="B23" s="201" t="s">
        <v>13435</v>
      </c>
      <c r="C23" s="196" t="s">
        <v>13436</v>
      </c>
      <c r="D23" s="202">
        <v>4.0000000000000001E-3</v>
      </c>
      <c r="E23" s="203">
        <f>Insumos!D$47</f>
        <v>67.58</v>
      </c>
      <c r="F23" s="204">
        <f>PRODUCT(D23:E23)</f>
        <v>0.27032</v>
      </c>
      <c r="H23" s="186"/>
    </row>
    <row r="24" spans="1:8" ht="12" hidden="1" customHeight="1">
      <c r="A24" s="783" t="s">
        <v>6574</v>
      </c>
      <c r="B24" s="784"/>
      <c r="C24" s="784"/>
      <c r="D24" s="784"/>
      <c r="E24" s="784"/>
      <c r="F24" s="204">
        <f>SUM(F22:F23)</f>
        <v>0.27032</v>
      </c>
      <c r="H24" s="186"/>
    </row>
    <row r="25" spans="1:8" ht="12.75" hidden="1" customHeight="1">
      <c r="A25" s="778" t="s">
        <v>13437</v>
      </c>
      <c r="B25" s="779"/>
      <c r="C25" s="779"/>
      <c r="D25" s="779"/>
      <c r="E25" s="779"/>
      <c r="F25" s="780"/>
      <c r="H25" s="186"/>
    </row>
    <row r="26" spans="1:8" ht="13.5" hidden="1" customHeight="1">
      <c r="A26" s="207" t="s">
        <v>13438</v>
      </c>
      <c r="B26" s="208" t="s">
        <v>13439</v>
      </c>
      <c r="C26" s="209" t="s">
        <v>13436</v>
      </c>
      <c r="D26" s="210">
        <v>3.5999999999999997E-2</v>
      </c>
      <c r="E26" s="211">
        <f>F$13</f>
        <v>2.2200000000000002</v>
      </c>
      <c r="F26" s="204">
        <f>PRODUCT(D26:E26)</f>
        <v>7.9920000000000005E-2</v>
      </c>
      <c r="H26" s="186"/>
    </row>
    <row r="27" spans="1:8" ht="11.25" hidden="1" customHeight="1">
      <c r="A27" s="207" t="s">
        <v>13440</v>
      </c>
      <c r="B27" s="208" t="s">
        <v>13441</v>
      </c>
      <c r="C27" s="209" t="s">
        <v>13436</v>
      </c>
      <c r="D27" s="210">
        <v>1E-3</v>
      </c>
      <c r="E27" s="203">
        <f>Insumos!D$2400</f>
        <v>6.21</v>
      </c>
      <c r="F27" s="204">
        <f>PRODUCT(D27:E27)</f>
        <v>6.2100000000000002E-3</v>
      </c>
      <c r="H27" s="186"/>
    </row>
    <row r="28" spans="1:8" ht="11.25" hidden="1" customHeight="1">
      <c r="A28" s="207" t="s">
        <v>13442</v>
      </c>
      <c r="B28" s="208" t="s">
        <v>13443</v>
      </c>
      <c r="C28" s="209" t="s">
        <v>13436</v>
      </c>
      <c r="D28" s="210">
        <v>1.2E-2</v>
      </c>
      <c r="E28" s="203">
        <f>Insumos!D$2469</f>
        <v>7.24</v>
      </c>
      <c r="F28" s="204">
        <f>PRODUCT(D28:E28)</f>
        <v>8.6879999999999999E-2</v>
      </c>
      <c r="H28" s="186"/>
    </row>
    <row r="29" spans="1:8" ht="12.75" hidden="1" customHeight="1">
      <c r="A29" s="783" t="s">
        <v>13444</v>
      </c>
      <c r="B29" s="784"/>
      <c r="C29" s="784"/>
      <c r="D29" s="784"/>
      <c r="E29" s="784"/>
      <c r="F29" s="204">
        <f>SUM(F26:F28)</f>
        <v>0.17301</v>
      </c>
      <c r="H29" s="186"/>
    </row>
    <row r="30" spans="1:8" ht="12" hidden="1" customHeight="1">
      <c r="A30" s="778" t="s">
        <v>13445</v>
      </c>
      <c r="B30" s="779"/>
      <c r="C30" s="779"/>
      <c r="D30" s="779"/>
      <c r="E30" s="779"/>
      <c r="F30" s="780"/>
      <c r="H30" s="186"/>
    </row>
    <row r="31" spans="1:8" ht="14.25" hidden="1" customHeight="1">
      <c r="A31" s="207" t="s">
        <v>13446</v>
      </c>
      <c r="B31" s="208" t="s">
        <v>12888</v>
      </c>
      <c r="C31" s="209" t="s">
        <v>12889</v>
      </c>
      <c r="D31" s="210">
        <v>5.0000000000000001E-3</v>
      </c>
      <c r="E31" s="203">
        <f>Insumos!D$322</f>
        <v>2.92</v>
      </c>
      <c r="F31" s="204">
        <f>PRODUCT(D31:E31)</f>
        <v>1.46E-2</v>
      </c>
      <c r="H31" s="186"/>
    </row>
    <row r="32" spans="1:8" ht="23.25" hidden="1" customHeight="1">
      <c r="A32" s="207" t="s">
        <v>12890</v>
      </c>
      <c r="B32" s="208" t="s">
        <v>12891</v>
      </c>
      <c r="C32" s="209" t="s">
        <v>12889</v>
      </c>
      <c r="D32" s="210">
        <v>1.6999999999999999E-3</v>
      </c>
      <c r="E32" s="203">
        <f>Insumos!D$356</f>
        <v>5.62</v>
      </c>
      <c r="F32" s="204">
        <f>PRODUCT(D32:E32)</f>
        <v>9.554E-3</v>
      </c>
      <c r="H32" s="186"/>
    </row>
    <row r="33" spans="1:8" ht="12.75" hidden="1" customHeight="1">
      <c r="A33" s="783" t="s">
        <v>10905</v>
      </c>
      <c r="B33" s="784"/>
      <c r="C33" s="784"/>
      <c r="D33" s="784"/>
      <c r="E33" s="784"/>
      <c r="F33" s="204">
        <f>SUM(F31:F32)</f>
        <v>2.4154000000000002E-2</v>
      </c>
      <c r="H33" s="186"/>
    </row>
    <row r="34" spans="1:8" hidden="1">
      <c r="A34" s="783" t="s">
        <v>6572</v>
      </c>
      <c r="B34" s="784"/>
      <c r="C34" s="784"/>
      <c r="D34" s="784"/>
      <c r="E34" s="206" t="s">
        <v>10906</v>
      </c>
      <c r="F34" s="204">
        <f>SUM(F24,F29,F33)</f>
        <v>0.46748400000000001</v>
      </c>
      <c r="H34" s="186"/>
    </row>
    <row r="35" spans="1:8" hidden="1">
      <c r="A35" s="783"/>
      <c r="B35" s="784"/>
      <c r="C35" s="784"/>
      <c r="D35" s="784"/>
      <c r="E35" s="212" t="s">
        <v>10907</v>
      </c>
      <c r="F35" s="213">
        <f>F$10*(F29)</f>
        <v>0.21245628</v>
      </c>
      <c r="H35" s="186"/>
    </row>
    <row r="36" spans="1:8" hidden="1">
      <c r="A36" s="783"/>
      <c r="B36" s="784"/>
      <c r="C36" s="784"/>
      <c r="D36" s="784"/>
      <c r="E36" s="206" t="s">
        <v>10908</v>
      </c>
      <c r="F36" s="213">
        <f>SUM(F34:F35)*F$11</f>
        <v>0.13598805600000002</v>
      </c>
      <c r="H36" s="186"/>
    </row>
    <row r="37" spans="1:8" ht="11.25" hidden="1" customHeight="1">
      <c r="A37" s="789"/>
      <c r="B37" s="790"/>
      <c r="C37" s="790"/>
      <c r="D37" s="790"/>
      <c r="E37" s="215" t="s">
        <v>10909</v>
      </c>
      <c r="F37" s="216">
        <f>SUM(F34:F36)</f>
        <v>0.81592833600000003</v>
      </c>
      <c r="H37" s="186"/>
    </row>
    <row r="38" spans="1:8" hidden="1">
      <c r="A38" s="217"/>
      <c r="B38" s="218"/>
      <c r="C38" s="218"/>
      <c r="D38" s="218"/>
      <c r="E38" s="218"/>
      <c r="F38" s="218"/>
      <c r="G38" s="186"/>
      <c r="H38" s="186"/>
    </row>
    <row r="39" spans="1:8" ht="12" hidden="1" customHeight="1">
      <c r="A39" s="791" t="s">
        <v>6575</v>
      </c>
      <c r="B39" s="792"/>
      <c r="C39" s="792"/>
      <c r="D39" s="792"/>
      <c r="E39" s="781" t="s">
        <v>3995</v>
      </c>
      <c r="F39" s="782"/>
      <c r="H39" s="186"/>
    </row>
    <row r="40" spans="1:8" ht="11.25" hidden="1" customHeight="1">
      <c r="A40" s="190" t="s">
        <v>10268</v>
      </c>
      <c r="B40" s="191">
        <f>ROUND(F57,2)</f>
        <v>2.42</v>
      </c>
      <c r="C40" s="192"/>
      <c r="D40" s="193"/>
      <c r="E40" s="192"/>
      <c r="F40" s="194"/>
      <c r="H40" s="186"/>
    </row>
    <row r="41" spans="1:8" ht="12" hidden="1" customHeight="1">
      <c r="A41" s="195" t="s">
        <v>12885</v>
      </c>
      <c r="B41" s="196" t="s">
        <v>8261</v>
      </c>
      <c r="C41" s="196" t="s">
        <v>8262</v>
      </c>
      <c r="D41" s="196" t="s">
        <v>8263</v>
      </c>
      <c r="E41" s="196" t="s">
        <v>8264</v>
      </c>
      <c r="F41" s="197" t="s">
        <v>8265</v>
      </c>
      <c r="H41" s="186"/>
    </row>
    <row r="42" spans="1:8" ht="11.25" hidden="1" customHeight="1">
      <c r="A42" s="778" t="s">
        <v>6573</v>
      </c>
      <c r="B42" s="779"/>
      <c r="C42" s="779"/>
      <c r="D42" s="779"/>
      <c r="E42" s="779"/>
      <c r="F42" s="780"/>
      <c r="H42" s="186"/>
    </row>
    <row r="43" spans="1:8" hidden="1">
      <c r="A43" s="195" t="s">
        <v>13434</v>
      </c>
      <c r="B43" s="201" t="s">
        <v>13435</v>
      </c>
      <c r="C43" s="196" t="s">
        <v>13436</v>
      </c>
      <c r="D43" s="202">
        <v>2.4E-2</v>
      </c>
      <c r="E43" s="203">
        <f>Insumos!D$47</f>
        <v>67.58</v>
      </c>
      <c r="F43" s="204">
        <f>PRODUCT(D43:E43)</f>
        <v>1.62192</v>
      </c>
      <c r="H43" s="186"/>
    </row>
    <row r="44" spans="1:8" ht="12.75" hidden="1" customHeight="1">
      <c r="A44" s="783" t="s">
        <v>6574</v>
      </c>
      <c r="B44" s="784"/>
      <c r="C44" s="784"/>
      <c r="D44" s="784"/>
      <c r="E44" s="784"/>
      <c r="F44" s="204">
        <f>SUM(F42:F43)</f>
        <v>1.62192</v>
      </c>
      <c r="H44" s="186"/>
    </row>
    <row r="45" spans="1:8" ht="12" hidden="1" customHeight="1">
      <c r="A45" s="778" t="s">
        <v>13437</v>
      </c>
      <c r="B45" s="779"/>
      <c r="C45" s="779"/>
      <c r="D45" s="779"/>
      <c r="E45" s="779"/>
      <c r="F45" s="780"/>
      <c r="H45" s="186"/>
    </row>
    <row r="46" spans="1:8" ht="11.25" hidden="1" customHeight="1">
      <c r="A46" s="207" t="s">
        <v>13438</v>
      </c>
      <c r="B46" s="208" t="s">
        <v>13439</v>
      </c>
      <c r="C46" s="209" t="s">
        <v>13436</v>
      </c>
      <c r="D46" s="210">
        <v>8.0000000000000002E-3</v>
      </c>
      <c r="E46" s="211">
        <f>F$13</f>
        <v>2.2200000000000002</v>
      </c>
      <c r="F46" s="204">
        <f>PRODUCT(D46:E46)</f>
        <v>1.7760000000000001E-2</v>
      </c>
      <c r="H46" s="186"/>
    </row>
    <row r="47" spans="1:8" ht="11.25" hidden="1" customHeight="1">
      <c r="A47" s="207" t="s">
        <v>13440</v>
      </c>
      <c r="B47" s="208" t="s">
        <v>13441</v>
      </c>
      <c r="C47" s="209" t="s">
        <v>13436</v>
      </c>
      <c r="D47" s="210">
        <v>0.02</v>
      </c>
      <c r="E47" s="203">
        <f>Insumos!D$2400</f>
        <v>6.21</v>
      </c>
      <c r="F47" s="204">
        <f>PRODUCT(D47:E47)</f>
        <v>0.1242</v>
      </c>
      <c r="H47" s="186"/>
    </row>
    <row r="48" spans="1:8" ht="10.5" hidden="1" customHeight="1">
      <c r="A48" s="207" t="s">
        <v>13442</v>
      </c>
      <c r="B48" s="208" t="s">
        <v>13443</v>
      </c>
      <c r="C48" s="209" t="s">
        <v>13436</v>
      </c>
      <c r="D48" s="210">
        <v>4.0000000000000001E-3</v>
      </c>
      <c r="E48" s="203">
        <f>Insumos!D$2469</f>
        <v>7.24</v>
      </c>
      <c r="F48" s="204">
        <f>PRODUCT(D48:E48)</f>
        <v>2.8960000000000003E-2</v>
      </c>
      <c r="H48" s="186"/>
    </row>
    <row r="49" spans="1:8" ht="12.75" hidden="1" customHeight="1">
      <c r="A49" s="783" t="s">
        <v>13444</v>
      </c>
      <c r="B49" s="784"/>
      <c r="C49" s="784"/>
      <c r="D49" s="784"/>
      <c r="E49" s="784"/>
      <c r="F49" s="204">
        <f>SUM(F46:F48)</f>
        <v>0.17092000000000002</v>
      </c>
      <c r="H49" s="186"/>
    </row>
    <row r="50" spans="1:8" hidden="1">
      <c r="A50" s="778" t="s">
        <v>13445</v>
      </c>
      <c r="B50" s="779"/>
      <c r="C50" s="779"/>
      <c r="D50" s="779"/>
      <c r="E50" s="779"/>
      <c r="F50" s="780"/>
      <c r="H50" s="186"/>
    </row>
    <row r="51" spans="1:8" hidden="1">
      <c r="A51" s="207" t="s">
        <v>13446</v>
      </c>
      <c r="B51" s="208" t="s">
        <v>12888</v>
      </c>
      <c r="C51" s="209" t="s">
        <v>12889</v>
      </c>
      <c r="D51" s="210">
        <v>3.0000000000000001E-3</v>
      </c>
      <c r="E51" s="203">
        <f>Insumos!D$322</f>
        <v>2.92</v>
      </c>
      <c r="F51" s="204">
        <f>PRODUCT(D51:E51)</f>
        <v>8.7600000000000004E-3</v>
      </c>
      <c r="H51" s="186"/>
    </row>
    <row r="52" spans="1:8" hidden="1">
      <c r="A52" s="207" t="s">
        <v>12890</v>
      </c>
      <c r="B52" s="208" t="s">
        <v>12891</v>
      </c>
      <c r="C52" s="209" t="s">
        <v>12889</v>
      </c>
      <c r="D52" s="210">
        <v>1E-3</v>
      </c>
      <c r="E52" s="203">
        <f>Insumos!D$356</f>
        <v>5.62</v>
      </c>
      <c r="F52" s="204">
        <f>PRODUCT(D52:E52)</f>
        <v>5.62E-3</v>
      </c>
      <c r="H52" s="186"/>
    </row>
    <row r="53" spans="1:8" ht="12.75" hidden="1" customHeight="1">
      <c r="A53" s="783" t="s">
        <v>10905</v>
      </c>
      <c r="B53" s="784"/>
      <c r="C53" s="784"/>
      <c r="D53" s="784"/>
      <c r="E53" s="784"/>
      <c r="F53" s="204">
        <f>SUM(F51:F52)</f>
        <v>1.438E-2</v>
      </c>
      <c r="H53" s="186"/>
    </row>
    <row r="54" spans="1:8" hidden="1">
      <c r="A54" s="783" t="s">
        <v>6572</v>
      </c>
      <c r="B54" s="784"/>
      <c r="C54" s="784"/>
      <c r="D54" s="784"/>
      <c r="E54" s="206" t="s">
        <v>10906</v>
      </c>
      <c r="F54" s="204">
        <f>SUM(F44,F49,F53)</f>
        <v>1.80722</v>
      </c>
      <c r="H54" s="186"/>
    </row>
    <row r="55" spans="1:8" hidden="1">
      <c r="A55" s="783"/>
      <c r="B55" s="784"/>
      <c r="C55" s="784"/>
      <c r="D55" s="784"/>
      <c r="E55" s="212" t="s">
        <v>10907</v>
      </c>
      <c r="F55" s="213">
        <f>F$10*(F49)</f>
        <v>0.20988976000000001</v>
      </c>
      <c r="H55" s="186"/>
    </row>
    <row r="56" spans="1:8" hidden="1">
      <c r="A56" s="783"/>
      <c r="B56" s="784"/>
      <c r="C56" s="784"/>
      <c r="D56" s="784"/>
      <c r="E56" s="206" t="s">
        <v>10908</v>
      </c>
      <c r="F56" s="213">
        <f>SUM(F54:F55)*F$11</f>
        <v>0.40342195199999997</v>
      </c>
      <c r="H56" s="186"/>
    </row>
    <row r="57" spans="1:8" hidden="1">
      <c r="A57" s="789"/>
      <c r="B57" s="790"/>
      <c r="C57" s="790"/>
      <c r="D57" s="790"/>
      <c r="E57" s="215" t="s">
        <v>10909</v>
      </c>
      <c r="F57" s="216">
        <f>SUM(F54:F56)</f>
        <v>2.4205317119999998</v>
      </c>
      <c r="H57" s="186"/>
    </row>
    <row r="58" spans="1:8" ht="12.75" hidden="1" customHeight="1">
      <c r="A58" s="791" t="s">
        <v>3999</v>
      </c>
      <c r="B58" s="792"/>
      <c r="C58" s="792"/>
      <c r="D58" s="792"/>
      <c r="E58" s="781" t="s">
        <v>6571</v>
      </c>
      <c r="F58" s="782"/>
      <c r="H58" s="186"/>
    </row>
    <row r="59" spans="1:8" ht="12.75" hidden="1" customHeight="1">
      <c r="A59" s="190" t="s">
        <v>10268</v>
      </c>
      <c r="B59" s="191">
        <f>ROUND(F79,2)</f>
        <v>1.1200000000000001</v>
      </c>
      <c r="C59" s="192"/>
      <c r="D59" s="193"/>
      <c r="E59" s="192"/>
      <c r="F59" s="194"/>
      <c r="H59" s="186"/>
    </row>
    <row r="60" spans="1:8" hidden="1">
      <c r="A60" s="195" t="s">
        <v>12885</v>
      </c>
      <c r="B60" s="196" t="s">
        <v>8261</v>
      </c>
      <c r="C60" s="196" t="s">
        <v>8262</v>
      </c>
      <c r="D60" s="196" t="s">
        <v>8263</v>
      </c>
      <c r="E60" s="196" t="s">
        <v>8264</v>
      </c>
      <c r="F60" s="197" t="s">
        <v>8265</v>
      </c>
      <c r="H60" s="186"/>
    </row>
    <row r="61" spans="1:8" ht="12.75" hidden="1" customHeight="1">
      <c r="A61" s="778" t="s">
        <v>6573</v>
      </c>
      <c r="B61" s="779"/>
      <c r="C61" s="779"/>
      <c r="D61" s="779"/>
      <c r="E61" s="779"/>
      <c r="F61" s="780"/>
      <c r="H61" s="186"/>
    </row>
    <row r="62" spans="1:8" hidden="1">
      <c r="A62" s="219" t="s">
        <v>4000</v>
      </c>
      <c r="B62" s="208" t="s">
        <v>4001</v>
      </c>
      <c r="C62" s="209" t="s">
        <v>13436</v>
      </c>
      <c r="D62" s="210">
        <v>1.0999999999999999E-2</v>
      </c>
      <c r="E62" s="203">
        <f>Insumos!D$38</f>
        <v>1.96</v>
      </c>
      <c r="F62" s="204">
        <f>PRODUCT(D62:E62)</f>
        <v>2.1559999999999999E-2</v>
      </c>
      <c r="H62" s="186"/>
    </row>
    <row r="63" spans="1:8" hidden="1">
      <c r="A63" s="219" t="s">
        <v>2929</v>
      </c>
      <c r="B63" s="208" t="s">
        <v>2930</v>
      </c>
      <c r="C63" s="209" t="s">
        <v>13436</v>
      </c>
      <c r="D63" s="210">
        <v>1E-3</v>
      </c>
      <c r="E63" s="203">
        <f>Insumos!D$39</f>
        <v>3.46</v>
      </c>
      <c r="F63" s="204">
        <f>PRODUCT(D63:E63)</f>
        <v>3.46E-3</v>
      </c>
      <c r="H63" s="186"/>
    </row>
    <row r="64" spans="1:8" hidden="1">
      <c r="A64" s="219" t="s">
        <v>13434</v>
      </c>
      <c r="B64" s="208" t="s">
        <v>13435</v>
      </c>
      <c r="C64" s="209" t="s">
        <v>13436</v>
      </c>
      <c r="D64" s="210">
        <v>4.0000000000000001E-3</v>
      </c>
      <c r="E64" s="203">
        <f>Insumos!D$47</f>
        <v>67.58</v>
      </c>
      <c r="F64" s="204">
        <f>PRODUCT(D64:E64)</f>
        <v>0.27032</v>
      </c>
      <c r="H64" s="186"/>
    </row>
    <row r="65" spans="1:8" ht="12.75" hidden="1" customHeight="1">
      <c r="A65" s="783" t="s">
        <v>6574</v>
      </c>
      <c r="B65" s="784"/>
      <c r="C65" s="784"/>
      <c r="D65" s="784"/>
      <c r="E65" s="784"/>
      <c r="F65" s="204">
        <f>SUM(F62:F64)</f>
        <v>0.29533999999999999</v>
      </c>
      <c r="H65" s="186"/>
    </row>
    <row r="66" spans="1:8" ht="11.25" hidden="1" customHeight="1">
      <c r="A66" s="778" t="s">
        <v>13437</v>
      </c>
      <c r="B66" s="779"/>
      <c r="C66" s="779"/>
      <c r="D66" s="779"/>
      <c r="E66" s="779"/>
      <c r="F66" s="780"/>
      <c r="H66" s="186"/>
    </row>
    <row r="67" spans="1:8" hidden="1">
      <c r="A67" s="207" t="s">
        <v>13438</v>
      </c>
      <c r="B67" s="208" t="s">
        <v>13439</v>
      </c>
      <c r="C67" s="209" t="s">
        <v>13436</v>
      </c>
      <c r="D67" s="210">
        <v>1.7000000000000001E-2</v>
      </c>
      <c r="E67" s="211">
        <f>F$13</f>
        <v>2.2200000000000002</v>
      </c>
      <c r="F67" s="204">
        <f>PRODUCT(D67:E67)</f>
        <v>3.7740000000000003E-2</v>
      </c>
      <c r="H67" s="186"/>
    </row>
    <row r="68" spans="1:8" hidden="1">
      <c r="A68" s="207" t="s">
        <v>13440</v>
      </c>
      <c r="B68" s="208" t="s">
        <v>13441</v>
      </c>
      <c r="C68" s="209" t="s">
        <v>13436</v>
      </c>
      <c r="D68" s="210">
        <v>1E-3</v>
      </c>
      <c r="E68" s="203">
        <f>Insumos!D$2400</f>
        <v>6.21</v>
      </c>
      <c r="F68" s="204">
        <f>PRODUCT(D68:E68)</f>
        <v>6.2100000000000002E-3</v>
      </c>
      <c r="H68" s="186"/>
    </row>
    <row r="69" spans="1:8" hidden="1">
      <c r="A69" s="207" t="s">
        <v>5086</v>
      </c>
      <c r="B69" s="208" t="s">
        <v>2933</v>
      </c>
      <c r="C69" s="209" t="s">
        <v>13436</v>
      </c>
      <c r="D69" s="210">
        <v>1.14E-2</v>
      </c>
      <c r="E69" s="203">
        <f>Insumos!D$2434</f>
        <v>6.21</v>
      </c>
      <c r="F69" s="204">
        <f>PRODUCT(D69:E69)</f>
        <v>7.0793999999999996E-2</v>
      </c>
      <c r="H69" s="186"/>
    </row>
    <row r="70" spans="1:8" hidden="1">
      <c r="A70" s="207" t="s">
        <v>13442</v>
      </c>
      <c r="B70" s="208" t="s">
        <v>13443</v>
      </c>
      <c r="C70" s="209" t="s">
        <v>13436</v>
      </c>
      <c r="D70" s="210">
        <v>1.7000000000000001E-2</v>
      </c>
      <c r="E70" s="203">
        <f>Insumos!D$2469</f>
        <v>7.24</v>
      </c>
      <c r="F70" s="204">
        <f>PRODUCT(D70:E70)</f>
        <v>0.12308000000000001</v>
      </c>
      <c r="H70" s="186"/>
    </row>
    <row r="71" spans="1:8" ht="12.75" hidden="1" customHeight="1">
      <c r="A71" s="783" t="s">
        <v>13444</v>
      </c>
      <c r="B71" s="784"/>
      <c r="C71" s="784"/>
      <c r="D71" s="784"/>
      <c r="E71" s="784"/>
      <c r="F71" s="204">
        <f>SUM(F67:F70)</f>
        <v>0.23782400000000001</v>
      </c>
      <c r="H71" s="186"/>
    </row>
    <row r="72" spans="1:8" hidden="1">
      <c r="A72" s="778" t="s">
        <v>13445</v>
      </c>
      <c r="B72" s="779"/>
      <c r="C72" s="779"/>
      <c r="D72" s="779"/>
      <c r="E72" s="779"/>
      <c r="F72" s="780"/>
      <c r="H72" s="186"/>
    </row>
    <row r="73" spans="1:8" hidden="1">
      <c r="A73" s="207" t="s">
        <v>13446</v>
      </c>
      <c r="B73" s="208" t="s">
        <v>12888</v>
      </c>
      <c r="C73" s="209" t="s">
        <v>12889</v>
      </c>
      <c r="D73" s="210">
        <v>5.0000000000000001E-3</v>
      </c>
      <c r="E73" s="203">
        <f>Insumos!D$322</f>
        <v>2.92</v>
      </c>
      <c r="F73" s="204">
        <f>PRODUCT(D73:E73)</f>
        <v>1.46E-2</v>
      </c>
      <c r="H73" s="186"/>
    </row>
    <row r="74" spans="1:8" ht="21" hidden="1" customHeight="1">
      <c r="A74" s="207" t="s">
        <v>12890</v>
      </c>
      <c r="B74" s="208" t="s">
        <v>12891</v>
      </c>
      <c r="C74" s="209" t="s">
        <v>12889</v>
      </c>
      <c r="D74" s="210">
        <v>1.7000000000000001E-2</v>
      </c>
      <c r="E74" s="203">
        <f>Insumos!D$356</f>
        <v>5.62</v>
      </c>
      <c r="F74" s="204">
        <f>PRODUCT(D74:E74)</f>
        <v>9.5540000000000014E-2</v>
      </c>
      <c r="H74" s="186"/>
    </row>
    <row r="75" spans="1:8" ht="12.75" hidden="1" customHeight="1">
      <c r="A75" s="783" t="s">
        <v>10905</v>
      </c>
      <c r="B75" s="784"/>
      <c r="C75" s="784"/>
      <c r="D75" s="784"/>
      <c r="E75" s="784"/>
      <c r="F75" s="204">
        <f>SUM(F73:F74)</f>
        <v>0.11014000000000002</v>
      </c>
      <c r="H75" s="186"/>
    </row>
    <row r="76" spans="1:8" ht="10.5" hidden="1" customHeight="1">
      <c r="A76" s="783" t="s">
        <v>6572</v>
      </c>
      <c r="B76" s="784"/>
      <c r="C76" s="784"/>
      <c r="D76" s="784"/>
      <c r="E76" s="206" t="s">
        <v>10906</v>
      </c>
      <c r="F76" s="204">
        <f>SUM(F65,F71,F75)</f>
        <v>0.64330399999999999</v>
      </c>
      <c r="H76" s="186"/>
    </row>
    <row r="77" spans="1:8" ht="12" hidden="1" customHeight="1">
      <c r="A77" s="783"/>
      <c r="B77" s="784"/>
      <c r="C77" s="784"/>
      <c r="D77" s="784"/>
      <c r="E77" s="212" t="s">
        <v>10907</v>
      </c>
      <c r="F77" s="213">
        <f>F$10*(F71)</f>
        <v>0.29204787199999999</v>
      </c>
      <c r="H77" s="186"/>
    </row>
    <row r="78" spans="1:8" ht="11.25" hidden="1" customHeight="1">
      <c r="A78" s="783"/>
      <c r="B78" s="784"/>
      <c r="C78" s="784"/>
      <c r="D78" s="784"/>
      <c r="E78" s="206" t="s">
        <v>10908</v>
      </c>
      <c r="F78" s="213">
        <f>SUM(F76:F77)*F$11</f>
        <v>0.18707037440000002</v>
      </c>
      <c r="H78" s="186"/>
    </row>
    <row r="79" spans="1:8" ht="11.25" hidden="1" customHeight="1">
      <c r="A79" s="789"/>
      <c r="B79" s="790"/>
      <c r="C79" s="790"/>
      <c r="D79" s="790"/>
      <c r="E79" s="215" t="s">
        <v>10909</v>
      </c>
      <c r="F79" s="216">
        <f>SUM(F76:F78)</f>
        <v>1.1224222464</v>
      </c>
      <c r="H79" s="186"/>
    </row>
    <row r="80" spans="1:8" ht="6.75" hidden="1" customHeight="1">
      <c r="H80" s="186"/>
    </row>
    <row r="81" spans="1:8" ht="12" hidden="1" customHeight="1">
      <c r="A81" s="842" t="s">
        <v>8813</v>
      </c>
      <c r="B81" s="843"/>
      <c r="C81" s="843"/>
      <c r="D81" s="843"/>
      <c r="E81" s="843"/>
      <c r="F81" s="188" t="s">
        <v>6571</v>
      </c>
      <c r="H81" s="186"/>
    </row>
    <row r="82" spans="1:8" ht="11.25" hidden="1" customHeight="1">
      <c r="A82" s="190" t="s">
        <v>10268</v>
      </c>
      <c r="B82" s="191">
        <f>ROUND(F102,2)</f>
        <v>0.84</v>
      </c>
      <c r="C82" s="192"/>
      <c r="D82" s="193"/>
      <c r="E82" s="192"/>
      <c r="F82" s="194"/>
      <c r="H82" s="186"/>
    </row>
    <row r="83" spans="1:8" ht="12" hidden="1" customHeight="1">
      <c r="A83" s="195" t="s">
        <v>12885</v>
      </c>
      <c r="B83" s="196" t="s">
        <v>8261</v>
      </c>
      <c r="C83" s="196" t="s">
        <v>8262</v>
      </c>
      <c r="D83" s="196" t="s">
        <v>8263</v>
      </c>
      <c r="E83" s="196" t="s">
        <v>8264</v>
      </c>
      <c r="F83" s="197" t="s">
        <v>8265</v>
      </c>
      <c r="H83" s="186"/>
    </row>
    <row r="84" spans="1:8" ht="11.25" hidden="1" customHeight="1">
      <c r="A84" s="778" t="s">
        <v>6573</v>
      </c>
      <c r="B84" s="779"/>
      <c r="C84" s="779"/>
      <c r="D84" s="779"/>
      <c r="E84" s="779"/>
      <c r="F84" s="780"/>
      <c r="H84" s="186"/>
    </row>
    <row r="85" spans="1:8" ht="10.5" hidden="1" customHeight="1">
      <c r="A85" s="219" t="s">
        <v>4000</v>
      </c>
      <c r="B85" s="208" t="s">
        <v>4001</v>
      </c>
      <c r="C85" s="209" t="s">
        <v>13436</v>
      </c>
      <c r="D85" s="210">
        <v>1.11E-2</v>
      </c>
      <c r="E85" s="203">
        <f>Insumos!D$38</f>
        <v>1.96</v>
      </c>
      <c r="F85" s="204">
        <f>PRODUCT(D85:E85)</f>
        <v>2.1756000000000001E-2</v>
      </c>
      <c r="H85" s="186"/>
    </row>
    <row r="86" spans="1:8" ht="11.25" hidden="1" customHeight="1">
      <c r="A86" s="219" t="s">
        <v>2929</v>
      </c>
      <c r="B86" s="208" t="s">
        <v>2930</v>
      </c>
      <c r="C86" s="209" t="s">
        <v>13436</v>
      </c>
      <c r="D86" s="210">
        <v>2.9999999999999997E-4</v>
      </c>
      <c r="E86" s="203">
        <f>Insumos!D$39</f>
        <v>3.46</v>
      </c>
      <c r="F86" s="204">
        <f>PRODUCT(D86:E86)</f>
        <v>1.0379999999999999E-3</v>
      </c>
      <c r="H86" s="186"/>
    </row>
    <row r="87" spans="1:8" ht="11.25" hidden="1" customHeight="1">
      <c r="A87" s="219" t="s">
        <v>13434</v>
      </c>
      <c r="B87" s="208" t="s">
        <v>13435</v>
      </c>
      <c r="C87" s="209" t="s">
        <v>13436</v>
      </c>
      <c r="D87" s="210">
        <v>4.0000000000000001E-3</v>
      </c>
      <c r="E87" s="203">
        <f>Insumos!D$47</f>
        <v>67.58</v>
      </c>
      <c r="F87" s="204">
        <f>PRODUCT(D87:E87)</f>
        <v>0.27032</v>
      </c>
      <c r="H87" s="186"/>
    </row>
    <row r="88" spans="1:8" ht="12.75" hidden="1" customHeight="1">
      <c r="A88" s="783" t="s">
        <v>6574</v>
      </c>
      <c r="B88" s="784"/>
      <c r="C88" s="784"/>
      <c r="D88" s="784"/>
      <c r="E88" s="784"/>
      <c r="F88" s="204">
        <f>SUM(F85:F87)</f>
        <v>0.29311399999999999</v>
      </c>
      <c r="H88" s="186"/>
    </row>
    <row r="89" spans="1:8" ht="10.5" hidden="1" customHeight="1">
      <c r="A89" s="778" t="s">
        <v>13437</v>
      </c>
      <c r="B89" s="779"/>
      <c r="C89" s="779"/>
      <c r="D89" s="779"/>
      <c r="E89" s="779"/>
      <c r="F89" s="780"/>
      <c r="H89" s="186"/>
    </row>
    <row r="90" spans="1:8" ht="12" hidden="1" customHeight="1">
      <c r="A90" s="207" t="s">
        <v>13438</v>
      </c>
      <c r="B90" s="208" t="s">
        <v>13439</v>
      </c>
      <c r="C90" s="209" t="s">
        <v>13436</v>
      </c>
      <c r="D90" s="210">
        <v>6.0000000000000001E-3</v>
      </c>
      <c r="E90" s="211">
        <f>F$13</f>
        <v>2.2200000000000002</v>
      </c>
      <c r="F90" s="204">
        <f>PRODUCT(D90:E90)</f>
        <v>1.3320000000000002E-2</v>
      </c>
      <c r="H90" s="186"/>
    </row>
    <row r="91" spans="1:8" ht="12" hidden="1" customHeight="1">
      <c r="A91" s="207" t="s">
        <v>13440</v>
      </c>
      <c r="B91" s="208" t="s">
        <v>13441</v>
      </c>
      <c r="C91" s="209" t="s">
        <v>13436</v>
      </c>
      <c r="D91" s="210">
        <v>1E-3</v>
      </c>
      <c r="E91" s="203">
        <f>Insumos!D$2400</f>
        <v>6.21</v>
      </c>
      <c r="F91" s="204">
        <f>PRODUCT(D91:E91)</f>
        <v>6.2100000000000002E-3</v>
      </c>
      <c r="H91" s="186"/>
    </row>
    <row r="92" spans="1:8" ht="11.25" hidden="1" customHeight="1">
      <c r="A92" s="207" t="s">
        <v>5086</v>
      </c>
      <c r="B92" s="208" t="s">
        <v>2933</v>
      </c>
      <c r="C92" s="209" t="s">
        <v>13436</v>
      </c>
      <c r="D92" s="210">
        <v>1.11E-2</v>
      </c>
      <c r="E92" s="203">
        <f>Insumos!D$2434</f>
        <v>6.21</v>
      </c>
      <c r="F92" s="204">
        <f>PRODUCT(D92:E92)</f>
        <v>6.8931000000000006E-2</v>
      </c>
      <c r="H92" s="186"/>
    </row>
    <row r="93" spans="1:8" ht="11.25" hidden="1" customHeight="1">
      <c r="A93" s="207" t="s">
        <v>13442</v>
      </c>
      <c r="B93" s="208" t="s">
        <v>13443</v>
      </c>
      <c r="C93" s="209" t="s">
        <v>13436</v>
      </c>
      <c r="D93" s="210">
        <v>6.0000000000000001E-3</v>
      </c>
      <c r="E93" s="203">
        <f>Insumos!D$2469</f>
        <v>7.24</v>
      </c>
      <c r="F93" s="204">
        <f>PRODUCT(D93:E93)</f>
        <v>4.3439999999999999E-2</v>
      </c>
      <c r="H93" s="186"/>
    </row>
    <row r="94" spans="1:8" ht="10.5" hidden="1" customHeight="1">
      <c r="A94" s="783" t="s">
        <v>13444</v>
      </c>
      <c r="B94" s="784"/>
      <c r="C94" s="784"/>
      <c r="D94" s="784"/>
      <c r="E94" s="784"/>
      <c r="F94" s="204">
        <f>SUM(F90:F93)</f>
        <v>0.13190100000000002</v>
      </c>
      <c r="H94" s="186"/>
    </row>
    <row r="95" spans="1:8" ht="12" hidden="1" customHeight="1">
      <c r="A95" s="778" t="s">
        <v>13445</v>
      </c>
      <c r="B95" s="779"/>
      <c r="C95" s="779"/>
      <c r="D95" s="779"/>
      <c r="E95" s="779"/>
      <c r="F95" s="780"/>
      <c r="H95" s="186"/>
    </row>
    <row r="96" spans="1:8" ht="11.25" hidden="1" customHeight="1">
      <c r="A96" s="207" t="s">
        <v>13446</v>
      </c>
      <c r="B96" s="208" t="s">
        <v>12888</v>
      </c>
      <c r="C96" s="209" t="s">
        <v>12889</v>
      </c>
      <c r="D96" s="210">
        <v>5.0000000000000001E-3</v>
      </c>
      <c r="E96" s="203">
        <f>Insumos!D$322</f>
        <v>2.92</v>
      </c>
      <c r="F96" s="204">
        <f>PRODUCT(D96:E96)</f>
        <v>1.46E-2</v>
      </c>
      <c r="H96" s="186"/>
    </row>
    <row r="97" spans="1:8" hidden="1">
      <c r="A97" s="207" t="s">
        <v>12890</v>
      </c>
      <c r="B97" s="208" t="s">
        <v>12891</v>
      </c>
      <c r="C97" s="209" t="s">
        <v>12889</v>
      </c>
      <c r="D97" s="210">
        <v>1.7000000000000001E-2</v>
      </c>
      <c r="E97" s="203">
        <f>Insumos!D$356</f>
        <v>5.62</v>
      </c>
      <c r="F97" s="204">
        <f>PRODUCT(D97:E97)</f>
        <v>9.5540000000000014E-2</v>
      </c>
      <c r="H97" s="186"/>
    </row>
    <row r="98" spans="1:8" ht="10.5" hidden="1" customHeight="1">
      <c r="A98" s="783" t="s">
        <v>10905</v>
      </c>
      <c r="B98" s="784"/>
      <c r="C98" s="784"/>
      <c r="D98" s="784"/>
      <c r="E98" s="784"/>
      <c r="F98" s="204">
        <f>SUM(F96:F97)</f>
        <v>0.11014000000000002</v>
      </c>
      <c r="H98" s="186"/>
    </row>
    <row r="99" spans="1:8" hidden="1">
      <c r="A99" s="783" t="s">
        <v>6572</v>
      </c>
      <c r="B99" s="784"/>
      <c r="C99" s="784"/>
      <c r="D99" s="784"/>
      <c r="E99" s="206" t="s">
        <v>10906</v>
      </c>
      <c r="F99" s="204">
        <f>SUM(F88,F94,F98)</f>
        <v>0.53515500000000005</v>
      </c>
      <c r="H99" s="186"/>
    </row>
    <row r="100" spans="1:8" hidden="1">
      <c r="A100" s="783"/>
      <c r="B100" s="784"/>
      <c r="C100" s="784"/>
      <c r="D100" s="784"/>
      <c r="E100" s="212" t="s">
        <v>10907</v>
      </c>
      <c r="F100" s="213">
        <f>F$10*(F94)</f>
        <v>0.16197442800000003</v>
      </c>
      <c r="H100" s="186"/>
    </row>
    <row r="101" spans="1:8" hidden="1">
      <c r="A101" s="783"/>
      <c r="B101" s="784"/>
      <c r="C101" s="784"/>
      <c r="D101" s="784"/>
      <c r="E101" s="206" t="s">
        <v>10908</v>
      </c>
      <c r="F101" s="213">
        <f>SUM(F99:F100)*F$11</f>
        <v>0.13942588560000002</v>
      </c>
      <c r="H101" s="186"/>
    </row>
    <row r="102" spans="1:8" hidden="1">
      <c r="A102" s="789"/>
      <c r="B102" s="790"/>
      <c r="C102" s="790"/>
      <c r="D102" s="790"/>
      <c r="E102" s="215" t="s">
        <v>10909</v>
      </c>
      <c r="F102" s="216">
        <f>SUM(F99:F101)</f>
        <v>0.83655531360000013</v>
      </c>
      <c r="H102" s="186"/>
    </row>
    <row r="103" spans="1:8" hidden="1">
      <c r="A103" s="796" t="s">
        <v>8814</v>
      </c>
      <c r="B103" s="796"/>
      <c r="C103" s="796"/>
      <c r="D103" s="796"/>
      <c r="E103" s="796"/>
      <c r="F103" s="796"/>
      <c r="G103" s="796"/>
      <c r="H103" s="186"/>
    </row>
    <row r="104" spans="1:8" ht="12.75" hidden="1" customHeight="1">
      <c r="A104" s="185"/>
      <c r="B104" s="185"/>
      <c r="C104" s="185"/>
      <c r="D104" s="185"/>
      <c r="E104" s="185"/>
      <c r="F104" s="185"/>
      <c r="G104" s="185"/>
      <c r="H104" s="186"/>
    </row>
    <row r="105" spans="1:8" ht="12.75" hidden="1" customHeight="1">
      <c r="H105" s="186"/>
    </row>
    <row r="106" spans="1:8" ht="12.75" hidden="1" customHeight="1">
      <c r="A106" s="791" t="s">
        <v>8821</v>
      </c>
      <c r="B106" s="792"/>
      <c r="C106" s="792"/>
      <c r="D106" s="792"/>
      <c r="E106" s="781" t="s">
        <v>6571</v>
      </c>
      <c r="F106" s="782"/>
      <c r="H106" s="186"/>
    </row>
    <row r="107" spans="1:8" ht="12.75" hidden="1" customHeight="1">
      <c r="A107" s="190" t="s">
        <v>10268</v>
      </c>
      <c r="B107" s="191">
        <f>ROUND(F115,2)</f>
        <v>51.86</v>
      </c>
      <c r="C107" s="192"/>
      <c r="D107" s="193"/>
      <c r="E107" s="192"/>
      <c r="F107" s="194"/>
      <c r="H107" s="186"/>
    </row>
    <row r="108" spans="1:8" ht="12.75" hidden="1" customHeight="1">
      <c r="A108" s="195" t="s">
        <v>12885</v>
      </c>
      <c r="B108" s="196" t="s">
        <v>8261</v>
      </c>
      <c r="C108" s="196" t="s">
        <v>8262</v>
      </c>
      <c r="D108" s="196" t="s">
        <v>8263</v>
      </c>
      <c r="E108" s="196" t="s">
        <v>8264</v>
      </c>
      <c r="F108" s="197" t="s">
        <v>8265</v>
      </c>
      <c r="H108" s="186"/>
    </row>
    <row r="109" spans="1:8" ht="12.75" hidden="1" customHeight="1">
      <c r="A109" s="778" t="s">
        <v>8815</v>
      </c>
      <c r="B109" s="779"/>
      <c r="C109" s="779"/>
      <c r="D109" s="779"/>
      <c r="E109" s="779"/>
      <c r="F109" s="780"/>
      <c r="H109" s="186"/>
    </row>
    <row r="110" spans="1:8" ht="12.75" hidden="1" customHeight="1">
      <c r="A110" s="207" t="s">
        <v>4673</v>
      </c>
      <c r="B110" s="208" t="s">
        <v>4674</v>
      </c>
      <c r="C110" s="209" t="s">
        <v>4675</v>
      </c>
      <c r="D110" s="210">
        <v>1</v>
      </c>
      <c r="E110" s="203">
        <f>Insumos!D$6279</f>
        <v>43.22</v>
      </c>
      <c r="F110" s="204">
        <f>PRODUCT(D110:E110)</f>
        <v>43.22</v>
      </c>
      <c r="H110" s="186"/>
    </row>
    <row r="111" spans="1:8" ht="12.75" hidden="1" customHeight="1">
      <c r="A111" s="783" t="s">
        <v>8818</v>
      </c>
      <c r="B111" s="784"/>
      <c r="C111" s="784"/>
      <c r="D111" s="784"/>
      <c r="E111" s="784"/>
      <c r="F111" s="204">
        <f>SUM(F109:F110)</f>
        <v>43.22</v>
      </c>
      <c r="H111" s="186"/>
    </row>
    <row r="112" spans="1:8" ht="12.75" hidden="1" customHeight="1">
      <c r="A112" s="783" t="s">
        <v>6572</v>
      </c>
      <c r="B112" s="784"/>
      <c r="C112" s="784"/>
      <c r="D112" s="784"/>
      <c r="E112" s="206" t="s">
        <v>10906</v>
      </c>
      <c r="F112" s="204">
        <f>SUM(F111)</f>
        <v>43.22</v>
      </c>
      <c r="H112" s="186"/>
    </row>
    <row r="113" spans="1:8" ht="12.75" hidden="1" customHeight="1">
      <c r="A113" s="783"/>
      <c r="B113" s="784"/>
      <c r="C113" s="784"/>
      <c r="D113" s="784"/>
      <c r="E113" s="212" t="s">
        <v>10907</v>
      </c>
      <c r="F113" s="213">
        <f>F$10*(F107)</f>
        <v>0</v>
      </c>
      <c r="H113" s="186"/>
    </row>
    <row r="114" spans="1:8" ht="12.75" hidden="1" customHeight="1">
      <c r="A114" s="783"/>
      <c r="B114" s="784"/>
      <c r="C114" s="784"/>
      <c r="D114" s="784"/>
      <c r="E114" s="206" t="s">
        <v>10908</v>
      </c>
      <c r="F114" s="213">
        <f>SUM(F112:F113)*F$11</f>
        <v>8.6440000000000001</v>
      </c>
      <c r="H114" s="186"/>
    </row>
    <row r="115" spans="1:8" ht="12.75" hidden="1" customHeight="1">
      <c r="A115" s="789"/>
      <c r="B115" s="790"/>
      <c r="C115" s="790"/>
      <c r="D115" s="790"/>
      <c r="E115" s="215" t="s">
        <v>10909</v>
      </c>
      <c r="F115" s="216">
        <f>SUM(F112:F114)</f>
        <v>51.863999999999997</v>
      </c>
      <c r="H115" s="186"/>
    </row>
    <row r="116" spans="1:8" ht="12.75" hidden="1" customHeight="1">
      <c r="H116" s="186"/>
    </row>
    <row r="117" spans="1:8" ht="12.75" hidden="1" customHeight="1">
      <c r="A117" s="791" t="s">
        <v>4676</v>
      </c>
      <c r="B117" s="792"/>
      <c r="C117" s="792"/>
      <c r="D117" s="792"/>
      <c r="E117" s="781" t="s">
        <v>6571</v>
      </c>
      <c r="F117" s="782"/>
      <c r="H117" s="186"/>
    </row>
    <row r="118" spans="1:8" ht="12.75" hidden="1" customHeight="1">
      <c r="A118" s="190" t="s">
        <v>10268</v>
      </c>
      <c r="B118" s="191">
        <f>ROUND(F126,2)</f>
        <v>291.77</v>
      </c>
      <c r="C118" s="192"/>
      <c r="D118" s="193"/>
      <c r="E118" s="192"/>
      <c r="F118" s="194"/>
      <c r="H118" s="186"/>
    </row>
    <row r="119" spans="1:8" ht="12.75" hidden="1" customHeight="1">
      <c r="A119" s="195" t="s">
        <v>12885</v>
      </c>
      <c r="B119" s="196" t="s">
        <v>8261</v>
      </c>
      <c r="C119" s="196" t="s">
        <v>8262</v>
      </c>
      <c r="D119" s="196" t="s">
        <v>8263</v>
      </c>
      <c r="E119" s="196" t="s">
        <v>8264</v>
      </c>
      <c r="F119" s="197" t="s">
        <v>8265</v>
      </c>
      <c r="H119" s="186"/>
    </row>
    <row r="120" spans="1:8" ht="12.75" hidden="1" customHeight="1">
      <c r="A120" s="778" t="s">
        <v>8815</v>
      </c>
      <c r="B120" s="779"/>
      <c r="C120" s="779"/>
      <c r="D120" s="779"/>
      <c r="E120" s="779"/>
      <c r="F120" s="780"/>
      <c r="H120" s="186"/>
    </row>
    <row r="121" spans="1:8" ht="23.25" hidden="1" customHeight="1">
      <c r="A121" s="207" t="s">
        <v>4677</v>
      </c>
      <c r="B121" s="208" t="s">
        <v>4678</v>
      </c>
      <c r="C121" s="209" t="s">
        <v>4675</v>
      </c>
      <c r="D121" s="210">
        <v>1</v>
      </c>
      <c r="E121" s="203">
        <f>Insumos!D$6278</f>
        <v>243.14</v>
      </c>
      <c r="F121" s="204">
        <f>PRODUCT(D121:E121)</f>
        <v>243.14</v>
      </c>
      <c r="H121" s="186"/>
    </row>
    <row r="122" spans="1:8" ht="12.75" hidden="1" customHeight="1">
      <c r="A122" s="783" t="s">
        <v>8818</v>
      </c>
      <c r="B122" s="784"/>
      <c r="C122" s="784"/>
      <c r="D122" s="784"/>
      <c r="E122" s="784"/>
      <c r="F122" s="204">
        <f>SUM(F120:F121)</f>
        <v>243.14</v>
      </c>
      <c r="H122" s="186"/>
    </row>
    <row r="123" spans="1:8" ht="12.75" hidden="1" customHeight="1">
      <c r="A123" s="783" t="s">
        <v>6572</v>
      </c>
      <c r="B123" s="784"/>
      <c r="C123" s="784"/>
      <c r="D123" s="784"/>
      <c r="E123" s="206" t="s">
        <v>10906</v>
      </c>
      <c r="F123" s="204">
        <f>SUM(F122)</f>
        <v>243.14</v>
      </c>
      <c r="H123" s="186"/>
    </row>
    <row r="124" spans="1:8" ht="12.75" hidden="1" customHeight="1">
      <c r="A124" s="783"/>
      <c r="B124" s="784"/>
      <c r="C124" s="784"/>
      <c r="D124" s="784"/>
      <c r="E124" s="212" t="s">
        <v>10907</v>
      </c>
      <c r="F124" s="213">
        <f>F$10*(F118)</f>
        <v>0</v>
      </c>
      <c r="H124" s="186"/>
    </row>
    <row r="125" spans="1:8" ht="12.75" hidden="1" customHeight="1">
      <c r="A125" s="783"/>
      <c r="B125" s="784"/>
      <c r="C125" s="784"/>
      <c r="D125" s="784"/>
      <c r="E125" s="206" t="s">
        <v>10908</v>
      </c>
      <c r="F125" s="213">
        <f>SUM(F123:F124)*F$11</f>
        <v>48.628</v>
      </c>
      <c r="H125" s="186"/>
    </row>
    <row r="126" spans="1:8" ht="12.75" hidden="1" customHeight="1">
      <c r="A126" s="789"/>
      <c r="B126" s="790"/>
      <c r="C126" s="790"/>
      <c r="D126" s="790"/>
      <c r="E126" s="215" t="s">
        <v>10909</v>
      </c>
      <c r="F126" s="216">
        <f>SUM(F123:F125)</f>
        <v>291.76799999999997</v>
      </c>
      <c r="H126" s="186"/>
    </row>
    <row r="127" spans="1:8" ht="12.75" hidden="1" customHeight="1">
      <c r="A127" s="206"/>
      <c r="B127" s="206"/>
      <c r="C127" s="206"/>
      <c r="D127" s="206"/>
      <c r="E127" s="212"/>
      <c r="F127" s="220"/>
      <c r="H127" s="186"/>
    </row>
    <row r="128" spans="1:8" ht="12.75" customHeight="1">
      <c r="H128" s="186"/>
    </row>
    <row r="129" spans="1:8">
      <c r="A129" s="827" t="s">
        <v>4679</v>
      </c>
      <c r="B129" s="827"/>
      <c r="C129" s="827"/>
      <c r="D129" s="827"/>
      <c r="E129" s="827"/>
      <c r="F129" s="827"/>
      <c r="G129" s="827"/>
    </row>
    <row r="130" spans="1:8" hidden="1">
      <c r="A130" s="221"/>
      <c r="B130" s="221"/>
      <c r="C130" s="221"/>
      <c r="D130" s="221"/>
      <c r="E130" s="221"/>
      <c r="F130" s="221"/>
      <c r="G130" s="221"/>
      <c r="H130" s="186"/>
    </row>
    <row r="131" spans="1:8" ht="12.75" hidden="1" customHeight="1">
      <c r="A131" s="891" t="s">
        <v>4680</v>
      </c>
      <c r="B131" s="892"/>
      <c r="C131" s="892"/>
      <c r="D131" s="892"/>
      <c r="E131" s="889" t="s">
        <v>3998</v>
      </c>
      <c r="F131" s="890"/>
      <c r="G131" s="221"/>
      <c r="H131" s="186"/>
    </row>
    <row r="132" spans="1:8" ht="12.75" hidden="1" customHeight="1">
      <c r="A132" s="222" t="s">
        <v>10268</v>
      </c>
      <c r="B132" s="223">
        <f>ROUND(F140,2)</f>
        <v>0.44</v>
      </c>
      <c r="C132" s="224"/>
      <c r="D132" s="225"/>
      <c r="E132" s="224"/>
      <c r="F132" s="226"/>
      <c r="G132" s="221"/>
      <c r="H132" s="186"/>
    </row>
    <row r="133" spans="1:8" hidden="1">
      <c r="A133" s="227" t="s">
        <v>12885</v>
      </c>
      <c r="B133" s="228" t="s">
        <v>8261</v>
      </c>
      <c r="C133" s="228" t="s">
        <v>8262</v>
      </c>
      <c r="D133" s="228" t="s">
        <v>8263</v>
      </c>
      <c r="E133" s="228" t="s">
        <v>8264</v>
      </c>
      <c r="F133" s="229" t="s">
        <v>8265</v>
      </c>
      <c r="G133" s="221"/>
      <c r="H133" s="186"/>
    </row>
    <row r="134" spans="1:8" ht="12.75" hidden="1" customHeight="1">
      <c r="A134" s="897" t="s">
        <v>13437</v>
      </c>
      <c r="B134" s="898"/>
      <c r="C134" s="898"/>
      <c r="D134" s="898"/>
      <c r="E134" s="898"/>
      <c r="F134" s="899"/>
      <c r="G134" s="221"/>
      <c r="H134" s="186"/>
    </row>
    <row r="135" spans="1:8" hidden="1">
      <c r="A135" s="230" t="s">
        <v>4681</v>
      </c>
      <c r="B135" s="231" t="s">
        <v>4682</v>
      </c>
      <c r="C135" s="232" t="s">
        <v>13436</v>
      </c>
      <c r="D135" s="233">
        <v>7.7399999999999997E-2</v>
      </c>
      <c r="E135" s="234">
        <f>F$12</f>
        <v>2.12</v>
      </c>
      <c r="F135" s="235">
        <f>PRODUCT(D135:E135)</f>
        <v>0.16408800000000001</v>
      </c>
      <c r="G135" s="221"/>
      <c r="H135" s="186"/>
    </row>
    <row r="136" spans="1:8" ht="12.75" hidden="1" customHeight="1">
      <c r="A136" s="893" t="s">
        <v>13444</v>
      </c>
      <c r="B136" s="894"/>
      <c r="C136" s="894"/>
      <c r="D136" s="894"/>
      <c r="E136" s="894"/>
      <c r="F136" s="235">
        <f>SUM(F132:F135)</f>
        <v>0.16408800000000001</v>
      </c>
      <c r="G136" s="221"/>
      <c r="H136" s="186"/>
    </row>
    <row r="137" spans="1:8" hidden="1">
      <c r="A137" s="893" t="s">
        <v>6572</v>
      </c>
      <c r="B137" s="894"/>
      <c r="C137" s="894"/>
      <c r="D137" s="894"/>
      <c r="E137" s="236" t="s">
        <v>10906</v>
      </c>
      <c r="F137" s="235">
        <f>SUM(F136)</f>
        <v>0.16408800000000001</v>
      </c>
      <c r="G137" s="221"/>
      <c r="H137" s="186"/>
    </row>
    <row r="138" spans="1:8" hidden="1">
      <c r="A138" s="893"/>
      <c r="B138" s="894"/>
      <c r="C138" s="894"/>
      <c r="D138" s="894"/>
      <c r="E138" s="231" t="s">
        <v>10907</v>
      </c>
      <c r="F138" s="237">
        <f>F$10*(F136)</f>
        <v>0.20150006400000001</v>
      </c>
      <c r="G138" s="221"/>
      <c r="H138" s="186"/>
    </row>
    <row r="139" spans="1:8" hidden="1">
      <c r="A139" s="893"/>
      <c r="B139" s="894"/>
      <c r="C139" s="894"/>
      <c r="D139" s="894"/>
      <c r="E139" s="236" t="s">
        <v>10908</v>
      </c>
      <c r="F139" s="237">
        <f>SUM(F137:F138)*F$11</f>
        <v>7.3117612799999995E-2</v>
      </c>
      <c r="G139" s="221"/>
      <c r="H139" s="186"/>
    </row>
    <row r="140" spans="1:8" hidden="1">
      <c r="A140" s="895"/>
      <c r="B140" s="896"/>
      <c r="C140" s="896"/>
      <c r="D140" s="896"/>
      <c r="E140" s="238" t="s">
        <v>10909</v>
      </c>
      <c r="F140" s="239">
        <f>SUM(F137:F139)</f>
        <v>0.4387056768</v>
      </c>
      <c r="G140" s="221"/>
      <c r="H140" s="186"/>
    </row>
    <row r="141" spans="1:8" hidden="1">
      <c r="A141" s="236"/>
      <c r="B141" s="236"/>
      <c r="C141" s="236"/>
      <c r="D141" s="236"/>
      <c r="E141" s="231"/>
      <c r="F141" s="240"/>
      <c r="G141" s="221"/>
      <c r="H141" s="186"/>
    </row>
    <row r="142" spans="1:8" hidden="1">
      <c r="A142" s="236"/>
      <c r="B142" s="236"/>
      <c r="C142" s="236"/>
      <c r="D142" s="236"/>
      <c r="E142" s="231"/>
      <c r="F142" s="240"/>
      <c r="G142" s="221"/>
      <c r="H142" s="186"/>
    </row>
    <row r="143" spans="1:8" hidden="1">
      <c r="A143" s="236"/>
      <c r="B143" s="236"/>
      <c r="C143" s="236"/>
      <c r="D143" s="236"/>
      <c r="E143" s="231"/>
      <c r="F143" s="240"/>
      <c r="G143" s="221"/>
      <c r="H143" s="186"/>
    </row>
    <row r="144" spans="1:8" hidden="1">
      <c r="A144" s="236"/>
      <c r="B144" s="236"/>
      <c r="C144" s="236"/>
      <c r="D144" s="236"/>
      <c r="E144" s="231"/>
      <c r="F144" s="240"/>
      <c r="G144" s="221"/>
      <c r="H144" s="186"/>
    </row>
    <row r="145" spans="1:8" ht="12.75" customHeight="1">
      <c r="A145" s="838" t="s">
        <v>4579</v>
      </c>
      <c r="B145" s="839"/>
      <c r="C145" s="839"/>
      <c r="D145" s="839"/>
      <c r="E145" s="824" t="s">
        <v>3998</v>
      </c>
      <c r="F145" s="825"/>
      <c r="G145" s="221"/>
      <c r="H145" s="242" t="s">
        <v>12875</v>
      </c>
    </row>
    <row r="146" spans="1:8" ht="12.75" customHeight="1">
      <c r="A146" s="243" t="s">
        <v>10268</v>
      </c>
      <c r="B146" s="244">
        <f>ROUND(F154,2)</f>
        <v>1.42</v>
      </c>
      <c r="C146" s="245"/>
      <c r="D146" s="246"/>
      <c r="E146" s="245"/>
      <c r="F146" s="247"/>
      <c r="G146" s="221"/>
      <c r="H146" s="186"/>
    </row>
    <row r="147" spans="1:8">
      <c r="A147" s="248" t="s">
        <v>12885</v>
      </c>
      <c r="B147" s="249" t="s">
        <v>8261</v>
      </c>
      <c r="C147" s="249" t="s">
        <v>8262</v>
      </c>
      <c r="D147" s="249" t="s">
        <v>8263</v>
      </c>
      <c r="E147" s="249" t="s">
        <v>8264</v>
      </c>
      <c r="F147" s="250" t="s">
        <v>8265</v>
      </c>
      <c r="G147" s="221"/>
      <c r="H147" s="186"/>
    </row>
    <row r="148" spans="1:8" ht="12.75" customHeight="1">
      <c r="A148" s="801" t="s">
        <v>13437</v>
      </c>
      <c r="B148" s="802"/>
      <c r="C148" s="802"/>
      <c r="D148" s="802"/>
      <c r="E148" s="802"/>
      <c r="F148" s="803"/>
      <c r="G148" s="221"/>
      <c r="H148" s="186"/>
    </row>
    <row r="149" spans="1:8">
      <c r="A149" s="253" t="s">
        <v>4681</v>
      </c>
      <c r="B149" s="163" t="s">
        <v>4682</v>
      </c>
      <c r="C149" s="254" t="s">
        <v>13436</v>
      </c>
      <c r="D149" s="255">
        <v>0.25</v>
      </c>
      <c r="E149" s="256">
        <f>F$12</f>
        <v>2.12</v>
      </c>
      <c r="F149" s="257">
        <f>PRODUCT(D149:E149)</f>
        <v>0.53</v>
      </c>
      <c r="G149" s="221"/>
      <c r="H149" s="186"/>
    </row>
    <row r="150" spans="1:8" ht="12.75" customHeight="1">
      <c r="A150" s="774" t="s">
        <v>13444</v>
      </c>
      <c r="B150" s="775"/>
      <c r="C150" s="775"/>
      <c r="D150" s="775"/>
      <c r="E150" s="775"/>
      <c r="F150" s="257">
        <f>SUM(F146:F149)</f>
        <v>0.53</v>
      </c>
      <c r="G150" s="221"/>
      <c r="H150" s="186"/>
    </row>
    <row r="151" spans="1:8">
      <c r="A151" s="774" t="s">
        <v>6572</v>
      </c>
      <c r="B151" s="775"/>
      <c r="C151" s="775"/>
      <c r="D151" s="775"/>
      <c r="E151" s="259" t="s">
        <v>10906</v>
      </c>
      <c r="F151" s="257">
        <f>SUM(F150)</f>
        <v>0.53</v>
      </c>
      <c r="G151" s="221"/>
      <c r="H151" s="186"/>
    </row>
    <row r="152" spans="1:8">
      <c r="A152" s="774"/>
      <c r="B152" s="775"/>
      <c r="C152" s="775"/>
      <c r="D152" s="775"/>
      <c r="E152" s="163" t="s">
        <v>10907</v>
      </c>
      <c r="F152" s="260">
        <f>F$10*(F150)</f>
        <v>0.65083999999999997</v>
      </c>
      <c r="G152" s="221"/>
      <c r="H152" s="186"/>
    </row>
    <row r="153" spans="1:8">
      <c r="A153" s="774"/>
      <c r="B153" s="775"/>
      <c r="C153" s="775"/>
      <c r="D153" s="775"/>
      <c r="E153" s="259" t="s">
        <v>10908</v>
      </c>
      <c r="F153" s="260">
        <f>SUM(F151:F152)*F$11</f>
        <v>0.23616799999999999</v>
      </c>
      <c r="G153" s="221"/>
      <c r="H153" s="186"/>
    </row>
    <row r="154" spans="1:8">
      <c r="A154" s="776"/>
      <c r="B154" s="777"/>
      <c r="C154" s="777"/>
      <c r="D154" s="777"/>
      <c r="E154" s="262" t="s">
        <v>10909</v>
      </c>
      <c r="F154" s="263">
        <f>SUM(F151:F153)</f>
        <v>1.4170079999999998</v>
      </c>
      <c r="G154" s="221"/>
      <c r="H154" s="186"/>
    </row>
    <row r="155" spans="1:8">
      <c r="A155" s="264"/>
      <c r="B155" s="264"/>
      <c r="C155" s="264"/>
      <c r="D155" s="264"/>
      <c r="E155" s="265"/>
      <c r="F155" s="266"/>
      <c r="H155" s="186"/>
    </row>
    <row r="156" spans="1:8" hidden="1">
      <c r="A156" s="205"/>
      <c r="B156" s="206"/>
      <c r="C156" s="206"/>
      <c r="D156" s="206"/>
      <c r="E156" s="212"/>
      <c r="F156" s="204"/>
      <c r="H156" s="186"/>
    </row>
    <row r="157" spans="1:8" ht="12.75" hidden="1" customHeight="1">
      <c r="A157" s="791" t="s">
        <v>9356</v>
      </c>
      <c r="B157" s="792"/>
      <c r="C157" s="792"/>
      <c r="D157" s="792"/>
      <c r="E157" s="781" t="s">
        <v>3995</v>
      </c>
      <c r="F157" s="782"/>
      <c r="H157" s="186"/>
    </row>
    <row r="158" spans="1:8" ht="12.75" hidden="1" customHeight="1">
      <c r="A158" s="190" t="s">
        <v>10268</v>
      </c>
      <c r="B158" s="191">
        <f>ROUND(F166,2)</f>
        <v>136.03</v>
      </c>
      <c r="C158" s="192"/>
      <c r="D158" s="193"/>
      <c r="E158" s="192"/>
      <c r="F158" s="194"/>
      <c r="H158" s="186"/>
    </row>
    <row r="159" spans="1:8" hidden="1">
      <c r="A159" s="195" t="s">
        <v>12885</v>
      </c>
      <c r="B159" s="196" t="s">
        <v>8261</v>
      </c>
      <c r="C159" s="196" t="s">
        <v>8262</v>
      </c>
      <c r="D159" s="196" t="s">
        <v>8263</v>
      </c>
      <c r="E159" s="196" t="s">
        <v>8264</v>
      </c>
      <c r="F159" s="197" t="s">
        <v>8265</v>
      </c>
      <c r="H159" s="186"/>
    </row>
    <row r="160" spans="1:8" ht="12.75" hidden="1" customHeight="1">
      <c r="A160" s="778" t="s">
        <v>13437</v>
      </c>
      <c r="B160" s="779"/>
      <c r="C160" s="779"/>
      <c r="D160" s="779"/>
      <c r="E160" s="779"/>
      <c r="F160" s="780"/>
      <c r="H160" s="186"/>
    </row>
    <row r="161" spans="1:8" hidden="1">
      <c r="A161" s="207" t="s">
        <v>4681</v>
      </c>
      <c r="B161" s="208" t="s">
        <v>4682</v>
      </c>
      <c r="C161" s="209" t="s">
        <v>13436</v>
      </c>
      <c r="D161" s="210">
        <v>24</v>
      </c>
      <c r="E161" s="211">
        <f>F$12</f>
        <v>2.12</v>
      </c>
      <c r="F161" s="204">
        <f>PRODUCT(D161:E161)</f>
        <v>50.88</v>
      </c>
      <c r="H161" s="186"/>
    </row>
    <row r="162" spans="1:8" ht="12.75" hidden="1" customHeight="1">
      <c r="A162" s="783" t="s">
        <v>13444</v>
      </c>
      <c r="B162" s="784"/>
      <c r="C162" s="784"/>
      <c r="D162" s="784"/>
      <c r="E162" s="784"/>
      <c r="F162" s="204">
        <f>SUM(F158:F161)</f>
        <v>50.88</v>
      </c>
      <c r="H162" s="186"/>
    </row>
    <row r="163" spans="1:8" hidden="1">
      <c r="A163" s="783" t="s">
        <v>6572</v>
      </c>
      <c r="B163" s="784"/>
      <c r="C163" s="784"/>
      <c r="D163" s="784"/>
      <c r="E163" s="206" t="s">
        <v>10906</v>
      </c>
      <c r="F163" s="204">
        <f>SUM(F162)</f>
        <v>50.88</v>
      </c>
      <c r="H163" s="186"/>
    </row>
    <row r="164" spans="1:8" hidden="1">
      <c r="A164" s="783"/>
      <c r="B164" s="784"/>
      <c r="C164" s="784"/>
      <c r="D164" s="784"/>
      <c r="E164" s="212" t="s">
        <v>10907</v>
      </c>
      <c r="F164" s="213">
        <f>F$10*(F162)</f>
        <v>62.480640000000001</v>
      </c>
      <c r="H164" s="186"/>
    </row>
    <row r="165" spans="1:8" hidden="1">
      <c r="A165" s="783"/>
      <c r="B165" s="784"/>
      <c r="C165" s="784"/>
      <c r="D165" s="784"/>
      <c r="E165" s="206" t="s">
        <v>10908</v>
      </c>
      <c r="F165" s="213">
        <f>SUM(F163:F164)*F$11</f>
        <v>22.672128000000001</v>
      </c>
      <c r="H165" s="186"/>
    </row>
    <row r="166" spans="1:8" hidden="1">
      <c r="A166" s="789"/>
      <c r="B166" s="790"/>
      <c r="C166" s="790"/>
      <c r="D166" s="790"/>
      <c r="E166" s="215" t="s">
        <v>10909</v>
      </c>
      <c r="F166" s="216">
        <f>SUM(F163:F165)</f>
        <v>136.032768</v>
      </c>
      <c r="H166" s="186"/>
    </row>
    <row r="167" spans="1:8" hidden="1">
      <c r="A167" s="206"/>
      <c r="B167" s="206"/>
      <c r="C167" s="206"/>
      <c r="D167" s="206"/>
      <c r="E167" s="212"/>
      <c r="F167" s="220"/>
      <c r="H167" s="186"/>
    </row>
    <row r="168" spans="1:8" hidden="1">
      <c r="A168" s="206"/>
      <c r="B168" s="206"/>
      <c r="C168" s="206"/>
      <c r="D168" s="206"/>
      <c r="E168" s="212"/>
      <c r="F168" s="220"/>
      <c r="H168" s="186"/>
    </row>
    <row r="169" spans="1:8" hidden="1">
      <c r="A169" s="206"/>
      <c r="B169" s="206"/>
      <c r="C169" s="206"/>
      <c r="D169" s="206"/>
      <c r="E169" s="212"/>
      <c r="F169" s="220"/>
      <c r="H169" s="186"/>
    </row>
    <row r="170" spans="1:8" hidden="1">
      <c r="A170" s="206"/>
      <c r="B170" s="206"/>
      <c r="C170" s="206"/>
      <c r="D170" s="206"/>
      <c r="E170" s="212"/>
      <c r="F170" s="220"/>
      <c r="H170" s="186"/>
    </row>
    <row r="171" spans="1:8" hidden="1">
      <c r="A171" s="206"/>
      <c r="B171" s="206"/>
      <c r="C171" s="206"/>
      <c r="D171" s="206"/>
      <c r="E171" s="212"/>
      <c r="F171" s="220"/>
      <c r="H171" s="186"/>
    </row>
    <row r="172" spans="1:8" hidden="1">
      <c r="A172" s="206"/>
      <c r="B172" s="206"/>
      <c r="C172" s="206"/>
      <c r="D172" s="206"/>
      <c r="E172" s="212"/>
      <c r="F172" s="220"/>
      <c r="H172" s="186"/>
    </row>
    <row r="173" spans="1:8" hidden="1">
      <c r="A173" s="206"/>
      <c r="B173" s="206"/>
      <c r="C173" s="206"/>
      <c r="D173" s="206"/>
      <c r="E173" s="212"/>
      <c r="F173" s="220"/>
      <c r="H173" s="186"/>
    </row>
    <row r="174" spans="1:8" hidden="1">
      <c r="A174" s="206"/>
      <c r="B174" s="206"/>
      <c r="C174" s="206"/>
      <c r="D174" s="206"/>
      <c r="E174" s="212"/>
      <c r="F174" s="220"/>
      <c r="H174" s="186"/>
    </row>
    <row r="175" spans="1:8" hidden="1">
      <c r="A175" s="206"/>
      <c r="B175" s="206"/>
      <c r="C175" s="206"/>
      <c r="D175" s="206"/>
      <c r="E175" s="212"/>
      <c r="F175" s="220"/>
      <c r="H175" s="186"/>
    </row>
    <row r="176" spans="1:8" hidden="1">
      <c r="A176" s="206"/>
      <c r="B176" s="206"/>
      <c r="C176" s="206"/>
      <c r="D176" s="206"/>
      <c r="E176" s="212"/>
      <c r="F176" s="220"/>
      <c r="H176" s="186"/>
    </row>
    <row r="177" spans="1:8" hidden="1">
      <c r="A177" s="206"/>
      <c r="B177" s="206"/>
      <c r="C177" s="206"/>
      <c r="D177" s="206"/>
      <c r="E177" s="212"/>
      <c r="F177" s="220"/>
      <c r="H177" s="186"/>
    </row>
    <row r="178" spans="1:8" hidden="1">
      <c r="A178" s="206"/>
      <c r="B178" s="206"/>
      <c r="C178" s="206"/>
      <c r="D178" s="206"/>
      <c r="E178" s="212"/>
      <c r="F178" s="220"/>
      <c r="H178" s="186"/>
    </row>
    <row r="179" spans="1:8" hidden="1">
      <c r="A179" s="206"/>
      <c r="B179" s="206"/>
      <c r="C179" s="206"/>
      <c r="D179" s="206"/>
      <c r="E179" s="212"/>
      <c r="F179" s="220"/>
      <c r="H179" s="186"/>
    </row>
    <row r="180" spans="1:8" hidden="1">
      <c r="A180" s="206"/>
      <c r="B180" s="206"/>
      <c r="C180" s="206"/>
      <c r="D180" s="206"/>
      <c r="E180" s="212"/>
      <c r="F180" s="220"/>
      <c r="H180" s="186"/>
    </row>
    <row r="181" spans="1:8" hidden="1">
      <c r="A181" s="206"/>
      <c r="B181" s="206"/>
      <c r="C181" s="206"/>
      <c r="D181" s="206"/>
      <c r="E181" s="212"/>
      <c r="F181" s="220"/>
      <c r="H181" s="186"/>
    </row>
    <row r="182" spans="1:8" hidden="1">
      <c r="A182" s="206"/>
      <c r="B182" s="206"/>
      <c r="C182" s="206"/>
      <c r="D182" s="206"/>
      <c r="E182" s="212"/>
      <c r="F182" s="220"/>
      <c r="H182" s="186"/>
    </row>
    <row r="183" spans="1:8" hidden="1">
      <c r="A183" s="206"/>
      <c r="B183" s="206"/>
      <c r="C183" s="206"/>
      <c r="D183" s="206"/>
      <c r="E183" s="212"/>
      <c r="F183" s="220"/>
      <c r="H183" s="186"/>
    </row>
    <row r="184" spans="1:8" hidden="1">
      <c r="A184" s="206"/>
      <c r="B184" s="206"/>
      <c r="C184" s="206"/>
      <c r="D184" s="206"/>
      <c r="E184" s="212"/>
      <c r="F184" s="220"/>
      <c r="H184" s="186"/>
    </row>
    <row r="185" spans="1:8" hidden="1">
      <c r="A185" s="206"/>
      <c r="B185" s="206"/>
      <c r="C185" s="206"/>
      <c r="D185" s="206"/>
      <c r="E185" s="212"/>
      <c r="F185" s="220"/>
      <c r="H185" s="186"/>
    </row>
    <row r="186" spans="1:8" hidden="1">
      <c r="A186" s="206"/>
      <c r="B186" s="206"/>
      <c r="C186" s="206"/>
      <c r="D186" s="206"/>
      <c r="E186" s="212"/>
      <c r="F186" s="220"/>
      <c r="H186" s="186"/>
    </row>
    <row r="187" spans="1:8" hidden="1">
      <c r="A187" s="206"/>
      <c r="B187" s="206"/>
      <c r="C187" s="206"/>
      <c r="D187" s="206"/>
      <c r="E187" s="212"/>
      <c r="F187" s="220"/>
      <c r="H187" s="186"/>
    </row>
    <row r="188" spans="1:8">
      <c r="A188" s="888" t="s">
        <v>9357</v>
      </c>
      <c r="B188" s="888"/>
      <c r="C188" s="888"/>
      <c r="D188" s="888"/>
      <c r="E188" s="888"/>
      <c r="F188" s="888"/>
      <c r="G188" s="888"/>
      <c r="H188" s="186"/>
    </row>
    <row r="189" spans="1:8" hidden="1">
      <c r="H189" s="186"/>
    </row>
    <row r="190" spans="1:8" ht="14.25" hidden="1" customHeight="1">
      <c r="A190" s="791" t="s">
        <v>8231</v>
      </c>
      <c r="B190" s="792"/>
      <c r="C190" s="792"/>
      <c r="D190" s="792"/>
      <c r="E190" s="781" t="s">
        <v>3998</v>
      </c>
      <c r="F190" s="782"/>
      <c r="H190" s="186"/>
    </row>
    <row r="191" spans="1:8" ht="12.75" hidden="1" customHeight="1">
      <c r="A191" s="190" t="s">
        <v>10268</v>
      </c>
      <c r="B191" s="191">
        <f>ROUND(F219,2)</f>
        <v>386.7</v>
      </c>
      <c r="C191" s="192"/>
      <c r="D191" s="193"/>
      <c r="E191" s="192"/>
      <c r="F191" s="194"/>
      <c r="H191" s="186"/>
    </row>
    <row r="192" spans="1:8" hidden="1">
      <c r="A192" s="195" t="s">
        <v>12885</v>
      </c>
      <c r="B192" s="196" t="s">
        <v>8261</v>
      </c>
      <c r="C192" s="196" t="s">
        <v>8262</v>
      </c>
      <c r="D192" s="196" t="s">
        <v>8263</v>
      </c>
      <c r="E192" s="196" t="s">
        <v>8264</v>
      </c>
      <c r="F192" s="197" t="s">
        <v>8265</v>
      </c>
      <c r="H192" s="186"/>
    </row>
    <row r="193" spans="1:14" ht="12.75" hidden="1" customHeight="1">
      <c r="A193" s="778" t="s">
        <v>6573</v>
      </c>
      <c r="B193" s="779"/>
      <c r="C193" s="779"/>
      <c r="D193" s="779"/>
      <c r="E193" s="779"/>
      <c r="F193" s="780"/>
      <c r="H193" s="186"/>
    </row>
    <row r="194" spans="1:14" hidden="1">
      <c r="A194" s="219" t="s">
        <v>8232</v>
      </c>
      <c r="B194" s="208" t="s">
        <v>8233</v>
      </c>
      <c r="C194" s="209" t="s">
        <v>13436</v>
      </c>
      <c r="D194" s="210">
        <v>8.5000000000000006E-2</v>
      </c>
      <c r="E194" s="210">
        <f>Insumos!D$117</f>
        <v>10.068899999999999</v>
      </c>
      <c r="F194" s="204">
        <f>PRODUCT(D194:E194)</f>
        <v>0.85585650000000002</v>
      </c>
      <c r="H194" s="186"/>
    </row>
    <row r="195" spans="1:14" ht="12.75" hidden="1" customHeight="1">
      <c r="A195" s="783" t="s">
        <v>6574</v>
      </c>
      <c r="B195" s="784"/>
      <c r="C195" s="784"/>
      <c r="D195" s="784"/>
      <c r="E195" s="784"/>
      <c r="F195" s="204">
        <f>SUM(F194:F194)</f>
        <v>0.85585650000000002</v>
      </c>
      <c r="H195" s="186"/>
    </row>
    <row r="196" spans="1:14" ht="12.75" hidden="1" customHeight="1">
      <c r="A196" s="778" t="s">
        <v>13437</v>
      </c>
      <c r="B196" s="779"/>
      <c r="C196" s="779"/>
      <c r="D196" s="779"/>
      <c r="E196" s="779"/>
      <c r="F196" s="780"/>
      <c r="H196" s="186"/>
    </row>
    <row r="197" spans="1:14" hidden="1">
      <c r="A197" s="207" t="s">
        <v>8234</v>
      </c>
      <c r="B197" s="208" t="s">
        <v>8235</v>
      </c>
      <c r="C197" s="209" t="s">
        <v>13436</v>
      </c>
      <c r="D197" s="210">
        <v>12</v>
      </c>
      <c r="E197" s="211">
        <f>F$14</f>
        <v>2.89</v>
      </c>
      <c r="F197" s="204">
        <f>PRODUCT(D197:E197)</f>
        <v>34.68</v>
      </c>
      <c r="H197" s="186"/>
    </row>
    <row r="198" spans="1:14" hidden="1">
      <c r="A198" s="207" t="s">
        <v>8236</v>
      </c>
      <c r="B198" s="208" t="s">
        <v>8237</v>
      </c>
      <c r="C198" s="209" t="s">
        <v>13436</v>
      </c>
      <c r="D198" s="210">
        <v>0.3</v>
      </c>
      <c r="E198" s="211">
        <f>F$14</f>
        <v>2.89</v>
      </c>
      <c r="F198" s="204">
        <f>PRODUCT(D198:E198)</f>
        <v>0.86699999999999999</v>
      </c>
      <c r="H198" s="186"/>
    </row>
    <row r="199" spans="1:14" hidden="1">
      <c r="A199" s="207" t="s">
        <v>4681</v>
      </c>
      <c r="B199" s="208" t="s">
        <v>4682</v>
      </c>
      <c r="C199" s="209" t="s">
        <v>13436</v>
      </c>
      <c r="D199" s="210">
        <v>16</v>
      </c>
      <c r="E199" s="211">
        <f>F$12</f>
        <v>2.12</v>
      </c>
      <c r="F199" s="204">
        <f>PRODUCT(D199:E199)</f>
        <v>33.92</v>
      </c>
      <c r="H199" s="186"/>
    </row>
    <row r="200" spans="1:14" ht="12.75" hidden="1" customHeight="1">
      <c r="A200" s="783" t="s">
        <v>13444</v>
      </c>
      <c r="B200" s="784"/>
      <c r="C200" s="784"/>
      <c r="D200" s="784"/>
      <c r="E200" s="784"/>
      <c r="F200" s="204">
        <f>SUM(F197:F199)</f>
        <v>69.466999999999999</v>
      </c>
      <c r="H200" s="186"/>
    </row>
    <row r="201" spans="1:14" hidden="1">
      <c r="A201" s="778" t="s">
        <v>13445</v>
      </c>
      <c r="B201" s="779"/>
      <c r="C201" s="779"/>
      <c r="D201" s="779"/>
      <c r="E201" s="779"/>
      <c r="F201" s="780"/>
      <c r="H201" s="186"/>
    </row>
    <row r="202" spans="1:14" hidden="1">
      <c r="A202" s="207" t="s">
        <v>8238</v>
      </c>
      <c r="B202" s="208" t="s">
        <v>8239</v>
      </c>
      <c r="C202" s="209" t="s">
        <v>8240</v>
      </c>
      <c r="D202" s="210">
        <v>8.0500000000000002E-2</v>
      </c>
      <c r="E202" s="211">
        <f>Insumos!D$13</f>
        <v>42.5</v>
      </c>
      <c r="F202" s="204">
        <f t="shared" ref="F202:F214" si="0">PRODUCT(D202:E202)</f>
        <v>3.4212500000000001</v>
      </c>
      <c r="H202" s="186"/>
    </row>
    <row r="203" spans="1:14" hidden="1">
      <c r="A203" s="207" t="s">
        <v>8241</v>
      </c>
      <c r="B203" s="208" t="s">
        <v>8242</v>
      </c>
      <c r="C203" s="209" t="s">
        <v>8240</v>
      </c>
      <c r="D203" s="210">
        <v>0.1045</v>
      </c>
      <c r="E203" s="211">
        <f>Insumos!D$17</f>
        <v>44</v>
      </c>
      <c r="F203" s="204">
        <f t="shared" si="0"/>
        <v>4.5979999999999999</v>
      </c>
      <c r="H203" s="186"/>
    </row>
    <row r="204" spans="1:14" ht="22.5" hidden="1">
      <c r="A204" s="207" t="s">
        <v>8243</v>
      </c>
      <c r="B204" s="208" t="s">
        <v>8244</v>
      </c>
      <c r="C204" s="209" t="s">
        <v>12889</v>
      </c>
      <c r="D204" s="210">
        <v>1.9</v>
      </c>
      <c r="E204" s="211">
        <f>Insumos!D$2297</f>
        <v>12.39</v>
      </c>
      <c r="F204" s="204">
        <f t="shared" si="0"/>
        <v>23.541</v>
      </c>
      <c r="H204" s="186"/>
    </row>
    <row r="205" spans="1:14" hidden="1">
      <c r="A205" s="207" t="s">
        <v>8245</v>
      </c>
      <c r="B205" s="208" t="s">
        <v>8246</v>
      </c>
      <c r="C205" s="209" t="s">
        <v>8247</v>
      </c>
      <c r="D205" s="210">
        <v>26.18</v>
      </c>
      <c r="E205" s="211">
        <f>Insumos!D$22</f>
        <v>0.46</v>
      </c>
      <c r="F205" s="204">
        <f t="shared" si="0"/>
        <v>12.0428</v>
      </c>
      <c r="H205" s="186"/>
    </row>
    <row r="206" spans="1:14" ht="22.5" hidden="1">
      <c r="A206" s="207" t="s">
        <v>8248</v>
      </c>
      <c r="B206" s="208" t="s">
        <v>8249</v>
      </c>
      <c r="C206" s="209" t="s">
        <v>4675</v>
      </c>
      <c r="D206" s="210">
        <v>0.25</v>
      </c>
      <c r="E206" s="211">
        <f>Insumos!D$6348</f>
        <v>9.57</v>
      </c>
      <c r="F206" s="204">
        <f t="shared" si="0"/>
        <v>2.3925000000000001</v>
      </c>
      <c r="H206" s="186"/>
      <c r="J206" s="169"/>
      <c r="K206" s="169"/>
      <c r="L206" s="169"/>
      <c r="M206" s="169"/>
      <c r="N206" s="169"/>
    </row>
    <row r="207" spans="1:14" hidden="1">
      <c r="A207" s="207" t="s">
        <v>8250</v>
      </c>
      <c r="B207" s="208" t="s">
        <v>8251</v>
      </c>
      <c r="C207" s="209" t="s">
        <v>4675</v>
      </c>
      <c r="D207" s="210">
        <v>4.9000000000000004</v>
      </c>
      <c r="E207" s="211">
        <f>Insumos!D$2331</f>
        <v>4.58</v>
      </c>
      <c r="F207" s="204">
        <f t="shared" si="0"/>
        <v>22.442000000000004</v>
      </c>
      <c r="H207" s="186"/>
      <c r="J207" s="267"/>
      <c r="K207" s="169"/>
      <c r="L207" s="169"/>
      <c r="M207" s="169"/>
      <c r="N207" s="169"/>
    </row>
    <row r="208" spans="1:14" hidden="1">
      <c r="A208" s="207" t="s">
        <v>8252</v>
      </c>
      <c r="B208" s="208" t="s">
        <v>8253</v>
      </c>
      <c r="C208" s="209" t="s">
        <v>8247</v>
      </c>
      <c r="D208" s="210">
        <v>0.2</v>
      </c>
      <c r="E208" s="211">
        <f>Insumos!D$697</f>
        <v>7.25</v>
      </c>
      <c r="F208" s="204">
        <f t="shared" si="0"/>
        <v>1.4500000000000002</v>
      </c>
      <c r="H208" s="186"/>
      <c r="J208" s="169"/>
      <c r="K208" s="169"/>
      <c r="L208" s="169"/>
      <c r="M208" s="169"/>
      <c r="N208" s="169"/>
    </row>
    <row r="209" spans="1:14" hidden="1">
      <c r="A209" s="207" t="s">
        <v>8254</v>
      </c>
      <c r="B209" s="208" t="s">
        <v>8255</v>
      </c>
      <c r="C209" s="209" t="s">
        <v>8247</v>
      </c>
      <c r="D209" s="210">
        <v>0.8</v>
      </c>
      <c r="E209" s="211">
        <f>Insumos!D$700</f>
        <v>6.8</v>
      </c>
      <c r="F209" s="204">
        <f t="shared" si="0"/>
        <v>5.44</v>
      </c>
      <c r="H209" s="186"/>
      <c r="J209" s="169"/>
      <c r="K209" s="169"/>
      <c r="L209" s="169"/>
      <c r="M209" s="169"/>
      <c r="N209" s="169"/>
    </row>
    <row r="210" spans="1:14" hidden="1">
      <c r="A210" s="207" t="s">
        <v>8256</v>
      </c>
      <c r="B210" s="208" t="s">
        <v>8257</v>
      </c>
      <c r="C210" s="209" t="s">
        <v>4675</v>
      </c>
      <c r="D210" s="210">
        <v>3</v>
      </c>
      <c r="E210" s="211">
        <f>Insumos!D$2357</f>
        <v>2</v>
      </c>
      <c r="F210" s="204">
        <f t="shared" si="0"/>
        <v>6</v>
      </c>
      <c r="H210" s="186"/>
      <c r="J210" s="169"/>
      <c r="K210" s="169"/>
      <c r="L210" s="169"/>
      <c r="M210" s="169"/>
      <c r="N210" s="169"/>
    </row>
    <row r="211" spans="1:14" hidden="1">
      <c r="A211" s="207" t="s">
        <v>8258</v>
      </c>
      <c r="B211" s="208" t="s">
        <v>8259</v>
      </c>
      <c r="C211" s="209" t="s">
        <v>4675</v>
      </c>
      <c r="D211" s="210">
        <v>1.08</v>
      </c>
      <c r="E211" s="211">
        <f>Insumos!D$2361</f>
        <v>6</v>
      </c>
      <c r="F211" s="204">
        <f t="shared" si="0"/>
        <v>6.48</v>
      </c>
      <c r="H211" s="186"/>
      <c r="J211" s="169"/>
      <c r="K211" s="169"/>
      <c r="L211" s="169"/>
      <c r="M211" s="169"/>
      <c r="N211" s="169"/>
    </row>
    <row r="212" spans="1:14" hidden="1">
      <c r="A212" s="207" t="s">
        <v>8260</v>
      </c>
      <c r="B212" s="208" t="s">
        <v>9305</v>
      </c>
      <c r="C212" s="209" t="s">
        <v>12889</v>
      </c>
      <c r="D212" s="210">
        <v>1.19</v>
      </c>
      <c r="E212" s="211">
        <f>Insumos!D$6417</f>
        <v>5.32</v>
      </c>
      <c r="F212" s="204">
        <f t="shared" si="0"/>
        <v>6.3308</v>
      </c>
      <c r="H212" s="186"/>
      <c r="J212" s="267"/>
      <c r="K212" s="169"/>
      <c r="L212" s="169"/>
      <c r="M212" s="169"/>
      <c r="N212" s="169"/>
    </row>
    <row r="213" spans="1:14" hidden="1">
      <c r="A213" s="207" t="s">
        <v>9306</v>
      </c>
      <c r="B213" s="208" t="s">
        <v>6545</v>
      </c>
      <c r="C213" s="209" t="s">
        <v>4675</v>
      </c>
      <c r="D213" s="210">
        <v>0.8</v>
      </c>
      <c r="E213" s="211">
        <f>Insumos!D$2370</f>
        <v>10.1</v>
      </c>
      <c r="F213" s="204">
        <f t="shared" si="0"/>
        <v>8.08</v>
      </c>
      <c r="H213" s="186"/>
      <c r="J213" s="169"/>
      <c r="K213" s="169"/>
      <c r="L213" s="169"/>
      <c r="M213" s="169"/>
      <c r="N213" s="169"/>
    </row>
    <row r="214" spans="1:14" hidden="1">
      <c r="A214" s="207" t="s">
        <v>6546</v>
      </c>
      <c r="B214" s="208" t="s">
        <v>6547</v>
      </c>
      <c r="C214" s="209" t="s">
        <v>12889</v>
      </c>
      <c r="D214" s="210">
        <v>4</v>
      </c>
      <c r="E214" s="211">
        <f>Insumos!D$2359</f>
        <v>16.100000000000001</v>
      </c>
      <c r="F214" s="204">
        <f t="shared" si="0"/>
        <v>64.400000000000006</v>
      </c>
      <c r="H214" s="186"/>
      <c r="J214" s="169"/>
      <c r="K214" s="169"/>
      <c r="L214" s="169"/>
      <c r="M214" s="169"/>
      <c r="N214" s="169"/>
    </row>
    <row r="215" spans="1:14" ht="12.75" hidden="1" customHeight="1">
      <c r="A215" s="783" t="s">
        <v>10905</v>
      </c>
      <c r="B215" s="784"/>
      <c r="C215" s="784"/>
      <c r="D215" s="784"/>
      <c r="E215" s="784"/>
      <c r="F215" s="204">
        <f>SUM(F202:F214)</f>
        <v>166.61835000000002</v>
      </c>
      <c r="H215" s="186"/>
      <c r="J215" s="169"/>
      <c r="K215" s="169"/>
      <c r="L215" s="267"/>
      <c r="M215" s="169"/>
      <c r="N215" s="169"/>
    </row>
    <row r="216" spans="1:14" hidden="1">
      <c r="A216" s="783" t="s">
        <v>6572</v>
      </c>
      <c r="B216" s="784"/>
      <c r="C216" s="784"/>
      <c r="D216" s="784"/>
      <c r="E216" s="206" t="s">
        <v>10906</v>
      </c>
      <c r="F216" s="204">
        <f>SUM(F195,F200,F215)</f>
        <v>236.94120650000002</v>
      </c>
      <c r="H216" s="186"/>
      <c r="J216" s="169"/>
      <c r="K216" s="169"/>
      <c r="L216" s="169"/>
      <c r="M216" s="169"/>
      <c r="N216" s="169"/>
    </row>
    <row r="217" spans="1:14" hidden="1">
      <c r="A217" s="783"/>
      <c r="B217" s="784"/>
      <c r="C217" s="784"/>
      <c r="D217" s="784"/>
      <c r="E217" s="212" t="s">
        <v>10907</v>
      </c>
      <c r="F217" s="213">
        <f>F$10*(F200)</f>
        <v>85.305475999999999</v>
      </c>
      <c r="H217" s="186"/>
      <c r="J217" s="169"/>
      <c r="K217" s="169"/>
      <c r="L217" s="169"/>
      <c r="M217" s="169"/>
      <c r="N217" s="169"/>
    </row>
    <row r="218" spans="1:14" hidden="1">
      <c r="A218" s="783"/>
      <c r="B218" s="784"/>
      <c r="C218" s="784"/>
      <c r="D218" s="784"/>
      <c r="E218" s="206" t="s">
        <v>10908</v>
      </c>
      <c r="F218" s="213">
        <f>SUM(F216:F217)*F$11</f>
        <v>64.449336500000001</v>
      </c>
      <c r="H218" s="186"/>
      <c r="J218" s="169"/>
      <c r="K218" s="169"/>
      <c r="L218" s="169"/>
      <c r="M218" s="169"/>
      <c r="N218" s="169"/>
    </row>
    <row r="219" spans="1:14" hidden="1">
      <c r="A219" s="789"/>
      <c r="B219" s="790"/>
      <c r="C219" s="790"/>
      <c r="D219" s="790"/>
      <c r="E219" s="215" t="s">
        <v>10909</v>
      </c>
      <c r="F219" s="216">
        <f>SUM(F216:F218)</f>
        <v>386.69601900000004</v>
      </c>
      <c r="H219" s="186"/>
      <c r="J219" s="169"/>
      <c r="K219" s="267"/>
      <c r="L219" s="169"/>
      <c r="M219" s="169"/>
      <c r="N219" s="169"/>
    </row>
    <row r="220" spans="1:14" hidden="1">
      <c r="A220" s="206"/>
      <c r="B220" s="206"/>
      <c r="C220" s="206"/>
      <c r="D220" s="206"/>
      <c r="E220" s="212"/>
      <c r="F220" s="220"/>
      <c r="H220" s="186"/>
      <c r="J220" s="169"/>
      <c r="K220" s="267"/>
      <c r="L220" s="169"/>
      <c r="M220" s="169"/>
      <c r="N220" s="169"/>
    </row>
    <row r="221" spans="1:14" hidden="1">
      <c r="A221" s="206"/>
      <c r="B221" s="206"/>
      <c r="C221" s="206"/>
      <c r="D221" s="206"/>
      <c r="E221" s="212"/>
      <c r="F221" s="220"/>
      <c r="H221" s="186"/>
      <c r="J221" s="169"/>
      <c r="K221" s="267"/>
      <c r="L221" s="169"/>
      <c r="M221" s="169"/>
      <c r="N221" s="169"/>
    </row>
    <row r="222" spans="1:14" hidden="1">
      <c r="A222" s="206"/>
      <c r="B222" s="206"/>
      <c r="C222" s="206"/>
      <c r="D222" s="206"/>
      <c r="E222" s="212"/>
      <c r="F222" s="220"/>
      <c r="H222" s="186"/>
      <c r="J222" s="169"/>
      <c r="K222" s="267"/>
      <c r="L222" s="169"/>
      <c r="M222" s="169"/>
      <c r="N222" s="169"/>
    </row>
    <row r="223" spans="1:14" hidden="1">
      <c r="A223" s="206"/>
      <c r="B223" s="206"/>
      <c r="C223" s="206"/>
      <c r="D223" s="206"/>
      <c r="E223" s="212"/>
      <c r="F223" s="220"/>
      <c r="H223" s="186"/>
      <c r="J223" s="169"/>
      <c r="K223" s="267"/>
      <c r="L223" s="169"/>
      <c r="M223" s="169"/>
      <c r="N223" s="169"/>
    </row>
    <row r="224" spans="1:14" hidden="1">
      <c r="A224" s="206"/>
      <c r="B224" s="206"/>
      <c r="C224" s="206"/>
      <c r="D224" s="206"/>
      <c r="E224" s="212"/>
      <c r="F224" s="220"/>
      <c r="H224" s="186"/>
      <c r="J224" s="169"/>
      <c r="K224" s="267"/>
      <c r="L224" s="169"/>
      <c r="M224" s="169"/>
      <c r="N224" s="169"/>
    </row>
    <row r="225" spans="1:14" hidden="1">
      <c r="A225" s="206"/>
      <c r="B225" s="206"/>
      <c r="C225" s="206"/>
      <c r="D225" s="206"/>
      <c r="E225" s="212"/>
      <c r="F225" s="220"/>
      <c r="H225" s="186"/>
      <c r="J225" s="169"/>
      <c r="K225" s="267"/>
      <c r="L225" s="169"/>
      <c r="M225" s="169"/>
      <c r="N225" s="169"/>
    </row>
    <row r="226" spans="1:14" hidden="1">
      <c r="A226" s="206"/>
      <c r="B226" s="206"/>
      <c r="C226" s="206"/>
      <c r="D226" s="206"/>
      <c r="E226" s="212"/>
      <c r="F226" s="220"/>
      <c r="H226" s="186"/>
      <c r="J226" s="169"/>
      <c r="K226" s="267"/>
      <c r="L226" s="169"/>
      <c r="M226" s="169"/>
      <c r="N226" s="169"/>
    </row>
    <row r="227" spans="1:14" hidden="1">
      <c r="A227" s="206"/>
      <c r="B227" s="206"/>
      <c r="C227" s="206"/>
      <c r="D227" s="206"/>
      <c r="E227" s="212"/>
      <c r="F227" s="220"/>
      <c r="H227" s="186"/>
      <c r="J227" s="169"/>
      <c r="K227" s="267"/>
      <c r="L227" s="169"/>
      <c r="M227" s="169"/>
      <c r="N227" s="169"/>
    </row>
    <row r="228" spans="1:14" hidden="1">
      <c r="A228" s="206"/>
      <c r="B228" s="206"/>
      <c r="C228" s="206"/>
      <c r="D228" s="206"/>
      <c r="E228" s="212"/>
      <c r="F228" s="220"/>
      <c r="H228" s="186"/>
      <c r="J228" s="169"/>
      <c r="K228" s="267"/>
      <c r="L228" s="169"/>
      <c r="M228" s="169"/>
      <c r="N228" s="169"/>
    </row>
    <row r="229" spans="1:14" hidden="1">
      <c r="A229" s="268"/>
      <c r="H229" s="186"/>
      <c r="J229" s="169"/>
      <c r="K229" s="169"/>
      <c r="L229" s="169"/>
      <c r="M229" s="169"/>
      <c r="N229" s="169"/>
    </row>
    <row r="230" spans="1:14" ht="12.75" hidden="1" customHeight="1">
      <c r="A230" s="791" t="s">
        <v>6548</v>
      </c>
      <c r="B230" s="792"/>
      <c r="C230" s="792"/>
      <c r="D230" s="792"/>
      <c r="E230" s="781" t="s">
        <v>3998</v>
      </c>
      <c r="F230" s="782"/>
      <c r="H230" s="186"/>
      <c r="J230" s="169"/>
      <c r="K230" s="169"/>
      <c r="L230" s="169"/>
      <c r="M230" s="169"/>
      <c r="N230" s="169"/>
    </row>
    <row r="231" spans="1:14" ht="12.75" hidden="1" customHeight="1">
      <c r="A231" s="190" t="s">
        <v>10268</v>
      </c>
      <c r="B231" s="191">
        <f>ROUND(F257,2)</f>
        <v>61.46</v>
      </c>
      <c r="C231" s="192"/>
      <c r="D231" s="193"/>
      <c r="E231" s="267"/>
      <c r="F231" s="194"/>
      <c r="H231" s="186"/>
      <c r="J231" s="169"/>
      <c r="K231" s="169"/>
      <c r="L231" s="169"/>
      <c r="M231" s="169"/>
      <c r="N231" s="169"/>
    </row>
    <row r="232" spans="1:14" hidden="1">
      <c r="A232" s="195" t="s">
        <v>12885</v>
      </c>
      <c r="B232" s="196" t="s">
        <v>8261</v>
      </c>
      <c r="C232" s="196" t="s">
        <v>8262</v>
      </c>
      <c r="D232" s="196" t="s">
        <v>8263</v>
      </c>
      <c r="E232" s="196" t="s">
        <v>8264</v>
      </c>
      <c r="F232" s="197" t="s">
        <v>8265</v>
      </c>
      <c r="H232" s="186"/>
      <c r="J232" s="169"/>
      <c r="K232" s="169"/>
      <c r="L232" s="169"/>
      <c r="M232" s="169"/>
      <c r="N232" s="169"/>
    </row>
    <row r="233" spans="1:14" hidden="1">
      <c r="A233" s="778" t="s">
        <v>8771</v>
      </c>
      <c r="B233" s="779"/>
      <c r="C233" s="779"/>
      <c r="D233" s="779"/>
      <c r="E233" s="779"/>
      <c r="F233" s="780"/>
      <c r="H233" s="186"/>
      <c r="J233" s="169"/>
      <c r="K233" s="267"/>
      <c r="L233" s="169"/>
      <c r="M233" s="169"/>
      <c r="N233" s="169"/>
    </row>
    <row r="234" spans="1:14" ht="22.5" hidden="1">
      <c r="A234" s="219" t="s">
        <v>8772</v>
      </c>
      <c r="B234" s="208" t="s">
        <v>10885</v>
      </c>
      <c r="C234" s="209" t="s">
        <v>8240</v>
      </c>
      <c r="D234" s="210">
        <v>1.4800000000000001E-2</v>
      </c>
      <c r="E234" s="210">
        <f>B$4604/1.25</f>
        <v>215.03200000000001</v>
      </c>
      <c r="F234" s="204">
        <f>PRODUCT(D234:E234)</f>
        <v>3.1824736000000002</v>
      </c>
      <c r="H234" s="186"/>
      <c r="J234" s="169"/>
      <c r="K234" s="169"/>
      <c r="L234" s="169"/>
      <c r="M234" s="169"/>
      <c r="N234" s="169"/>
    </row>
    <row r="235" spans="1:14" ht="12.75" hidden="1" customHeight="1">
      <c r="A235" s="783" t="s">
        <v>10886</v>
      </c>
      <c r="B235" s="784"/>
      <c r="C235" s="784"/>
      <c r="D235" s="784"/>
      <c r="E235" s="784"/>
      <c r="F235" s="204">
        <f>SUM(F234:F234)</f>
        <v>3.1824736000000002</v>
      </c>
      <c r="H235" s="186"/>
      <c r="J235" s="169"/>
      <c r="K235" s="169"/>
      <c r="L235" s="169"/>
      <c r="M235" s="169"/>
      <c r="N235" s="267"/>
    </row>
    <row r="236" spans="1:14" ht="12.75" hidden="1" customHeight="1">
      <c r="A236" s="778" t="s">
        <v>13437</v>
      </c>
      <c r="B236" s="779"/>
      <c r="C236" s="779"/>
      <c r="D236" s="779"/>
      <c r="E236" s="779"/>
      <c r="F236" s="780"/>
      <c r="H236" s="186"/>
      <c r="J236" s="169"/>
      <c r="K236" s="169"/>
      <c r="L236" s="169"/>
      <c r="M236" s="169"/>
      <c r="N236" s="169"/>
    </row>
    <row r="237" spans="1:14" hidden="1">
      <c r="A237" s="207" t="s">
        <v>8234</v>
      </c>
      <c r="B237" s="208" t="s">
        <v>8235</v>
      </c>
      <c r="C237" s="209" t="s">
        <v>13436</v>
      </c>
      <c r="D237" s="210">
        <v>1.0257000000000001</v>
      </c>
      <c r="E237" s="211">
        <f>F$14</f>
        <v>2.89</v>
      </c>
      <c r="F237" s="204">
        <f>PRODUCT(D237:E237)</f>
        <v>2.9642730000000004</v>
      </c>
      <c r="H237" s="186"/>
      <c r="J237" s="186"/>
      <c r="K237" s="186"/>
      <c r="L237" s="186"/>
      <c r="M237" s="186"/>
      <c r="N237" s="186"/>
    </row>
    <row r="238" spans="1:14" hidden="1">
      <c r="A238" s="207" t="s">
        <v>8236</v>
      </c>
      <c r="B238" s="208" t="s">
        <v>8237</v>
      </c>
      <c r="C238" s="209" t="s">
        <v>13436</v>
      </c>
      <c r="D238" s="210">
        <v>0.51280000000000003</v>
      </c>
      <c r="E238" s="211">
        <f>F$14</f>
        <v>2.89</v>
      </c>
      <c r="F238" s="204">
        <f>PRODUCT(D238:E238)</f>
        <v>1.4819920000000002</v>
      </c>
      <c r="H238" s="186"/>
    </row>
    <row r="239" spans="1:14" hidden="1">
      <c r="A239" s="207" t="s">
        <v>4681</v>
      </c>
      <c r="B239" s="208" t="s">
        <v>4682</v>
      </c>
      <c r="C239" s="209" t="s">
        <v>13436</v>
      </c>
      <c r="D239" s="210">
        <v>1.2821</v>
      </c>
      <c r="E239" s="211">
        <f>F$12</f>
        <v>2.12</v>
      </c>
      <c r="F239" s="204">
        <f>PRODUCT(D239:E239)</f>
        <v>2.7180520000000001</v>
      </c>
      <c r="H239" s="186"/>
    </row>
    <row r="240" spans="1:14" ht="12.75" hidden="1" customHeight="1">
      <c r="A240" s="783" t="s">
        <v>13444</v>
      </c>
      <c r="B240" s="784"/>
      <c r="C240" s="784"/>
      <c r="D240" s="784"/>
      <c r="E240" s="784"/>
      <c r="F240" s="204">
        <f>SUM(F237:F239)</f>
        <v>7.1643170000000005</v>
      </c>
      <c r="H240" s="186"/>
    </row>
    <row r="241" spans="1:8" hidden="1">
      <c r="A241" s="778" t="s">
        <v>13445</v>
      </c>
      <c r="B241" s="779"/>
      <c r="C241" s="779"/>
      <c r="D241" s="779"/>
      <c r="E241" s="779"/>
      <c r="F241" s="780"/>
      <c r="H241" s="186"/>
    </row>
    <row r="242" spans="1:8" hidden="1">
      <c r="A242" s="207" t="s">
        <v>6549</v>
      </c>
      <c r="B242" s="208" t="s">
        <v>6550</v>
      </c>
      <c r="C242" s="209" t="s">
        <v>4675</v>
      </c>
      <c r="D242" s="210">
        <v>0.63249999999999995</v>
      </c>
      <c r="E242" s="211">
        <f>Insumos!D$2285</f>
        <v>4.2300000000000004</v>
      </c>
      <c r="F242" s="204">
        <f t="shared" ref="F242:F252" si="1">PRODUCT(D242:E242)</f>
        <v>2.675475</v>
      </c>
      <c r="H242" s="186"/>
    </row>
    <row r="243" spans="1:8" ht="22.5" hidden="1">
      <c r="A243" s="207" t="s">
        <v>6551</v>
      </c>
      <c r="B243" s="208" t="s">
        <v>6552</v>
      </c>
      <c r="C243" s="209" t="s">
        <v>4675</v>
      </c>
      <c r="D243" s="210">
        <v>1.7094</v>
      </c>
      <c r="E243" s="211">
        <f>Insumos!D$2332</f>
        <v>8.4700000000000006</v>
      </c>
      <c r="F243" s="204">
        <f t="shared" si="1"/>
        <v>14.478618000000001</v>
      </c>
      <c r="H243" s="186"/>
    </row>
    <row r="244" spans="1:8" hidden="1">
      <c r="A244" s="207" t="s">
        <v>6553</v>
      </c>
      <c r="B244" s="208" t="s">
        <v>6554</v>
      </c>
      <c r="C244" s="209" t="s">
        <v>6555</v>
      </c>
      <c r="D244" s="210">
        <v>0.1026</v>
      </c>
      <c r="E244" s="211">
        <f>Insumos!D$1053</f>
        <v>5.96</v>
      </c>
      <c r="F244" s="204">
        <f t="shared" si="1"/>
        <v>0.61149599999999993</v>
      </c>
      <c r="H244" s="186"/>
    </row>
    <row r="245" spans="1:8" hidden="1">
      <c r="A245" s="207" t="s">
        <v>6556</v>
      </c>
      <c r="B245" s="208" t="s">
        <v>6557</v>
      </c>
      <c r="C245" s="209" t="s">
        <v>4675</v>
      </c>
      <c r="D245" s="210">
        <v>0.1026</v>
      </c>
      <c r="E245" s="211">
        <f>Insumos!D$1126</f>
        <v>2.0099999999999998</v>
      </c>
      <c r="F245" s="204">
        <f t="shared" si="1"/>
        <v>0.20622599999999996</v>
      </c>
      <c r="H245" s="186"/>
    </row>
    <row r="246" spans="1:8" hidden="1">
      <c r="A246" s="207" t="s">
        <v>6558</v>
      </c>
      <c r="B246" s="208" t="s">
        <v>6559</v>
      </c>
      <c r="C246" s="209" t="s">
        <v>4675</v>
      </c>
      <c r="D246" s="210">
        <v>3.21</v>
      </c>
      <c r="E246" s="211">
        <f>Insumos!D$1150</f>
        <v>0.87</v>
      </c>
      <c r="F246" s="204">
        <f t="shared" si="1"/>
        <v>2.7927</v>
      </c>
      <c r="H246" s="186"/>
    </row>
    <row r="247" spans="1:8" hidden="1">
      <c r="A247" s="207" t="s">
        <v>6560</v>
      </c>
      <c r="B247" s="208" t="s">
        <v>6561</v>
      </c>
      <c r="C247" s="209" t="s">
        <v>6555</v>
      </c>
      <c r="D247" s="210">
        <v>6.8400000000000002E-2</v>
      </c>
      <c r="E247" s="211">
        <f>Insumos!D$1214</f>
        <v>5.04</v>
      </c>
      <c r="F247" s="204">
        <f t="shared" si="1"/>
        <v>0.34473600000000004</v>
      </c>
      <c r="H247" s="186"/>
    </row>
    <row r="248" spans="1:8" hidden="1">
      <c r="A248" s="207" t="s">
        <v>6562</v>
      </c>
      <c r="B248" s="208" t="s">
        <v>6563</v>
      </c>
      <c r="C248" s="209" t="s">
        <v>6555</v>
      </c>
      <c r="D248" s="210">
        <v>0.1026</v>
      </c>
      <c r="E248" s="211">
        <f>Insumos!D$1256</f>
        <v>1.56</v>
      </c>
      <c r="F248" s="204">
        <f t="shared" si="1"/>
        <v>0.160056</v>
      </c>
      <c r="H248" s="186"/>
    </row>
    <row r="249" spans="1:8" hidden="1">
      <c r="A249" s="207" t="s">
        <v>6564</v>
      </c>
      <c r="B249" s="208" t="s">
        <v>6565</v>
      </c>
      <c r="C249" s="209" t="s">
        <v>8247</v>
      </c>
      <c r="D249" s="210">
        <v>0.1026</v>
      </c>
      <c r="E249" s="211">
        <f>Insumos!D$694</f>
        <v>5.55</v>
      </c>
      <c r="F249" s="204">
        <f t="shared" si="1"/>
        <v>0.56942999999999999</v>
      </c>
      <c r="H249" s="186"/>
    </row>
    <row r="250" spans="1:8" hidden="1">
      <c r="A250" s="207" t="s">
        <v>6546</v>
      </c>
      <c r="B250" s="208" t="s">
        <v>6547</v>
      </c>
      <c r="C250" s="209" t="s">
        <v>12889</v>
      </c>
      <c r="D250" s="210">
        <v>0.1026</v>
      </c>
      <c r="E250" s="211">
        <f>Insumos!D$2359</f>
        <v>16.100000000000001</v>
      </c>
      <c r="F250" s="204">
        <f t="shared" si="1"/>
        <v>1.6518600000000001</v>
      </c>
      <c r="H250" s="186"/>
    </row>
    <row r="251" spans="1:8" ht="22.5" hidden="1">
      <c r="A251" s="207" t="s">
        <v>6566</v>
      </c>
      <c r="B251" s="208" t="s">
        <v>6567</v>
      </c>
      <c r="C251" s="209" t="s">
        <v>6555</v>
      </c>
      <c r="D251" s="210">
        <v>0.68379999999999996</v>
      </c>
      <c r="E251" s="211">
        <f>Insumos!D$6404</f>
        <v>11.16</v>
      </c>
      <c r="F251" s="204">
        <f t="shared" si="1"/>
        <v>7.631208</v>
      </c>
      <c r="H251" s="186"/>
    </row>
    <row r="252" spans="1:8" hidden="1">
      <c r="A252" s="207" t="s">
        <v>6568</v>
      </c>
      <c r="B252" s="208" t="s">
        <v>8770</v>
      </c>
      <c r="C252" s="209" t="s">
        <v>6555</v>
      </c>
      <c r="D252" s="210">
        <v>0.2046</v>
      </c>
      <c r="E252" s="211">
        <f>Insumos!D$1507</f>
        <v>4.6399999999999997</v>
      </c>
      <c r="F252" s="204">
        <f t="shared" si="1"/>
        <v>0.94934399999999997</v>
      </c>
      <c r="H252" s="186"/>
    </row>
    <row r="253" spans="1:8" ht="12.75" hidden="1" customHeight="1">
      <c r="A253" s="783" t="s">
        <v>10905</v>
      </c>
      <c r="B253" s="784"/>
      <c r="C253" s="784"/>
      <c r="D253" s="784"/>
      <c r="E253" s="784"/>
      <c r="F253" s="204">
        <f>SUM(F242:F252)</f>
        <v>32.071149000000005</v>
      </c>
      <c r="H253" s="186"/>
    </row>
    <row r="254" spans="1:8" hidden="1">
      <c r="A254" s="783" t="s">
        <v>6572</v>
      </c>
      <c r="B254" s="784"/>
      <c r="C254" s="784"/>
      <c r="D254" s="784"/>
      <c r="E254" s="206" t="s">
        <v>10906</v>
      </c>
      <c r="F254" s="204">
        <f>SUM(F235,F240,F253)</f>
        <v>42.417939600000004</v>
      </c>
      <c r="H254" s="186"/>
    </row>
    <row r="255" spans="1:8" hidden="1">
      <c r="A255" s="783"/>
      <c r="B255" s="784"/>
      <c r="C255" s="784"/>
      <c r="D255" s="784"/>
      <c r="E255" s="212" t="s">
        <v>10907</v>
      </c>
      <c r="F255" s="213">
        <f>F$10*(F240)</f>
        <v>8.7977812760000003</v>
      </c>
      <c r="H255" s="186"/>
    </row>
    <row r="256" spans="1:8" hidden="1">
      <c r="A256" s="783"/>
      <c r="B256" s="784"/>
      <c r="C256" s="784"/>
      <c r="D256" s="784"/>
      <c r="E256" s="206" t="s">
        <v>10908</v>
      </c>
      <c r="F256" s="213">
        <f>SUM(F254:F255)*F$11</f>
        <v>10.243144175200001</v>
      </c>
      <c r="H256" s="186"/>
    </row>
    <row r="257" spans="1:8" hidden="1">
      <c r="A257" s="789"/>
      <c r="B257" s="790"/>
      <c r="C257" s="790"/>
      <c r="D257" s="790"/>
      <c r="E257" s="215" t="s">
        <v>10909</v>
      </c>
      <c r="F257" s="216">
        <f>SUM(F254:F256)</f>
        <v>61.458865051200007</v>
      </c>
      <c r="H257" s="186"/>
    </row>
    <row r="258" spans="1:8" hidden="1">
      <c r="A258" s="206"/>
      <c r="B258" s="206"/>
      <c r="C258" s="206"/>
      <c r="D258" s="206"/>
      <c r="E258" s="212"/>
      <c r="F258" s="220"/>
      <c r="H258" s="186"/>
    </row>
    <row r="259" spans="1:8" hidden="1">
      <c r="A259" s="206"/>
      <c r="B259" s="206"/>
      <c r="C259" s="206"/>
      <c r="D259" s="206"/>
      <c r="E259" s="212"/>
      <c r="F259" s="220"/>
      <c r="H259" s="186"/>
    </row>
    <row r="260" spans="1:8" hidden="1">
      <c r="A260" s="206"/>
      <c r="B260" s="206"/>
      <c r="C260" s="206"/>
      <c r="D260" s="206"/>
      <c r="E260" s="212"/>
      <c r="F260" s="220"/>
      <c r="H260" s="186"/>
    </row>
    <row r="261" spans="1:8" hidden="1">
      <c r="A261" s="206"/>
      <c r="B261" s="206"/>
      <c r="C261" s="206"/>
      <c r="D261" s="206"/>
      <c r="E261" s="212"/>
      <c r="F261" s="220"/>
      <c r="H261" s="186"/>
    </row>
    <row r="262" spans="1:8" hidden="1">
      <c r="A262" s="206"/>
      <c r="B262" s="206"/>
      <c r="C262" s="206"/>
      <c r="D262" s="206"/>
      <c r="E262" s="212"/>
      <c r="F262" s="220"/>
      <c r="H262" s="186"/>
    </row>
    <row r="263" spans="1:8" hidden="1">
      <c r="A263" s="206"/>
      <c r="B263" s="206"/>
      <c r="C263" s="206"/>
      <c r="D263" s="206"/>
      <c r="E263" s="212"/>
      <c r="F263" s="220"/>
      <c r="H263" s="186"/>
    </row>
    <row r="264" spans="1:8" hidden="1">
      <c r="A264" s="206"/>
      <c r="B264" s="206"/>
      <c r="C264" s="206"/>
      <c r="D264" s="206"/>
      <c r="E264" s="212"/>
      <c r="F264" s="220"/>
      <c r="H264" s="186"/>
    </row>
    <row r="265" spans="1:8" hidden="1">
      <c r="A265" s="206"/>
      <c r="B265" s="206"/>
      <c r="C265" s="206"/>
      <c r="D265" s="206"/>
      <c r="E265" s="212"/>
      <c r="F265" s="220"/>
      <c r="H265" s="186"/>
    </row>
    <row r="266" spans="1:8" hidden="1">
      <c r="A266" s="206"/>
      <c r="B266" s="206"/>
      <c r="C266" s="206"/>
      <c r="D266" s="206"/>
      <c r="E266" s="212"/>
      <c r="F266" s="220"/>
      <c r="H266" s="186"/>
    </row>
    <row r="267" spans="1:8" hidden="1">
      <c r="A267" s="206"/>
      <c r="B267" s="206"/>
      <c r="C267" s="206"/>
      <c r="D267" s="206"/>
      <c r="E267" s="212"/>
      <c r="F267" s="220"/>
      <c r="H267" s="186"/>
    </row>
    <row r="268" spans="1:8" ht="11.1" hidden="1" customHeight="1">
      <c r="A268" s="791" t="s">
        <v>9329</v>
      </c>
      <c r="B268" s="792"/>
      <c r="C268" s="792"/>
      <c r="D268" s="792"/>
      <c r="E268" s="781" t="s">
        <v>3995</v>
      </c>
      <c r="F268" s="782"/>
      <c r="H268" s="186"/>
    </row>
    <row r="269" spans="1:8" ht="11.1" hidden="1" customHeight="1">
      <c r="A269" s="190" t="s">
        <v>10268</v>
      </c>
      <c r="B269" s="191">
        <f>ROUND(F317,2)</f>
        <v>2611.2800000000002</v>
      </c>
      <c r="C269" s="269"/>
      <c r="D269" s="269"/>
      <c r="E269" s="270"/>
      <c r="F269" s="271"/>
      <c r="H269" s="186"/>
    </row>
    <row r="270" spans="1:8" ht="11.1" hidden="1" customHeight="1">
      <c r="A270" s="195" t="s">
        <v>12885</v>
      </c>
      <c r="B270" s="196" t="s">
        <v>8261</v>
      </c>
      <c r="C270" s="196" t="s">
        <v>8262</v>
      </c>
      <c r="D270" s="196" t="s">
        <v>8263</v>
      </c>
      <c r="E270" s="196" t="s">
        <v>8264</v>
      </c>
      <c r="F270" s="197" t="s">
        <v>8265</v>
      </c>
      <c r="H270" s="186"/>
    </row>
    <row r="271" spans="1:8" ht="11.1" hidden="1" customHeight="1">
      <c r="A271" s="778" t="s">
        <v>8771</v>
      </c>
      <c r="B271" s="779"/>
      <c r="C271" s="779"/>
      <c r="D271" s="779"/>
      <c r="E271" s="779"/>
      <c r="F271" s="780"/>
      <c r="H271" s="186"/>
    </row>
    <row r="272" spans="1:8" ht="11.1" hidden="1" customHeight="1">
      <c r="A272" s="219" t="s">
        <v>8772</v>
      </c>
      <c r="B272" s="208" t="s">
        <v>13717</v>
      </c>
      <c r="C272" s="209" t="s">
        <v>8240</v>
      </c>
      <c r="D272" s="210">
        <v>0.32400000000000001</v>
      </c>
      <c r="E272" s="210">
        <f>B$4604/1.25</f>
        <v>215.03200000000001</v>
      </c>
      <c r="F272" s="204">
        <f>PRODUCT(D272:E272)</f>
        <v>69.670368000000011</v>
      </c>
      <c r="H272" s="186"/>
    </row>
    <row r="273" spans="1:8" ht="11.1" hidden="1" customHeight="1">
      <c r="A273" s="219" t="s">
        <v>7639</v>
      </c>
      <c r="B273" s="208" t="s">
        <v>13718</v>
      </c>
      <c r="C273" s="209" t="s">
        <v>12889</v>
      </c>
      <c r="D273" s="210">
        <v>21.16</v>
      </c>
      <c r="E273" s="210">
        <f>B$6756/1.25</f>
        <v>14.559999999999999</v>
      </c>
      <c r="F273" s="204">
        <f>PRODUCT(D273:E273)</f>
        <v>308.08959999999996</v>
      </c>
      <c r="H273" s="186"/>
    </row>
    <row r="274" spans="1:8" ht="11.1" hidden="1" customHeight="1">
      <c r="A274" s="783" t="s">
        <v>10886</v>
      </c>
      <c r="B274" s="784"/>
      <c r="C274" s="784"/>
      <c r="D274" s="784"/>
      <c r="E274" s="784"/>
      <c r="F274" s="204">
        <f>SUM(F272:F273)</f>
        <v>377.75996799999996</v>
      </c>
      <c r="H274" s="186"/>
    </row>
    <row r="275" spans="1:8" ht="11.1" hidden="1" customHeight="1">
      <c r="A275" s="778" t="s">
        <v>13437</v>
      </c>
      <c r="B275" s="779"/>
      <c r="C275" s="779"/>
      <c r="D275" s="779"/>
      <c r="E275" s="779"/>
      <c r="F275" s="780"/>
      <c r="H275" s="186"/>
    </row>
    <row r="276" spans="1:8" ht="11.1" hidden="1" customHeight="1">
      <c r="A276" s="207" t="s">
        <v>8234</v>
      </c>
      <c r="B276" s="208" t="s">
        <v>8235</v>
      </c>
      <c r="C276" s="209" t="s">
        <v>13436</v>
      </c>
      <c r="D276" s="210">
        <v>32</v>
      </c>
      <c r="E276" s="211">
        <f>F$14</f>
        <v>2.89</v>
      </c>
      <c r="F276" s="204">
        <f>PRODUCT(D276:E276)</f>
        <v>92.48</v>
      </c>
      <c r="H276" s="186"/>
    </row>
    <row r="277" spans="1:8" ht="11.1" hidden="1" customHeight="1">
      <c r="A277" s="207" t="s">
        <v>8236</v>
      </c>
      <c r="B277" s="208" t="s">
        <v>8237</v>
      </c>
      <c r="C277" s="209" t="s">
        <v>13436</v>
      </c>
      <c r="D277" s="210">
        <v>8</v>
      </c>
      <c r="E277" s="211">
        <f>F$14</f>
        <v>2.89</v>
      </c>
      <c r="F277" s="204">
        <f>PRODUCT(D277:E277)</f>
        <v>23.12</v>
      </c>
      <c r="H277" s="186"/>
    </row>
    <row r="278" spans="1:8" ht="11.1" hidden="1" customHeight="1">
      <c r="A278" s="207" t="s">
        <v>4681</v>
      </c>
      <c r="B278" s="208" t="s">
        <v>4682</v>
      </c>
      <c r="C278" s="209" t="s">
        <v>13436</v>
      </c>
      <c r="D278" s="210">
        <v>40</v>
      </c>
      <c r="E278" s="211">
        <f>F$12</f>
        <v>2.12</v>
      </c>
      <c r="F278" s="204">
        <f>PRODUCT(D278:E278)</f>
        <v>84.800000000000011</v>
      </c>
      <c r="H278" s="186"/>
    </row>
    <row r="279" spans="1:8" ht="11.1" hidden="1" customHeight="1">
      <c r="A279" s="783" t="s">
        <v>13444</v>
      </c>
      <c r="B279" s="784"/>
      <c r="C279" s="784"/>
      <c r="D279" s="784"/>
      <c r="E279" s="784"/>
      <c r="F279" s="204">
        <f>SUM(F276:F278)</f>
        <v>200.40000000000003</v>
      </c>
      <c r="H279" s="186"/>
    </row>
    <row r="280" spans="1:8" ht="11.1" hidden="1" customHeight="1">
      <c r="A280" s="778" t="s">
        <v>13445</v>
      </c>
      <c r="B280" s="779"/>
      <c r="C280" s="779"/>
      <c r="D280" s="779"/>
      <c r="E280" s="779"/>
      <c r="F280" s="780"/>
      <c r="H280" s="186"/>
    </row>
    <row r="281" spans="1:8" ht="11.1" hidden="1" customHeight="1">
      <c r="A281" s="207" t="s">
        <v>4002</v>
      </c>
      <c r="B281" s="208" t="s">
        <v>1890</v>
      </c>
      <c r="C281" s="209" t="s">
        <v>6555</v>
      </c>
      <c r="D281" s="210">
        <v>0.5</v>
      </c>
      <c r="E281" s="211">
        <f>Insumos!D$2182</f>
        <v>74.78</v>
      </c>
      <c r="F281" s="204">
        <f t="shared" ref="F281:F312" si="2">PRODUCT(D281:E281)</f>
        <v>37.39</v>
      </c>
      <c r="H281" s="186"/>
    </row>
    <row r="282" spans="1:8" ht="11.1" hidden="1" customHeight="1">
      <c r="A282" s="207" t="s">
        <v>6549</v>
      </c>
      <c r="B282" s="208" t="s">
        <v>6550</v>
      </c>
      <c r="C282" s="209" t="s">
        <v>4675</v>
      </c>
      <c r="D282" s="210">
        <v>15</v>
      </c>
      <c r="E282" s="211">
        <f>Insumos!D$2285</f>
        <v>4.2300000000000004</v>
      </c>
      <c r="F282" s="204">
        <f t="shared" si="2"/>
        <v>63.45</v>
      </c>
      <c r="H282" s="186"/>
    </row>
    <row r="283" spans="1:8" ht="11.1" hidden="1" customHeight="1">
      <c r="A283" s="207" t="s">
        <v>6551</v>
      </c>
      <c r="B283" s="208" t="s">
        <v>1891</v>
      </c>
      <c r="C283" s="209" t="s">
        <v>4675</v>
      </c>
      <c r="D283" s="210">
        <v>26</v>
      </c>
      <c r="E283" s="211">
        <f>Insumos!D$2332</f>
        <v>8.4700000000000006</v>
      </c>
      <c r="F283" s="204">
        <f t="shared" si="2"/>
        <v>220.22000000000003</v>
      </c>
      <c r="H283" s="186"/>
    </row>
    <row r="284" spans="1:8" ht="11.1" hidden="1" customHeight="1">
      <c r="A284" s="207" t="s">
        <v>4004</v>
      </c>
      <c r="B284" s="208" t="s">
        <v>4005</v>
      </c>
      <c r="C284" s="209" t="s">
        <v>6555</v>
      </c>
      <c r="D284" s="210">
        <v>1</v>
      </c>
      <c r="E284" s="211">
        <f>Insumos!D$507</f>
        <v>11.45</v>
      </c>
      <c r="F284" s="204">
        <f t="shared" si="2"/>
        <v>11.45</v>
      </c>
      <c r="H284" s="186"/>
    </row>
    <row r="285" spans="1:8" ht="11.1" hidden="1" customHeight="1">
      <c r="A285" s="207" t="s">
        <v>4006</v>
      </c>
      <c r="B285" s="208" t="s">
        <v>1892</v>
      </c>
      <c r="C285" s="209" t="s">
        <v>6555</v>
      </c>
      <c r="D285" s="210">
        <v>0.5</v>
      </c>
      <c r="E285" s="211">
        <f>Insumos!D$2192</f>
        <v>23.61</v>
      </c>
      <c r="F285" s="204">
        <f t="shared" si="2"/>
        <v>11.805</v>
      </c>
      <c r="H285" s="186"/>
    </row>
    <row r="286" spans="1:8" ht="11.1" hidden="1" customHeight="1">
      <c r="A286" s="207" t="s">
        <v>4009</v>
      </c>
      <c r="B286" s="208" t="s">
        <v>1893</v>
      </c>
      <c r="C286" s="209" t="s">
        <v>6555</v>
      </c>
      <c r="D286" s="210">
        <v>1</v>
      </c>
      <c r="E286" s="211">
        <f>Insumos!D$1621</f>
        <v>14.78</v>
      </c>
      <c r="F286" s="204">
        <f t="shared" si="2"/>
        <v>14.78</v>
      </c>
      <c r="H286" s="186"/>
    </row>
    <row r="287" spans="1:8" ht="11.1" hidden="1" customHeight="1">
      <c r="A287" s="207" t="s">
        <v>4011</v>
      </c>
      <c r="B287" s="208" t="s">
        <v>6644</v>
      </c>
      <c r="C287" s="209" t="s">
        <v>12889</v>
      </c>
      <c r="D287" s="210">
        <v>43</v>
      </c>
      <c r="E287" s="211">
        <f>Insumos!D$2296</f>
        <v>10.74</v>
      </c>
      <c r="F287" s="204">
        <f t="shared" si="2"/>
        <v>461.82</v>
      </c>
      <c r="H287" s="186"/>
    </row>
    <row r="288" spans="1:8" ht="11.1" hidden="1" customHeight="1">
      <c r="A288" s="207" t="s">
        <v>4013</v>
      </c>
      <c r="B288" s="208" t="s">
        <v>4014</v>
      </c>
      <c r="C288" s="209" t="s">
        <v>6555</v>
      </c>
      <c r="D288" s="210">
        <v>1</v>
      </c>
      <c r="E288" s="211">
        <f>Insumos!D$2196</f>
        <v>5.52</v>
      </c>
      <c r="F288" s="204">
        <f t="shared" si="2"/>
        <v>5.52</v>
      </c>
      <c r="H288" s="186"/>
    </row>
    <row r="289" spans="1:8" ht="11.1" hidden="1" customHeight="1">
      <c r="A289" s="207" t="s">
        <v>6553</v>
      </c>
      <c r="B289" s="208" t="s">
        <v>6554</v>
      </c>
      <c r="C289" s="209" t="s">
        <v>6555</v>
      </c>
      <c r="D289" s="210">
        <v>1</v>
      </c>
      <c r="E289" s="211">
        <f>Insumos!D$1053</f>
        <v>5.96</v>
      </c>
      <c r="F289" s="204">
        <f t="shared" si="2"/>
        <v>5.96</v>
      </c>
      <c r="H289" s="186"/>
    </row>
    <row r="290" spans="1:8" ht="11.1" hidden="1" customHeight="1">
      <c r="A290" s="207" t="s">
        <v>6556</v>
      </c>
      <c r="B290" s="208" t="s">
        <v>8661</v>
      </c>
      <c r="C290" s="209" t="s">
        <v>4675</v>
      </c>
      <c r="D290" s="210">
        <v>3</v>
      </c>
      <c r="E290" s="211">
        <f>Insumos!D$1126</f>
        <v>2.0099999999999998</v>
      </c>
      <c r="F290" s="204">
        <f t="shared" si="2"/>
        <v>6.0299999999999994</v>
      </c>
      <c r="H290" s="186"/>
    </row>
    <row r="291" spans="1:8" ht="11.1" hidden="1" customHeight="1">
      <c r="A291" s="207" t="s">
        <v>4015</v>
      </c>
      <c r="B291" s="208" t="s">
        <v>4016</v>
      </c>
      <c r="C291" s="209" t="s">
        <v>6555</v>
      </c>
      <c r="D291" s="210">
        <v>1</v>
      </c>
      <c r="E291" s="211">
        <f>Insumos!D$2205</f>
        <v>3.01</v>
      </c>
      <c r="F291" s="204">
        <f t="shared" si="2"/>
        <v>3.01</v>
      </c>
      <c r="H291" s="186"/>
    </row>
    <row r="292" spans="1:8" ht="11.1" hidden="1" customHeight="1">
      <c r="A292" s="207" t="s">
        <v>4017</v>
      </c>
      <c r="B292" s="208" t="s">
        <v>1894</v>
      </c>
      <c r="C292" s="209" t="s">
        <v>6555</v>
      </c>
      <c r="D292" s="210">
        <v>0.5</v>
      </c>
      <c r="E292" s="211">
        <f>Insumos!D$2212</f>
        <v>33.83</v>
      </c>
      <c r="F292" s="204">
        <f t="shared" si="2"/>
        <v>16.914999999999999</v>
      </c>
      <c r="H292" s="186"/>
    </row>
    <row r="293" spans="1:8" ht="11.1" hidden="1" customHeight="1">
      <c r="A293" s="207" t="s">
        <v>4019</v>
      </c>
      <c r="B293" s="208" t="s">
        <v>1895</v>
      </c>
      <c r="C293" s="209" t="s">
        <v>6555</v>
      </c>
      <c r="D293" s="210">
        <v>1</v>
      </c>
      <c r="E293" s="211">
        <f>Insumos!D$1893</f>
        <v>19.850000000000001</v>
      </c>
      <c r="F293" s="204">
        <f t="shared" si="2"/>
        <v>19.850000000000001</v>
      </c>
      <c r="H293" s="186"/>
    </row>
    <row r="294" spans="1:8" ht="11.1" hidden="1" customHeight="1">
      <c r="A294" s="207" t="s">
        <v>4021</v>
      </c>
      <c r="B294" s="208" t="s">
        <v>6110</v>
      </c>
      <c r="C294" s="209" t="s">
        <v>4675</v>
      </c>
      <c r="D294" s="210">
        <v>16.28</v>
      </c>
      <c r="E294" s="211">
        <f>Insumos!D$2351</f>
        <v>1.03</v>
      </c>
      <c r="F294" s="204">
        <f t="shared" si="2"/>
        <v>16.768400000000003</v>
      </c>
      <c r="H294" s="186"/>
    </row>
    <row r="295" spans="1:8" ht="11.1" hidden="1" customHeight="1">
      <c r="A295" s="207" t="s">
        <v>6111</v>
      </c>
      <c r="B295" s="208" t="s">
        <v>1896</v>
      </c>
      <c r="C295" s="209" t="s">
        <v>4675</v>
      </c>
      <c r="D295" s="210">
        <v>6</v>
      </c>
      <c r="E295" s="211">
        <f>Insumos!D$2104</f>
        <v>2.0099999999999998</v>
      </c>
      <c r="F295" s="204">
        <f t="shared" si="2"/>
        <v>12.059999999999999</v>
      </c>
      <c r="H295" s="186"/>
    </row>
    <row r="296" spans="1:8" ht="11.1" hidden="1" customHeight="1">
      <c r="A296" s="207" t="s">
        <v>6113</v>
      </c>
      <c r="B296" s="208" t="s">
        <v>1897</v>
      </c>
      <c r="C296" s="209" t="s">
        <v>6555</v>
      </c>
      <c r="D296" s="210">
        <v>6</v>
      </c>
      <c r="E296" s="211">
        <f>Insumos!D$516</f>
        <v>2.65</v>
      </c>
      <c r="F296" s="204">
        <f t="shared" si="2"/>
        <v>15.899999999999999</v>
      </c>
      <c r="H296" s="186"/>
    </row>
    <row r="297" spans="1:8" ht="11.1" hidden="1" customHeight="1">
      <c r="A297" s="207" t="s">
        <v>6115</v>
      </c>
      <c r="B297" s="208" t="s">
        <v>6116</v>
      </c>
      <c r="C297" s="209" t="s">
        <v>6555</v>
      </c>
      <c r="D297" s="210">
        <v>2</v>
      </c>
      <c r="E297" s="211">
        <f>Insumos!D$531</f>
        <v>24.85</v>
      </c>
      <c r="F297" s="204">
        <f t="shared" si="2"/>
        <v>49.7</v>
      </c>
      <c r="H297" s="186"/>
    </row>
    <row r="298" spans="1:8" ht="11.1" hidden="1" customHeight="1">
      <c r="A298" s="207" t="s">
        <v>6558</v>
      </c>
      <c r="B298" s="208" t="s">
        <v>1898</v>
      </c>
      <c r="C298" s="209" t="s">
        <v>4675</v>
      </c>
      <c r="D298" s="210">
        <v>64</v>
      </c>
      <c r="E298" s="211">
        <f>Insumos!D$1150</f>
        <v>0.87</v>
      </c>
      <c r="F298" s="204">
        <f t="shared" si="2"/>
        <v>55.68</v>
      </c>
      <c r="H298" s="186"/>
    </row>
    <row r="299" spans="1:8" ht="11.1" hidden="1" customHeight="1">
      <c r="A299" s="207" t="s">
        <v>6560</v>
      </c>
      <c r="B299" s="208" t="s">
        <v>6635</v>
      </c>
      <c r="C299" s="209" t="s">
        <v>6555</v>
      </c>
      <c r="D299" s="210">
        <v>3</v>
      </c>
      <c r="E299" s="211">
        <f>Insumos!D$1214</f>
        <v>5.04</v>
      </c>
      <c r="F299" s="204">
        <f t="shared" si="2"/>
        <v>15.120000000000001</v>
      </c>
      <c r="H299" s="186"/>
    </row>
    <row r="300" spans="1:8" ht="11.1" hidden="1" customHeight="1">
      <c r="A300" s="207" t="s">
        <v>6562</v>
      </c>
      <c r="B300" s="208" t="s">
        <v>6636</v>
      </c>
      <c r="C300" s="209" t="s">
        <v>6555</v>
      </c>
      <c r="D300" s="210">
        <v>3</v>
      </c>
      <c r="E300" s="211">
        <f>Insumos!D$1256</f>
        <v>1.56</v>
      </c>
      <c r="F300" s="204">
        <f t="shared" si="2"/>
        <v>4.68</v>
      </c>
      <c r="H300" s="186"/>
    </row>
    <row r="301" spans="1:8" ht="11.1" hidden="1" customHeight="1">
      <c r="A301" s="207" t="s">
        <v>6117</v>
      </c>
      <c r="B301" s="208" t="s">
        <v>6645</v>
      </c>
      <c r="C301" s="209" t="s">
        <v>6555</v>
      </c>
      <c r="D301" s="210">
        <v>1</v>
      </c>
      <c r="E301" s="211">
        <f>Insumos!D$1337</f>
        <v>37.82</v>
      </c>
      <c r="F301" s="204">
        <f t="shared" si="2"/>
        <v>37.82</v>
      </c>
      <c r="H301" s="186"/>
    </row>
    <row r="302" spans="1:8" ht="11.1" hidden="1" customHeight="1">
      <c r="A302" s="207" t="s">
        <v>6564</v>
      </c>
      <c r="B302" s="208" t="s">
        <v>6565</v>
      </c>
      <c r="C302" s="209" t="s">
        <v>8247</v>
      </c>
      <c r="D302" s="210">
        <v>2</v>
      </c>
      <c r="E302" s="211">
        <f>Insumos!D$694</f>
        <v>5.55</v>
      </c>
      <c r="F302" s="204">
        <f t="shared" si="2"/>
        <v>11.1</v>
      </c>
      <c r="H302" s="186"/>
    </row>
    <row r="303" spans="1:8" ht="11.1" hidden="1" customHeight="1">
      <c r="A303" s="207" t="s">
        <v>6119</v>
      </c>
      <c r="B303" s="208" t="s">
        <v>6637</v>
      </c>
      <c r="C303" s="209" t="s">
        <v>6555</v>
      </c>
      <c r="D303" s="210">
        <v>0.5</v>
      </c>
      <c r="E303" s="211">
        <f>Insumos!D$1395</f>
        <v>21.18</v>
      </c>
      <c r="F303" s="204">
        <f t="shared" si="2"/>
        <v>10.59</v>
      </c>
      <c r="H303" s="186"/>
    </row>
    <row r="304" spans="1:8" ht="11.1" hidden="1" customHeight="1">
      <c r="A304" s="207" t="s">
        <v>6121</v>
      </c>
      <c r="B304" s="208" t="s">
        <v>6638</v>
      </c>
      <c r="C304" s="209" t="s">
        <v>6555</v>
      </c>
      <c r="D304" s="210">
        <v>1</v>
      </c>
      <c r="E304" s="211">
        <f>Insumos!D$1910</f>
        <v>10.89</v>
      </c>
      <c r="F304" s="204">
        <f t="shared" si="2"/>
        <v>10.89</v>
      </c>
      <c r="H304" s="186"/>
    </row>
    <row r="305" spans="1:8" ht="11.1" hidden="1" customHeight="1">
      <c r="A305" s="207" t="s">
        <v>6546</v>
      </c>
      <c r="B305" s="208" t="s">
        <v>8660</v>
      </c>
      <c r="C305" s="209" t="s">
        <v>12889</v>
      </c>
      <c r="D305" s="210">
        <v>2.7</v>
      </c>
      <c r="E305" s="211">
        <f>Insumos!D$2359</f>
        <v>16.100000000000001</v>
      </c>
      <c r="F305" s="204">
        <f t="shared" si="2"/>
        <v>43.470000000000006</v>
      </c>
      <c r="H305" s="186"/>
    </row>
    <row r="306" spans="1:8" ht="11.1" hidden="1" customHeight="1">
      <c r="A306" s="207" t="s">
        <v>7629</v>
      </c>
      <c r="B306" s="208" t="s">
        <v>7630</v>
      </c>
      <c r="C306" s="209" t="s">
        <v>6555</v>
      </c>
      <c r="D306" s="210">
        <v>3</v>
      </c>
      <c r="E306" s="211">
        <f>Insumos!D$548</f>
        <v>3.78</v>
      </c>
      <c r="F306" s="204">
        <f t="shared" si="2"/>
        <v>11.34</v>
      </c>
      <c r="H306" s="186"/>
    </row>
    <row r="307" spans="1:8" ht="11.1" hidden="1" customHeight="1">
      <c r="A307" s="207" t="s">
        <v>6566</v>
      </c>
      <c r="B307" s="208" t="s">
        <v>6639</v>
      </c>
      <c r="C307" s="209" t="s">
        <v>6555</v>
      </c>
      <c r="D307" s="210">
        <v>10.5</v>
      </c>
      <c r="E307" s="211">
        <f>Insumos!D$6404</f>
        <v>11.16</v>
      </c>
      <c r="F307" s="204">
        <f t="shared" si="2"/>
        <v>117.18</v>
      </c>
      <c r="H307" s="186"/>
    </row>
    <row r="308" spans="1:8" ht="11.1" hidden="1" customHeight="1">
      <c r="A308" s="207" t="s">
        <v>6568</v>
      </c>
      <c r="B308" s="208" t="s">
        <v>6640</v>
      </c>
      <c r="C308" s="209" t="s">
        <v>6555</v>
      </c>
      <c r="D308" s="210">
        <v>2</v>
      </c>
      <c r="E308" s="211">
        <f>Insumos!D$1507</f>
        <v>4.6399999999999997</v>
      </c>
      <c r="F308" s="204">
        <f t="shared" si="2"/>
        <v>9.2799999999999994</v>
      </c>
      <c r="H308" s="186"/>
    </row>
    <row r="309" spans="1:8" ht="11.1" hidden="1" customHeight="1">
      <c r="A309" s="207" t="s">
        <v>7631</v>
      </c>
      <c r="B309" s="208" t="s">
        <v>6646</v>
      </c>
      <c r="C309" s="209" t="s">
        <v>6555</v>
      </c>
      <c r="D309" s="210">
        <v>0.5</v>
      </c>
      <c r="E309" s="211">
        <f>Insumos!D$2254</f>
        <v>14.38</v>
      </c>
      <c r="F309" s="204">
        <f t="shared" si="2"/>
        <v>7.19</v>
      </c>
      <c r="H309" s="186"/>
    </row>
    <row r="310" spans="1:8" ht="11.1" hidden="1" customHeight="1">
      <c r="A310" s="207" t="s">
        <v>7633</v>
      </c>
      <c r="B310" s="208" t="s">
        <v>6641</v>
      </c>
      <c r="C310" s="209" t="s">
        <v>4675</v>
      </c>
      <c r="D310" s="210">
        <v>3</v>
      </c>
      <c r="E310" s="211">
        <f>Insumos!D$2078</f>
        <v>7.42</v>
      </c>
      <c r="F310" s="204">
        <f t="shared" si="2"/>
        <v>22.259999999999998</v>
      </c>
      <c r="H310" s="186"/>
    </row>
    <row r="311" spans="1:8" ht="11.1" hidden="1" customHeight="1">
      <c r="A311" s="207" t="s">
        <v>7635</v>
      </c>
      <c r="B311" s="208" t="s">
        <v>6642</v>
      </c>
      <c r="C311" s="209" t="s">
        <v>4675</v>
      </c>
      <c r="D311" s="210">
        <v>3</v>
      </c>
      <c r="E311" s="211">
        <f>Insumos!D$2079</f>
        <v>4.83</v>
      </c>
      <c r="F311" s="204">
        <f t="shared" si="2"/>
        <v>14.49</v>
      </c>
      <c r="H311" s="186"/>
    </row>
    <row r="312" spans="1:8" ht="11.1" hidden="1" customHeight="1">
      <c r="A312" s="207" t="s">
        <v>7637</v>
      </c>
      <c r="B312" s="208" t="s">
        <v>6643</v>
      </c>
      <c r="C312" s="209" t="s">
        <v>4675</v>
      </c>
      <c r="D312" s="210">
        <v>3</v>
      </c>
      <c r="E312" s="211">
        <f>Insumos!D$2080</f>
        <v>2.7</v>
      </c>
      <c r="F312" s="204">
        <f t="shared" si="2"/>
        <v>8.1000000000000014</v>
      </c>
      <c r="H312" s="186"/>
    </row>
    <row r="313" spans="1:8" ht="11.1" hidden="1" customHeight="1">
      <c r="A313" s="783" t="s">
        <v>10905</v>
      </c>
      <c r="B313" s="784"/>
      <c r="C313" s="784"/>
      <c r="D313" s="784"/>
      <c r="E313" s="784"/>
      <c r="F313" s="204">
        <f>SUM(F281:F312)</f>
        <v>1351.8183999999997</v>
      </c>
      <c r="H313" s="186"/>
    </row>
    <row r="314" spans="1:8" ht="11.1" hidden="1" customHeight="1">
      <c r="A314" s="783" t="s">
        <v>6572</v>
      </c>
      <c r="B314" s="784"/>
      <c r="C314" s="784"/>
      <c r="D314" s="784"/>
      <c r="E314" s="206" t="s">
        <v>10906</v>
      </c>
      <c r="F314" s="204">
        <f>SUM(F274,F279,F313)</f>
        <v>1929.9783679999996</v>
      </c>
      <c r="H314" s="186"/>
    </row>
    <row r="315" spans="1:8" ht="11.1" hidden="1" customHeight="1">
      <c r="A315" s="783"/>
      <c r="B315" s="784"/>
      <c r="C315" s="784"/>
      <c r="D315" s="784"/>
      <c r="E315" s="212" t="s">
        <v>10907</v>
      </c>
      <c r="F315" s="213">
        <f>F$10*(F279)</f>
        <v>246.09120000000004</v>
      </c>
      <c r="H315" s="186"/>
    </row>
    <row r="316" spans="1:8" ht="11.1" hidden="1" customHeight="1">
      <c r="A316" s="783"/>
      <c r="B316" s="784"/>
      <c r="C316" s="784"/>
      <c r="D316" s="784"/>
      <c r="E316" s="206" t="s">
        <v>10908</v>
      </c>
      <c r="F316" s="213">
        <f>SUM(F314:F315)*F$11</f>
        <v>435.2139135999999</v>
      </c>
      <c r="H316" s="186"/>
    </row>
    <row r="317" spans="1:8" ht="11.1" hidden="1" customHeight="1">
      <c r="A317" s="789"/>
      <c r="B317" s="790"/>
      <c r="C317" s="790"/>
      <c r="D317" s="790"/>
      <c r="E317" s="215" t="s">
        <v>10909</v>
      </c>
      <c r="F317" s="216">
        <f>SUM(F314:F316)</f>
        <v>2611.2834815999995</v>
      </c>
      <c r="H317" s="186"/>
    </row>
    <row r="318" spans="1:8" ht="12.75" hidden="1" customHeight="1">
      <c r="A318" s="791" t="s">
        <v>8662</v>
      </c>
      <c r="B318" s="792"/>
      <c r="C318" s="792"/>
      <c r="D318" s="792"/>
      <c r="E318" s="781" t="s">
        <v>3995</v>
      </c>
      <c r="F318" s="782"/>
      <c r="H318" s="186"/>
    </row>
    <row r="319" spans="1:8" ht="12.75" hidden="1" customHeight="1">
      <c r="A319" s="190" t="s">
        <v>10268</v>
      </c>
      <c r="B319" s="191">
        <f>ROUND(F337,2)</f>
        <v>1045</v>
      </c>
      <c r="C319" s="192"/>
      <c r="D319" s="193"/>
      <c r="E319" s="192"/>
      <c r="F319" s="194"/>
      <c r="H319" s="186"/>
    </row>
    <row r="320" spans="1:8" hidden="1">
      <c r="A320" s="195" t="s">
        <v>12885</v>
      </c>
      <c r="B320" s="196" t="s">
        <v>8261</v>
      </c>
      <c r="C320" s="196" t="s">
        <v>8262</v>
      </c>
      <c r="D320" s="196" t="s">
        <v>8263</v>
      </c>
      <c r="E320" s="196" t="s">
        <v>8264</v>
      </c>
      <c r="F320" s="197" t="s">
        <v>8265</v>
      </c>
      <c r="H320" s="186"/>
    </row>
    <row r="321" spans="1:8" ht="12.75" hidden="1" customHeight="1">
      <c r="A321" s="778" t="s">
        <v>13437</v>
      </c>
      <c r="B321" s="779"/>
      <c r="C321" s="779"/>
      <c r="D321" s="779"/>
      <c r="E321" s="779"/>
      <c r="F321" s="780"/>
      <c r="H321" s="186"/>
    </row>
    <row r="322" spans="1:8" hidden="1">
      <c r="A322" s="207" t="s">
        <v>8236</v>
      </c>
      <c r="B322" s="208" t="s">
        <v>8237</v>
      </c>
      <c r="C322" s="209" t="s">
        <v>13436</v>
      </c>
      <c r="D322" s="210">
        <v>0.6</v>
      </c>
      <c r="E322" s="211">
        <f>F$14</f>
        <v>2.89</v>
      </c>
      <c r="F322" s="204">
        <f>PRODUCT(D322:E322)</f>
        <v>1.734</v>
      </c>
      <c r="H322" s="186"/>
    </row>
    <row r="323" spans="1:8" hidden="1">
      <c r="A323" s="207" t="s">
        <v>4681</v>
      </c>
      <c r="B323" s="208" t="s">
        <v>4682</v>
      </c>
      <c r="C323" s="209" t="s">
        <v>13436</v>
      </c>
      <c r="D323" s="210">
        <v>0.6</v>
      </c>
      <c r="E323" s="211">
        <f>F$12</f>
        <v>2.12</v>
      </c>
      <c r="F323" s="204">
        <f>PRODUCT(D323:E323)</f>
        <v>1.272</v>
      </c>
      <c r="H323" s="186"/>
    </row>
    <row r="324" spans="1:8" ht="12.75" hidden="1" customHeight="1">
      <c r="A324" s="783" t="s">
        <v>13444</v>
      </c>
      <c r="B324" s="784"/>
      <c r="C324" s="784"/>
      <c r="D324" s="784"/>
      <c r="E324" s="784"/>
      <c r="F324" s="204">
        <f>SUM(F322:F323)</f>
        <v>3.0060000000000002</v>
      </c>
      <c r="H324" s="186"/>
    </row>
    <row r="325" spans="1:8" ht="12.75" hidden="1" customHeight="1">
      <c r="A325" s="778" t="s">
        <v>8771</v>
      </c>
      <c r="B325" s="779"/>
      <c r="C325" s="779"/>
      <c r="D325" s="779"/>
      <c r="E325" s="779"/>
      <c r="F325" s="780"/>
      <c r="H325" s="186"/>
    </row>
    <row r="326" spans="1:8" ht="33.75" hidden="1">
      <c r="A326" s="219" t="s">
        <v>8663</v>
      </c>
      <c r="B326" s="208" t="s">
        <v>8664</v>
      </c>
      <c r="C326" s="209" t="s">
        <v>12889</v>
      </c>
      <c r="D326" s="210">
        <v>7.2</v>
      </c>
      <c r="E326" s="272">
        <f>B$5352/1.25</f>
        <v>20.408000000000001</v>
      </c>
      <c r="F326" s="204">
        <f t="shared" ref="F326:F332" si="3">PRODUCT(D326:E326)</f>
        <v>146.9376</v>
      </c>
      <c r="H326" s="186"/>
    </row>
    <row r="327" spans="1:8" ht="33.75" hidden="1">
      <c r="A327" s="219" t="s">
        <v>8665</v>
      </c>
      <c r="B327" s="208" t="s">
        <v>10910</v>
      </c>
      <c r="C327" s="209" t="s">
        <v>12889</v>
      </c>
      <c r="D327" s="210">
        <v>9.18</v>
      </c>
      <c r="E327" s="272">
        <f>B$5370/1.25</f>
        <v>36.64</v>
      </c>
      <c r="F327" s="204">
        <f t="shared" si="3"/>
        <v>336.35519999999997</v>
      </c>
      <c r="H327" s="186"/>
    </row>
    <row r="328" spans="1:8" ht="22.5" hidden="1">
      <c r="A328" s="219" t="s">
        <v>10911</v>
      </c>
      <c r="B328" s="208" t="s">
        <v>10912</v>
      </c>
      <c r="C328" s="209" t="s">
        <v>8240</v>
      </c>
      <c r="D328" s="210">
        <v>0.1696</v>
      </c>
      <c r="E328" s="272">
        <f>B$3927/1.25</f>
        <v>256.14400000000001</v>
      </c>
      <c r="F328" s="204">
        <f t="shared" si="3"/>
        <v>43.442022399999999</v>
      </c>
      <c r="H328" s="186"/>
    </row>
    <row r="329" spans="1:8" hidden="1">
      <c r="A329" s="219" t="s">
        <v>10913</v>
      </c>
      <c r="B329" s="208" t="s">
        <v>10914</v>
      </c>
      <c r="C329" s="209" t="s">
        <v>8247</v>
      </c>
      <c r="D329" s="210">
        <v>16</v>
      </c>
      <c r="E329" s="273">
        <f>B$4257/1.25</f>
        <v>5.9039999999999999</v>
      </c>
      <c r="F329" s="204">
        <f t="shared" si="3"/>
        <v>94.463999999999999</v>
      </c>
      <c r="H329" s="186"/>
    </row>
    <row r="330" spans="1:8" ht="22.5" hidden="1">
      <c r="A330" s="219" t="s">
        <v>8772</v>
      </c>
      <c r="B330" s="208" t="s">
        <v>10885</v>
      </c>
      <c r="C330" s="209" t="s">
        <v>8240</v>
      </c>
      <c r="D330" s="210">
        <v>0.14399999999999999</v>
      </c>
      <c r="E330" s="210">
        <f>B$4604/1.25</f>
        <v>215.03200000000001</v>
      </c>
      <c r="F330" s="204">
        <f t="shared" si="3"/>
        <v>30.964607999999998</v>
      </c>
      <c r="H330" s="186"/>
    </row>
    <row r="331" spans="1:8" ht="22.5" hidden="1">
      <c r="A331" s="219" t="s">
        <v>10915</v>
      </c>
      <c r="B331" s="208" t="s">
        <v>10916</v>
      </c>
      <c r="C331" s="209" t="s">
        <v>8240</v>
      </c>
      <c r="D331" s="210">
        <v>0.42199999999999999</v>
      </c>
      <c r="E331" s="273">
        <f>B$4432/1.25</f>
        <v>235.44800000000001</v>
      </c>
      <c r="F331" s="204">
        <f t="shared" si="3"/>
        <v>99.359055999999995</v>
      </c>
      <c r="H331" s="186"/>
    </row>
    <row r="332" spans="1:8" ht="23.25" hidden="1" customHeight="1">
      <c r="A332" s="219" t="s">
        <v>10917</v>
      </c>
      <c r="B332" s="208" t="s">
        <v>9326</v>
      </c>
      <c r="C332" s="209" t="s">
        <v>8240</v>
      </c>
      <c r="D332" s="210">
        <v>9.5500000000000007</v>
      </c>
      <c r="E332" s="210">
        <f>B$2368/1.25</f>
        <v>11.792</v>
      </c>
      <c r="F332" s="204">
        <f t="shared" si="3"/>
        <v>112.61360000000001</v>
      </c>
      <c r="H332" s="186"/>
    </row>
    <row r="333" spans="1:8" ht="12.75" hidden="1" customHeight="1">
      <c r="A333" s="783" t="s">
        <v>10886</v>
      </c>
      <c r="B333" s="784"/>
      <c r="C333" s="784"/>
      <c r="D333" s="784"/>
      <c r="E333" s="784"/>
      <c r="F333" s="204">
        <f>SUM(F326:F332)</f>
        <v>864.13608639999995</v>
      </c>
      <c r="H333" s="186"/>
    </row>
    <row r="334" spans="1:8" hidden="1">
      <c r="A334" s="783" t="s">
        <v>6572</v>
      </c>
      <c r="B334" s="784"/>
      <c r="C334" s="784"/>
      <c r="D334" s="784"/>
      <c r="E334" s="206" t="s">
        <v>10906</v>
      </c>
      <c r="F334" s="204">
        <f>SUM(F324,F333)</f>
        <v>867.14208639999993</v>
      </c>
      <c r="H334" s="186"/>
    </row>
    <row r="335" spans="1:8" hidden="1">
      <c r="A335" s="783"/>
      <c r="B335" s="784"/>
      <c r="C335" s="784"/>
      <c r="D335" s="784"/>
      <c r="E335" s="212" t="s">
        <v>10907</v>
      </c>
      <c r="F335" s="213">
        <f>F$10*(F324)</f>
        <v>3.6913680000000002</v>
      </c>
      <c r="H335" s="186"/>
    </row>
    <row r="336" spans="1:8" hidden="1">
      <c r="A336" s="783"/>
      <c r="B336" s="784"/>
      <c r="C336" s="784"/>
      <c r="D336" s="784"/>
      <c r="E336" s="206" t="s">
        <v>10908</v>
      </c>
      <c r="F336" s="213">
        <f>SUM(F334:F335)*F$11</f>
        <v>174.16669088</v>
      </c>
      <c r="H336" s="186"/>
    </row>
    <row r="337" spans="1:8" hidden="1">
      <c r="A337" s="789"/>
      <c r="B337" s="790"/>
      <c r="C337" s="790"/>
      <c r="D337" s="790"/>
      <c r="E337" s="215" t="s">
        <v>10909</v>
      </c>
      <c r="F337" s="216">
        <f>SUM(F334:F336)</f>
        <v>1045.00014528</v>
      </c>
      <c r="H337" s="186"/>
    </row>
    <row r="338" spans="1:8" hidden="1">
      <c r="A338" s="206"/>
      <c r="B338" s="206"/>
      <c r="C338" s="206"/>
      <c r="D338" s="206"/>
      <c r="E338" s="212"/>
      <c r="F338" s="220"/>
      <c r="H338" s="186"/>
    </row>
    <row r="339" spans="1:8" ht="12.75" hidden="1" customHeight="1">
      <c r="A339" s="791" t="s">
        <v>2364</v>
      </c>
      <c r="B339" s="792"/>
      <c r="C339" s="792"/>
      <c r="D339" s="792"/>
      <c r="E339" s="781" t="s">
        <v>3995</v>
      </c>
      <c r="F339" s="782"/>
      <c r="H339" s="186"/>
    </row>
    <row r="340" spans="1:8" ht="12.75" hidden="1" customHeight="1">
      <c r="A340" s="190" t="s">
        <v>10268</v>
      </c>
      <c r="B340" s="191">
        <f>ROUND(F348,2)</f>
        <v>247.2</v>
      </c>
      <c r="C340" s="192"/>
      <c r="D340" s="193"/>
      <c r="E340" s="192"/>
      <c r="F340" s="194"/>
      <c r="H340" s="186"/>
    </row>
    <row r="341" spans="1:8" hidden="1">
      <c r="A341" s="195" t="s">
        <v>12885</v>
      </c>
      <c r="B341" s="196" t="s">
        <v>8261</v>
      </c>
      <c r="C341" s="196" t="s">
        <v>8262</v>
      </c>
      <c r="D341" s="196" t="s">
        <v>8263</v>
      </c>
      <c r="E341" s="196" t="s">
        <v>8264</v>
      </c>
      <c r="F341" s="197" t="s">
        <v>8265</v>
      </c>
      <c r="H341" s="186"/>
    </row>
    <row r="342" spans="1:8" hidden="1">
      <c r="A342" s="778" t="s">
        <v>13445</v>
      </c>
      <c r="B342" s="779"/>
      <c r="C342" s="779"/>
      <c r="D342" s="779"/>
      <c r="E342" s="779"/>
      <c r="F342" s="780"/>
      <c r="H342" s="186"/>
    </row>
    <row r="343" spans="1:8" hidden="1">
      <c r="A343" s="207" t="s">
        <v>2365</v>
      </c>
      <c r="B343" s="208" t="s">
        <v>2367</v>
      </c>
      <c r="C343" s="209" t="s">
        <v>6555</v>
      </c>
      <c r="D343" s="210">
        <v>1</v>
      </c>
      <c r="E343" s="211">
        <f>Insumos!D$1613</f>
        <v>206</v>
      </c>
      <c r="F343" s="204">
        <f>PRODUCT(D343:E343)</f>
        <v>206</v>
      </c>
      <c r="H343" s="186"/>
    </row>
    <row r="344" spans="1:8" ht="12.75" hidden="1" customHeight="1">
      <c r="A344" s="783" t="s">
        <v>8818</v>
      </c>
      <c r="B344" s="784"/>
      <c r="C344" s="784"/>
      <c r="D344" s="784"/>
      <c r="E344" s="784"/>
      <c r="F344" s="204">
        <f>SUM(F342:F343)</f>
        <v>206</v>
      </c>
      <c r="H344" s="186"/>
    </row>
    <row r="345" spans="1:8" hidden="1">
      <c r="A345" s="783" t="s">
        <v>6572</v>
      </c>
      <c r="B345" s="784"/>
      <c r="C345" s="784"/>
      <c r="D345" s="784"/>
      <c r="E345" s="206" t="s">
        <v>10906</v>
      </c>
      <c r="F345" s="204">
        <f>SUM(F344)</f>
        <v>206</v>
      </c>
      <c r="H345" s="186"/>
    </row>
    <row r="346" spans="1:8" hidden="1">
      <c r="A346" s="783"/>
      <c r="B346" s="784"/>
      <c r="C346" s="784"/>
      <c r="D346" s="784"/>
      <c r="E346" s="212" t="s">
        <v>10907</v>
      </c>
      <c r="F346" s="213">
        <f>F$10*(F340)</f>
        <v>0</v>
      </c>
      <c r="H346" s="186"/>
    </row>
    <row r="347" spans="1:8" hidden="1">
      <c r="A347" s="783"/>
      <c r="B347" s="784"/>
      <c r="C347" s="784"/>
      <c r="D347" s="784"/>
      <c r="E347" s="206" t="s">
        <v>10908</v>
      </c>
      <c r="F347" s="213">
        <f>SUM(F345:F346)*F$11</f>
        <v>41.2</v>
      </c>
      <c r="H347" s="274"/>
    </row>
    <row r="348" spans="1:8" hidden="1">
      <c r="A348" s="789"/>
      <c r="B348" s="790"/>
      <c r="C348" s="790"/>
      <c r="D348" s="790"/>
      <c r="E348" s="215" t="s">
        <v>10909</v>
      </c>
      <c r="F348" s="216">
        <f>SUM(F345:F347)</f>
        <v>247.2</v>
      </c>
      <c r="H348" s="186"/>
    </row>
    <row r="349" spans="1:8" hidden="1">
      <c r="A349" s="206"/>
      <c r="B349" s="206"/>
      <c r="C349" s="206"/>
      <c r="D349" s="206"/>
      <c r="E349" s="212"/>
      <c r="F349" s="220"/>
      <c r="H349" s="186"/>
    </row>
    <row r="350" spans="1:8" hidden="1">
      <c r="A350" s="206"/>
      <c r="B350" s="206"/>
      <c r="C350" s="206"/>
      <c r="D350" s="206"/>
      <c r="E350" s="212"/>
      <c r="F350" s="220"/>
      <c r="H350" s="186"/>
    </row>
    <row r="351" spans="1:8" hidden="1">
      <c r="A351" s="206"/>
      <c r="B351" s="206"/>
      <c r="C351" s="206"/>
      <c r="D351" s="206"/>
      <c r="E351" s="212"/>
      <c r="F351" s="220"/>
      <c r="H351" s="186"/>
    </row>
    <row r="352" spans="1:8" ht="12" hidden="1" customHeight="1">
      <c r="A352" s="791" t="s">
        <v>3403</v>
      </c>
      <c r="B352" s="792"/>
      <c r="C352" s="792"/>
      <c r="D352" s="792"/>
      <c r="E352" s="781" t="s">
        <v>3995</v>
      </c>
      <c r="F352" s="782"/>
      <c r="H352" s="186"/>
    </row>
    <row r="353" spans="1:8" ht="12" hidden="1" customHeight="1">
      <c r="A353" s="190" t="s">
        <v>10268</v>
      </c>
      <c r="B353" s="191">
        <f>ROUND(F375,2)</f>
        <v>705.79</v>
      </c>
      <c r="C353" s="269"/>
      <c r="D353" s="269"/>
      <c r="E353" s="270"/>
      <c r="F353" s="271"/>
      <c r="H353" s="186"/>
    </row>
    <row r="354" spans="1:8" ht="12" hidden="1" customHeight="1">
      <c r="A354" s="195" t="s">
        <v>12885</v>
      </c>
      <c r="B354" s="196" t="s">
        <v>8261</v>
      </c>
      <c r="C354" s="196" t="s">
        <v>8262</v>
      </c>
      <c r="D354" s="196" t="s">
        <v>8263</v>
      </c>
      <c r="E354" s="196" t="s">
        <v>8264</v>
      </c>
      <c r="F354" s="197" t="s">
        <v>8265</v>
      </c>
      <c r="H354" s="186"/>
    </row>
    <row r="355" spans="1:8" ht="12" hidden="1" customHeight="1">
      <c r="A355" s="778" t="s">
        <v>8771</v>
      </c>
      <c r="B355" s="779"/>
      <c r="C355" s="779"/>
      <c r="D355" s="779"/>
      <c r="E355" s="779"/>
      <c r="F355" s="780"/>
      <c r="H355" s="186"/>
    </row>
    <row r="356" spans="1:8" ht="12" hidden="1" customHeight="1">
      <c r="A356" s="219" t="s">
        <v>8772</v>
      </c>
      <c r="B356" s="208" t="s">
        <v>13717</v>
      </c>
      <c r="C356" s="209" t="s">
        <v>8240</v>
      </c>
      <c r="D356" s="210">
        <v>0.125</v>
      </c>
      <c r="E356" s="210">
        <f>B$4604/1.25</f>
        <v>215.03200000000001</v>
      </c>
      <c r="F356" s="204">
        <f>PRODUCT(D356:E356)</f>
        <v>26.879000000000001</v>
      </c>
      <c r="H356" s="186"/>
    </row>
    <row r="357" spans="1:8" ht="12" hidden="1" customHeight="1">
      <c r="A357" s="783" t="s">
        <v>10886</v>
      </c>
      <c r="B357" s="784"/>
      <c r="C357" s="784"/>
      <c r="D357" s="784"/>
      <c r="E357" s="784"/>
      <c r="F357" s="204">
        <f>SUM(F356:F356)</f>
        <v>26.879000000000001</v>
      </c>
      <c r="H357" s="186"/>
    </row>
    <row r="358" spans="1:8" ht="12" hidden="1" customHeight="1">
      <c r="A358" s="778" t="s">
        <v>13437</v>
      </c>
      <c r="B358" s="779"/>
      <c r="C358" s="779"/>
      <c r="D358" s="779"/>
      <c r="E358" s="779"/>
      <c r="F358" s="780"/>
      <c r="H358" s="186"/>
    </row>
    <row r="359" spans="1:8" ht="12" hidden="1" customHeight="1">
      <c r="A359" s="207" t="s">
        <v>8234</v>
      </c>
      <c r="B359" s="208" t="s">
        <v>8235</v>
      </c>
      <c r="C359" s="209" t="s">
        <v>13436</v>
      </c>
      <c r="D359" s="210">
        <v>8</v>
      </c>
      <c r="E359" s="211">
        <f>F$14</f>
        <v>2.89</v>
      </c>
      <c r="F359" s="204">
        <f>PRODUCT(D359:E359)</f>
        <v>23.12</v>
      </c>
      <c r="H359" s="186"/>
    </row>
    <row r="360" spans="1:8" ht="12" hidden="1" customHeight="1">
      <c r="A360" s="207" t="s">
        <v>4681</v>
      </c>
      <c r="B360" s="208" t="s">
        <v>4682</v>
      </c>
      <c r="C360" s="209" t="s">
        <v>13436</v>
      </c>
      <c r="D360" s="210">
        <v>8</v>
      </c>
      <c r="E360" s="211">
        <f>F$12</f>
        <v>2.12</v>
      </c>
      <c r="F360" s="204">
        <f>PRODUCT(D360:E360)</f>
        <v>16.96</v>
      </c>
      <c r="H360" s="186"/>
    </row>
    <row r="361" spans="1:8" ht="12" hidden="1" customHeight="1">
      <c r="A361" s="783" t="s">
        <v>13444</v>
      </c>
      <c r="B361" s="784"/>
      <c r="C361" s="784"/>
      <c r="D361" s="784"/>
      <c r="E361" s="784"/>
      <c r="F361" s="204">
        <f>SUM(F359:F360)</f>
        <v>40.08</v>
      </c>
      <c r="H361" s="186"/>
    </row>
    <row r="362" spans="1:8" ht="12" hidden="1" customHeight="1">
      <c r="A362" s="778" t="s">
        <v>13445</v>
      </c>
      <c r="B362" s="779"/>
      <c r="C362" s="779"/>
      <c r="D362" s="779"/>
      <c r="E362" s="779"/>
      <c r="F362" s="780"/>
      <c r="H362" s="186"/>
    </row>
    <row r="363" spans="1:8" ht="12" hidden="1" customHeight="1">
      <c r="A363" s="207" t="s">
        <v>3404</v>
      </c>
      <c r="B363" s="208" t="s">
        <v>6647</v>
      </c>
      <c r="C363" s="209" t="s">
        <v>6555</v>
      </c>
      <c r="D363" s="210">
        <v>1</v>
      </c>
      <c r="E363" s="211">
        <f>Insumos!D$1558</f>
        <v>9.8000000000000007</v>
      </c>
      <c r="F363" s="204">
        <f t="shared" ref="F363:F370" si="4">PRODUCT(D363:E363)</f>
        <v>9.8000000000000007</v>
      </c>
      <c r="H363" s="186"/>
    </row>
    <row r="364" spans="1:8" ht="12" hidden="1" customHeight="1">
      <c r="A364" s="207" t="s">
        <v>3406</v>
      </c>
      <c r="B364" s="208" t="s">
        <v>8773</v>
      </c>
      <c r="C364" s="209" t="s">
        <v>6555</v>
      </c>
      <c r="D364" s="210">
        <v>1</v>
      </c>
      <c r="E364" s="211">
        <f>Insumos!D$1612</f>
        <v>79</v>
      </c>
      <c r="F364" s="204">
        <f t="shared" si="4"/>
        <v>79</v>
      </c>
      <c r="H364" s="186"/>
    </row>
    <row r="365" spans="1:8" ht="12" hidden="1" customHeight="1">
      <c r="A365" s="207" t="s">
        <v>3408</v>
      </c>
      <c r="B365" s="208" t="s">
        <v>3409</v>
      </c>
      <c r="C365" s="209" t="s">
        <v>4675</v>
      </c>
      <c r="D365" s="210">
        <v>10</v>
      </c>
      <c r="E365" s="211">
        <f>Insumos!D$2290</f>
        <v>3.1</v>
      </c>
      <c r="F365" s="204">
        <f t="shared" si="4"/>
        <v>31</v>
      </c>
      <c r="H365" s="186"/>
    </row>
    <row r="366" spans="1:8" ht="12" hidden="1" customHeight="1">
      <c r="A366" s="207" t="s">
        <v>3410</v>
      </c>
      <c r="B366" s="208" t="s">
        <v>5547</v>
      </c>
      <c r="C366" s="209" t="s">
        <v>6555</v>
      </c>
      <c r="D366" s="210">
        <v>0.5</v>
      </c>
      <c r="E366" s="211">
        <f>Insumos!D$1614</f>
        <v>255.14</v>
      </c>
      <c r="F366" s="204">
        <f t="shared" si="4"/>
        <v>127.57</v>
      </c>
      <c r="H366" s="186"/>
    </row>
    <row r="367" spans="1:8" ht="12" hidden="1" customHeight="1">
      <c r="A367" s="207" t="s">
        <v>1899</v>
      </c>
      <c r="B367" s="208" t="s">
        <v>6022</v>
      </c>
      <c r="C367" s="209" t="s">
        <v>4675</v>
      </c>
      <c r="D367" s="210">
        <v>4</v>
      </c>
      <c r="E367" s="211">
        <f>Insumos!D$2105</f>
        <v>4.71</v>
      </c>
      <c r="F367" s="204">
        <f t="shared" si="4"/>
        <v>18.84</v>
      </c>
      <c r="H367" s="186"/>
    </row>
    <row r="368" spans="1:8" ht="12" hidden="1" customHeight="1">
      <c r="A368" s="207" t="s">
        <v>1901</v>
      </c>
      <c r="B368" s="208" t="s">
        <v>1902</v>
      </c>
      <c r="C368" s="209" t="s">
        <v>4675</v>
      </c>
      <c r="D368" s="210">
        <v>10</v>
      </c>
      <c r="E368" s="211">
        <f>Insumos!D$2317</f>
        <v>16.25</v>
      </c>
      <c r="F368" s="204">
        <f t="shared" si="4"/>
        <v>162.5</v>
      </c>
      <c r="H368" s="186"/>
    </row>
    <row r="369" spans="1:8" ht="12" hidden="1" customHeight="1">
      <c r="A369" s="207" t="s">
        <v>1903</v>
      </c>
      <c r="B369" s="208" t="s">
        <v>1904</v>
      </c>
      <c r="C369" s="209" t="s">
        <v>4675</v>
      </c>
      <c r="D369" s="210">
        <v>5</v>
      </c>
      <c r="E369" s="211">
        <f>Insumos!D$2320</f>
        <v>8.01</v>
      </c>
      <c r="F369" s="204">
        <f t="shared" si="4"/>
        <v>40.049999999999997</v>
      </c>
      <c r="H369" s="186"/>
    </row>
    <row r="370" spans="1:8" ht="12" hidden="1" customHeight="1">
      <c r="A370" s="207" t="s">
        <v>1905</v>
      </c>
      <c r="B370" s="208" t="s">
        <v>1906</v>
      </c>
      <c r="C370" s="209" t="s">
        <v>8247</v>
      </c>
      <c r="D370" s="210">
        <v>0.5</v>
      </c>
      <c r="E370" s="211">
        <f>Insumos!D$704</f>
        <v>6.45</v>
      </c>
      <c r="F370" s="204">
        <f t="shared" si="4"/>
        <v>3.2250000000000001</v>
      </c>
      <c r="H370" s="186"/>
    </row>
    <row r="371" spans="1:8" ht="12" hidden="1" customHeight="1">
      <c r="A371" s="783" t="s">
        <v>10905</v>
      </c>
      <c r="B371" s="784"/>
      <c r="C371" s="784"/>
      <c r="D371" s="784"/>
      <c r="E371" s="784"/>
      <c r="F371" s="204">
        <f>SUM(F363:F370)</f>
        <v>471.98500000000001</v>
      </c>
      <c r="H371" s="186"/>
    </row>
    <row r="372" spans="1:8" ht="12" hidden="1" customHeight="1">
      <c r="A372" s="783" t="s">
        <v>6572</v>
      </c>
      <c r="B372" s="784"/>
      <c r="C372" s="784"/>
      <c r="D372" s="784"/>
      <c r="E372" s="206" t="s">
        <v>10906</v>
      </c>
      <c r="F372" s="204">
        <f>SUM(F357,F361,F371)</f>
        <v>538.94399999999996</v>
      </c>
      <c r="H372" s="186"/>
    </row>
    <row r="373" spans="1:8" ht="12" hidden="1" customHeight="1">
      <c r="A373" s="783"/>
      <c r="B373" s="784"/>
      <c r="C373" s="784"/>
      <c r="D373" s="784"/>
      <c r="E373" s="212" t="s">
        <v>10907</v>
      </c>
      <c r="F373" s="213">
        <f>F$10*(F361)</f>
        <v>49.218239999999994</v>
      </c>
      <c r="H373" s="186"/>
    </row>
    <row r="374" spans="1:8" ht="12" hidden="1" customHeight="1">
      <c r="A374" s="783"/>
      <c r="B374" s="784"/>
      <c r="C374" s="784"/>
      <c r="D374" s="784"/>
      <c r="E374" s="206" t="s">
        <v>10908</v>
      </c>
      <c r="F374" s="213">
        <f>SUM(F372:F373)*F$11</f>
        <v>117.63244800000001</v>
      </c>
      <c r="H374" s="186"/>
    </row>
    <row r="375" spans="1:8" ht="12" hidden="1" customHeight="1">
      <c r="A375" s="789"/>
      <c r="B375" s="790"/>
      <c r="C375" s="790"/>
      <c r="D375" s="790"/>
      <c r="E375" s="215" t="s">
        <v>10909</v>
      </c>
      <c r="F375" s="216">
        <f>SUM(F372:F374)</f>
        <v>705.79468799999995</v>
      </c>
      <c r="H375" s="186"/>
    </row>
    <row r="376" spans="1:8" ht="12" hidden="1" customHeight="1">
      <c r="A376" s="205"/>
      <c r="B376" s="206"/>
      <c r="C376" s="206"/>
      <c r="D376" s="206"/>
      <c r="E376" s="212"/>
      <c r="F376" s="204"/>
      <c r="H376" s="186"/>
    </row>
    <row r="377" spans="1:8" ht="12" hidden="1" customHeight="1">
      <c r="A377" s="791" t="s">
        <v>2368</v>
      </c>
      <c r="B377" s="792"/>
      <c r="C377" s="792"/>
      <c r="D377" s="792"/>
      <c r="E377" s="781" t="s">
        <v>3995</v>
      </c>
      <c r="F377" s="782"/>
      <c r="H377" s="186"/>
    </row>
    <row r="378" spans="1:8" ht="12" hidden="1" customHeight="1">
      <c r="A378" s="190" t="s">
        <v>10268</v>
      </c>
      <c r="B378" s="191">
        <f>ROUND(F396,2)</f>
        <v>1476.17</v>
      </c>
      <c r="C378" s="192"/>
      <c r="D378" s="193"/>
      <c r="E378" s="192"/>
      <c r="F378" s="194"/>
      <c r="H378" s="186"/>
    </row>
    <row r="379" spans="1:8" ht="12" hidden="1" customHeight="1">
      <c r="A379" s="195" t="s">
        <v>12885</v>
      </c>
      <c r="B379" s="196" t="s">
        <v>8261</v>
      </c>
      <c r="C379" s="196" t="s">
        <v>8262</v>
      </c>
      <c r="D379" s="196" t="s">
        <v>8263</v>
      </c>
      <c r="E379" s="196" t="s">
        <v>8264</v>
      </c>
      <c r="F379" s="197" t="s">
        <v>8265</v>
      </c>
      <c r="H379" s="186"/>
    </row>
    <row r="380" spans="1:8" ht="12" hidden="1" customHeight="1">
      <c r="A380" s="778" t="s">
        <v>13445</v>
      </c>
      <c r="B380" s="779"/>
      <c r="C380" s="779"/>
      <c r="D380" s="779"/>
      <c r="E380" s="779"/>
      <c r="F380" s="780"/>
      <c r="H380" s="186"/>
    </row>
    <row r="381" spans="1:8" ht="12" hidden="1" customHeight="1">
      <c r="A381" s="207" t="s">
        <v>2369</v>
      </c>
      <c r="B381" s="208" t="s">
        <v>2370</v>
      </c>
      <c r="C381" s="209" t="s">
        <v>6555</v>
      </c>
      <c r="D381" s="210">
        <v>1</v>
      </c>
      <c r="E381" s="211">
        <f>Insumos!D$786</f>
        <v>44.3</v>
      </c>
      <c r="F381" s="204">
        <f t="shared" ref="F381:F391" si="5">PRODUCT(D381:E381)</f>
        <v>44.3</v>
      </c>
      <c r="H381" s="186"/>
    </row>
    <row r="382" spans="1:8" ht="12" hidden="1" customHeight="1">
      <c r="A382" s="207" t="s">
        <v>2371</v>
      </c>
      <c r="B382" s="208" t="s">
        <v>2372</v>
      </c>
      <c r="C382" s="209" t="s">
        <v>4675</v>
      </c>
      <c r="D382" s="210">
        <v>60</v>
      </c>
      <c r="E382" s="211">
        <f>Insumos!D$892</f>
        <v>3.89</v>
      </c>
      <c r="F382" s="204">
        <f t="shared" si="5"/>
        <v>233.4</v>
      </c>
      <c r="H382" s="186"/>
    </row>
    <row r="383" spans="1:8" ht="12" hidden="1" customHeight="1">
      <c r="A383" s="207" t="s">
        <v>2373</v>
      </c>
      <c r="B383" s="208" t="s">
        <v>2439</v>
      </c>
      <c r="C383" s="209" t="s">
        <v>6555</v>
      </c>
      <c r="D383" s="210">
        <v>1</v>
      </c>
      <c r="E383" s="211">
        <f>Insumos!D$994</f>
        <v>345.51</v>
      </c>
      <c r="F383" s="204">
        <f t="shared" si="5"/>
        <v>345.51</v>
      </c>
      <c r="H383" s="186"/>
    </row>
    <row r="384" spans="1:8" ht="12" hidden="1" customHeight="1">
      <c r="A384" s="207" t="s">
        <v>2375</v>
      </c>
      <c r="B384" s="208" t="s">
        <v>2376</v>
      </c>
      <c r="C384" s="209" t="s">
        <v>6555</v>
      </c>
      <c r="D384" s="210">
        <v>4</v>
      </c>
      <c r="E384" s="211">
        <f>Insumos!D$1001</f>
        <v>1.93</v>
      </c>
      <c r="F384" s="204">
        <f t="shared" si="5"/>
        <v>7.72</v>
      </c>
      <c r="H384" s="186"/>
    </row>
    <row r="385" spans="1:8" ht="12" hidden="1" customHeight="1">
      <c r="A385" s="207" t="s">
        <v>2377</v>
      </c>
      <c r="B385" s="208" t="s">
        <v>2378</v>
      </c>
      <c r="C385" s="209" t="s">
        <v>6555</v>
      </c>
      <c r="D385" s="210">
        <v>2</v>
      </c>
      <c r="E385" s="211">
        <f>Insumos!D$1027</f>
        <v>1.57</v>
      </c>
      <c r="F385" s="204">
        <f t="shared" si="5"/>
        <v>3.14</v>
      </c>
      <c r="H385" s="186"/>
    </row>
    <row r="386" spans="1:8" ht="12" hidden="1" customHeight="1">
      <c r="A386" s="207" t="s">
        <v>2379</v>
      </c>
      <c r="B386" s="208" t="s">
        <v>2380</v>
      </c>
      <c r="C386" s="209" t="s">
        <v>4675</v>
      </c>
      <c r="D386" s="210">
        <v>6</v>
      </c>
      <c r="E386" s="211">
        <f>Insumos!D$1119</f>
        <v>3.13</v>
      </c>
      <c r="F386" s="204">
        <f t="shared" si="5"/>
        <v>18.78</v>
      </c>
      <c r="H386" s="186"/>
    </row>
    <row r="387" spans="1:8" ht="12" hidden="1" customHeight="1">
      <c r="A387" s="207" t="s">
        <v>2381</v>
      </c>
      <c r="B387" s="208" t="s">
        <v>2382</v>
      </c>
      <c r="C387" s="209" t="s">
        <v>6555</v>
      </c>
      <c r="D387" s="210">
        <v>2</v>
      </c>
      <c r="E387" s="211">
        <f>Insumos!D$1327</f>
        <v>0.87</v>
      </c>
      <c r="F387" s="204">
        <f t="shared" si="5"/>
        <v>1.74</v>
      </c>
      <c r="H387" s="186"/>
    </row>
    <row r="388" spans="1:8" ht="12" hidden="1" customHeight="1">
      <c r="A388" s="207" t="s">
        <v>2383</v>
      </c>
      <c r="B388" s="208" t="s">
        <v>2384</v>
      </c>
      <c r="C388" s="209" t="s">
        <v>6555</v>
      </c>
      <c r="D388" s="210">
        <v>1</v>
      </c>
      <c r="E388" s="211">
        <f>Insumos!D$1205</f>
        <v>17.690000000000001</v>
      </c>
      <c r="F388" s="204">
        <f t="shared" si="5"/>
        <v>17.690000000000001</v>
      </c>
      <c r="H388" s="186"/>
    </row>
    <row r="389" spans="1:8" ht="12" hidden="1" customHeight="1">
      <c r="A389" s="207" t="s">
        <v>2385</v>
      </c>
      <c r="B389" s="208" t="s">
        <v>2386</v>
      </c>
      <c r="C389" s="209" t="s">
        <v>6555</v>
      </c>
      <c r="D389" s="210">
        <v>1</v>
      </c>
      <c r="E389" s="211">
        <f>Insumos!D$1348</f>
        <v>55.38</v>
      </c>
      <c r="F389" s="204">
        <f t="shared" si="5"/>
        <v>55.38</v>
      </c>
      <c r="H389" s="186"/>
    </row>
    <row r="390" spans="1:8" ht="12" hidden="1" customHeight="1">
      <c r="A390" s="207" t="s">
        <v>2387</v>
      </c>
      <c r="B390" s="208" t="s">
        <v>11271</v>
      </c>
      <c r="C390" s="209" t="s">
        <v>6555</v>
      </c>
      <c r="D390" s="210">
        <v>1</v>
      </c>
      <c r="E390" s="211">
        <f>Insumos!D$251</f>
        <v>307.97000000000003</v>
      </c>
      <c r="F390" s="204">
        <f t="shared" si="5"/>
        <v>307.97000000000003</v>
      </c>
      <c r="H390" s="186"/>
    </row>
    <row r="391" spans="1:8" ht="12" hidden="1" customHeight="1">
      <c r="A391" s="207" t="s">
        <v>2437</v>
      </c>
      <c r="B391" s="208" t="s">
        <v>8774</v>
      </c>
      <c r="C391" s="209" t="s">
        <v>6555</v>
      </c>
      <c r="D391" s="210">
        <v>1</v>
      </c>
      <c r="E391" s="211">
        <f>Insumos!D$1399</f>
        <v>194.51</v>
      </c>
      <c r="F391" s="204">
        <f t="shared" si="5"/>
        <v>194.51</v>
      </c>
      <c r="H391" s="186"/>
    </row>
    <row r="392" spans="1:8" ht="12" hidden="1" customHeight="1">
      <c r="A392" s="783" t="s">
        <v>10905</v>
      </c>
      <c r="B392" s="784"/>
      <c r="C392" s="784"/>
      <c r="D392" s="784"/>
      <c r="E392" s="784"/>
      <c r="F392" s="204">
        <f>SUM(F381:F391)</f>
        <v>1230.1400000000001</v>
      </c>
      <c r="H392" s="186"/>
    </row>
    <row r="393" spans="1:8" ht="12" hidden="1" customHeight="1">
      <c r="A393" s="783" t="s">
        <v>6572</v>
      </c>
      <c r="B393" s="784"/>
      <c r="C393" s="784"/>
      <c r="D393" s="784"/>
      <c r="E393" s="206" t="s">
        <v>10906</v>
      </c>
      <c r="F393" s="204">
        <f>SUM(F392)</f>
        <v>1230.1400000000001</v>
      </c>
      <c r="H393" s="186"/>
    </row>
    <row r="394" spans="1:8" ht="12" hidden="1" customHeight="1">
      <c r="A394" s="783"/>
      <c r="B394" s="784"/>
      <c r="C394" s="784"/>
      <c r="D394" s="784"/>
      <c r="E394" s="212" t="s">
        <v>10907</v>
      </c>
      <c r="F394" s="213">
        <f>F$10*(F378)</f>
        <v>0</v>
      </c>
      <c r="H394" s="186"/>
    </row>
    <row r="395" spans="1:8" ht="12" hidden="1" customHeight="1">
      <c r="A395" s="783"/>
      <c r="B395" s="784"/>
      <c r="C395" s="784"/>
      <c r="D395" s="784"/>
      <c r="E395" s="206" t="s">
        <v>10908</v>
      </c>
      <c r="F395" s="213">
        <f>SUM(F393:F394)*F$11</f>
        <v>246.02800000000002</v>
      </c>
      <c r="H395" s="186"/>
    </row>
    <row r="396" spans="1:8" ht="12" hidden="1" customHeight="1">
      <c r="A396" s="783"/>
      <c r="B396" s="784"/>
      <c r="C396" s="784"/>
      <c r="D396" s="784"/>
      <c r="E396" s="212" t="s">
        <v>10909</v>
      </c>
      <c r="F396" s="204">
        <f>SUM(F393:F395)</f>
        <v>1476.1680000000001</v>
      </c>
      <c r="H396" s="186"/>
    </row>
    <row r="397" spans="1:8">
      <c r="A397" s="214"/>
      <c r="B397" s="214"/>
      <c r="C397" s="214"/>
      <c r="D397" s="214"/>
      <c r="E397" s="215"/>
      <c r="F397" s="275"/>
      <c r="G397" s="186"/>
      <c r="H397" s="186"/>
    </row>
    <row r="398" spans="1:8" ht="12" customHeight="1">
      <c r="A398" s="767" t="s">
        <v>11816</v>
      </c>
      <c r="B398" s="768"/>
      <c r="C398" s="768"/>
      <c r="D398" s="768"/>
      <c r="E398" s="769" t="s">
        <v>3329</v>
      </c>
      <c r="F398" s="770"/>
      <c r="H398" s="242" t="s">
        <v>12875</v>
      </c>
    </row>
    <row r="399" spans="1:8" ht="12" customHeight="1">
      <c r="A399" s="277" t="s">
        <v>10268</v>
      </c>
      <c r="B399" s="278">
        <f>ROUND(F414,2)</f>
        <v>452.46</v>
      </c>
      <c r="C399" s="279"/>
      <c r="D399" s="280"/>
      <c r="E399" s="279"/>
      <c r="F399" s="281"/>
      <c r="H399" s="186"/>
    </row>
    <row r="400" spans="1:8" ht="12" customHeight="1">
      <c r="A400" s="282" t="s">
        <v>12885</v>
      </c>
      <c r="B400" s="283" t="s">
        <v>8261</v>
      </c>
      <c r="C400" s="283" t="s">
        <v>8262</v>
      </c>
      <c r="D400" s="283" t="s">
        <v>8263</v>
      </c>
      <c r="E400" s="283" t="s">
        <v>8264</v>
      </c>
      <c r="F400" s="284" t="s">
        <v>8265</v>
      </c>
      <c r="H400" s="186"/>
    </row>
    <row r="401" spans="1:8" ht="12" customHeight="1">
      <c r="A401" s="771" t="s">
        <v>13437</v>
      </c>
      <c r="B401" s="772"/>
      <c r="C401" s="772"/>
      <c r="D401" s="772"/>
      <c r="E401" s="772"/>
      <c r="F401" s="773"/>
      <c r="H401" s="186"/>
    </row>
    <row r="402" spans="1:8" ht="12" customHeight="1">
      <c r="A402" s="287" t="s">
        <v>2758</v>
      </c>
      <c r="B402" s="288" t="s">
        <v>8235</v>
      </c>
      <c r="C402" s="289" t="s">
        <v>13436</v>
      </c>
      <c r="D402" s="290">
        <v>0.44</v>
      </c>
      <c r="E402" s="291">
        <f>F$14</f>
        <v>2.89</v>
      </c>
      <c r="F402" s="292">
        <f>PRODUCT(D402:E402)</f>
        <v>1.2716000000000001</v>
      </c>
      <c r="H402" s="186"/>
    </row>
    <row r="403" spans="1:8" ht="12" customHeight="1">
      <c r="A403" s="287" t="s">
        <v>4681</v>
      </c>
      <c r="B403" s="288" t="s">
        <v>4682</v>
      </c>
      <c r="C403" s="289" t="s">
        <v>13436</v>
      </c>
      <c r="D403" s="290">
        <v>0.44</v>
      </c>
      <c r="E403" s="291">
        <f>F$12</f>
        <v>2.12</v>
      </c>
      <c r="F403" s="292">
        <f>PRODUCT(D403:E403)</f>
        <v>0.93280000000000007</v>
      </c>
      <c r="H403" s="186"/>
    </row>
    <row r="404" spans="1:8" ht="12" customHeight="1">
      <c r="A404" s="763" t="s">
        <v>13444</v>
      </c>
      <c r="B404" s="764"/>
      <c r="C404" s="764"/>
      <c r="D404" s="764"/>
      <c r="E404" s="764"/>
      <c r="F404" s="292">
        <f>SUM(F402:F403)</f>
        <v>2.2044000000000001</v>
      </c>
      <c r="H404" s="186"/>
    </row>
    <row r="405" spans="1:8" ht="12" customHeight="1">
      <c r="A405" s="771" t="s">
        <v>13445</v>
      </c>
      <c r="B405" s="772"/>
      <c r="C405" s="772"/>
      <c r="D405" s="772"/>
      <c r="E405" s="772"/>
      <c r="F405" s="773"/>
      <c r="H405" s="186"/>
    </row>
    <row r="406" spans="1:8" ht="12" customHeight="1">
      <c r="A406" s="287" t="s">
        <v>2444</v>
      </c>
      <c r="B406" s="295" t="s">
        <v>568</v>
      </c>
      <c r="C406" s="289" t="s">
        <v>10106</v>
      </c>
      <c r="D406" s="290">
        <v>3.75</v>
      </c>
      <c r="E406" s="291">
        <v>93.45</v>
      </c>
      <c r="F406" s="292">
        <f>PRODUCT(D406:E406)</f>
        <v>350.4375</v>
      </c>
      <c r="H406" s="186" t="s">
        <v>12873</v>
      </c>
    </row>
    <row r="407" spans="1:8" s="302" customFormat="1" ht="12" hidden="1" customHeight="1">
      <c r="A407" s="296" t="s">
        <v>2446</v>
      </c>
      <c r="B407" s="297" t="s">
        <v>2447</v>
      </c>
      <c r="C407" s="298" t="s">
        <v>2448</v>
      </c>
      <c r="D407" s="299">
        <v>0</v>
      </c>
      <c r="E407" s="300">
        <v>0</v>
      </c>
      <c r="F407" s="301">
        <f>PRODUCT(D407:E407)</f>
        <v>0</v>
      </c>
      <c r="H407" s="303"/>
    </row>
    <row r="408" spans="1:8" ht="12" customHeight="1">
      <c r="A408" s="287" t="s">
        <v>8250</v>
      </c>
      <c r="B408" s="288" t="s">
        <v>8251</v>
      </c>
      <c r="C408" s="289" t="s">
        <v>4675</v>
      </c>
      <c r="D408" s="290">
        <v>4.5</v>
      </c>
      <c r="E408" s="291">
        <f>Insumos!D$2331</f>
        <v>4.58</v>
      </c>
      <c r="F408" s="292">
        <f>PRODUCT(D408:E408)</f>
        <v>20.61</v>
      </c>
      <c r="H408" s="186"/>
    </row>
    <row r="409" spans="1:8" ht="12" customHeight="1">
      <c r="A409" s="287" t="s">
        <v>8252</v>
      </c>
      <c r="B409" s="288" t="s">
        <v>8253</v>
      </c>
      <c r="C409" s="289" t="s">
        <v>8247</v>
      </c>
      <c r="D409" s="290">
        <v>0.15</v>
      </c>
      <c r="E409" s="291">
        <f>Insumos!D$697</f>
        <v>7.25</v>
      </c>
      <c r="F409" s="292">
        <f>PRODUCT(D409:E409)</f>
        <v>1.0874999999999999</v>
      </c>
      <c r="H409" s="186"/>
    </row>
    <row r="410" spans="1:8" ht="12" customHeight="1">
      <c r="A410" s="763" t="s">
        <v>10905</v>
      </c>
      <c r="B410" s="764"/>
      <c r="C410" s="764"/>
      <c r="D410" s="764"/>
      <c r="E410" s="764"/>
      <c r="F410" s="292">
        <f>SUM(F406:F409)</f>
        <v>372.13499999999999</v>
      </c>
      <c r="H410" s="186"/>
    </row>
    <row r="411" spans="1:8" ht="12" customHeight="1">
      <c r="A411" s="763" t="s">
        <v>6572</v>
      </c>
      <c r="B411" s="764"/>
      <c r="C411" s="764"/>
      <c r="D411" s="764"/>
      <c r="E411" s="294" t="s">
        <v>10906</v>
      </c>
      <c r="F411" s="292">
        <f>SUM(F400,F404,F410)</f>
        <v>374.33940000000001</v>
      </c>
      <c r="H411" s="186"/>
    </row>
    <row r="412" spans="1:8" ht="12" customHeight="1">
      <c r="A412" s="763"/>
      <c r="B412" s="764"/>
      <c r="C412" s="764"/>
      <c r="D412" s="764"/>
      <c r="E412" s="288" t="s">
        <v>10907</v>
      </c>
      <c r="F412" s="304">
        <f>F$10*(F404)</f>
        <v>2.7070031999999999</v>
      </c>
      <c r="H412" s="186"/>
    </row>
    <row r="413" spans="1:8" ht="12" customHeight="1">
      <c r="A413" s="763"/>
      <c r="B413" s="764"/>
      <c r="C413" s="764"/>
      <c r="D413" s="764"/>
      <c r="E413" s="294" t="s">
        <v>10908</v>
      </c>
      <c r="F413" s="304">
        <f>SUM(F411:F412)*F$11</f>
        <v>75.409280640000006</v>
      </c>
      <c r="H413" s="186"/>
    </row>
    <row r="414" spans="1:8" ht="12" customHeight="1">
      <c r="A414" s="765"/>
      <c r="B414" s="766"/>
      <c r="C414" s="766"/>
      <c r="D414" s="766"/>
      <c r="E414" s="306" t="s">
        <v>10909</v>
      </c>
      <c r="F414" s="307">
        <f>SUM(F411:F413)</f>
        <v>452.45568384000001</v>
      </c>
      <c r="H414" s="186"/>
    </row>
    <row r="415" spans="1:8" ht="12" customHeight="1">
      <c r="A415" s="206"/>
      <c r="B415" s="206"/>
      <c r="C415" s="206"/>
      <c r="D415" s="206"/>
      <c r="E415" s="212"/>
      <c r="F415" s="308"/>
      <c r="H415" s="186"/>
    </row>
    <row r="416" spans="1:8" ht="12" hidden="1" customHeight="1">
      <c r="A416" s="791" t="s">
        <v>2440</v>
      </c>
      <c r="B416" s="792"/>
      <c r="C416" s="792"/>
      <c r="D416" s="792"/>
      <c r="E416" s="781" t="s">
        <v>7254</v>
      </c>
      <c r="F416" s="782"/>
      <c r="H416" s="186"/>
    </row>
    <row r="417" spans="1:8" ht="12" hidden="1" customHeight="1">
      <c r="A417" s="190" t="s">
        <v>10268</v>
      </c>
      <c r="B417" s="191">
        <f>ROUND(F425,2)</f>
        <v>2.7</v>
      </c>
      <c r="C417" s="192"/>
      <c r="D417" s="193"/>
      <c r="E417" s="192"/>
      <c r="F417" s="194"/>
      <c r="H417" s="186"/>
    </row>
    <row r="418" spans="1:8" ht="12" hidden="1" customHeight="1">
      <c r="A418" s="195" t="s">
        <v>12885</v>
      </c>
      <c r="B418" s="196" t="s">
        <v>8261</v>
      </c>
      <c r="C418" s="196" t="s">
        <v>8262</v>
      </c>
      <c r="D418" s="196" t="s">
        <v>8263</v>
      </c>
      <c r="E418" s="196" t="s">
        <v>8264</v>
      </c>
      <c r="F418" s="197" t="s">
        <v>8265</v>
      </c>
      <c r="H418" s="186"/>
    </row>
    <row r="419" spans="1:8" ht="12" hidden="1" customHeight="1">
      <c r="A419" s="778" t="s">
        <v>6573</v>
      </c>
      <c r="B419" s="779"/>
      <c r="C419" s="779"/>
      <c r="D419" s="779"/>
      <c r="E419" s="779"/>
      <c r="F419" s="780"/>
      <c r="H419" s="186"/>
    </row>
    <row r="420" spans="1:8" ht="12" hidden="1" customHeight="1">
      <c r="A420" s="219" t="s">
        <v>2441</v>
      </c>
      <c r="B420" s="208" t="s">
        <v>2442</v>
      </c>
      <c r="C420" s="209" t="s">
        <v>13436</v>
      </c>
      <c r="D420" s="210">
        <v>3.6999999999999998E-2</v>
      </c>
      <c r="E420" s="211">
        <f>Insumos!D$141</f>
        <v>60.75</v>
      </c>
      <c r="F420" s="204">
        <f>PRODUCT(D420:E420)</f>
        <v>2.2477499999999999</v>
      </c>
      <c r="H420" s="186"/>
    </row>
    <row r="421" spans="1:8" ht="12" hidden="1" customHeight="1">
      <c r="A421" s="783" t="s">
        <v>6574</v>
      </c>
      <c r="B421" s="784"/>
      <c r="C421" s="784"/>
      <c r="D421" s="784"/>
      <c r="E421" s="784"/>
      <c r="F421" s="204">
        <f>SUM(F419:F420)</f>
        <v>2.2477499999999999</v>
      </c>
      <c r="H421" s="186"/>
    </row>
    <row r="422" spans="1:8" ht="12" hidden="1" customHeight="1">
      <c r="A422" s="783" t="s">
        <v>6572</v>
      </c>
      <c r="B422" s="784"/>
      <c r="C422" s="784"/>
      <c r="D422" s="784"/>
      <c r="E422" s="206" t="s">
        <v>10906</v>
      </c>
      <c r="F422" s="204">
        <f>SUM(F421)</f>
        <v>2.2477499999999999</v>
      </c>
      <c r="H422" s="186"/>
    </row>
    <row r="423" spans="1:8" ht="12" hidden="1" customHeight="1">
      <c r="A423" s="783"/>
      <c r="B423" s="784"/>
      <c r="C423" s="784"/>
      <c r="D423" s="784"/>
      <c r="E423" s="212" t="s">
        <v>10907</v>
      </c>
      <c r="F423" s="213">
        <f>F$10*(F417)</f>
        <v>0</v>
      </c>
      <c r="H423" s="186"/>
    </row>
    <row r="424" spans="1:8" ht="12" hidden="1" customHeight="1">
      <c r="A424" s="783"/>
      <c r="B424" s="784"/>
      <c r="C424" s="784"/>
      <c r="D424" s="784"/>
      <c r="E424" s="206" t="s">
        <v>10908</v>
      </c>
      <c r="F424" s="213">
        <f>SUM(F422:F423)*F$11</f>
        <v>0.44955000000000001</v>
      </c>
      <c r="H424" s="186"/>
    </row>
    <row r="425" spans="1:8" ht="12" hidden="1" customHeight="1">
      <c r="A425" s="789"/>
      <c r="B425" s="790"/>
      <c r="C425" s="790"/>
      <c r="D425" s="790"/>
      <c r="E425" s="215" t="s">
        <v>10909</v>
      </c>
      <c r="F425" s="216">
        <f>SUM(F422:F424)</f>
        <v>2.6972999999999998</v>
      </c>
      <c r="H425" s="186"/>
    </row>
    <row r="426" spans="1:8" ht="12" hidden="1" customHeight="1">
      <c r="A426" s="206"/>
      <c r="B426" s="206"/>
      <c r="C426" s="206"/>
      <c r="D426" s="206"/>
      <c r="E426" s="212"/>
      <c r="F426" s="220"/>
      <c r="H426" s="186"/>
    </row>
    <row r="427" spans="1:8" ht="12" hidden="1" customHeight="1">
      <c r="A427" s="791" t="s">
        <v>6210</v>
      </c>
      <c r="B427" s="792"/>
      <c r="C427" s="792"/>
      <c r="D427" s="792"/>
      <c r="E427" s="781" t="s">
        <v>3998</v>
      </c>
      <c r="F427" s="782"/>
      <c r="H427" s="186"/>
    </row>
    <row r="428" spans="1:8" ht="12" hidden="1" customHeight="1">
      <c r="A428" s="190" t="s">
        <v>10268</v>
      </c>
      <c r="B428" s="191">
        <f>ROUND(F443,2)</f>
        <v>42.44</v>
      </c>
      <c r="C428" s="192"/>
      <c r="D428" s="193"/>
      <c r="E428" s="192"/>
      <c r="F428" s="194"/>
      <c r="H428" s="186"/>
    </row>
    <row r="429" spans="1:8" ht="12" hidden="1" customHeight="1">
      <c r="A429" s="195" t="s">
        <v>12885</v>
      </c>
      <c r="B429" s="196" t="s">
        <v>8261</v>
      </c>
      <c r="C429" s="196" t="s">
        <v>8262</v>
      </c>
      <c r="D429" s="196" t="s">
        <v>8263</v>
      </c>
      <c r="E429" s="196" t="s">
        <v>8264</v>
      </c>
      <c r="F429" s="197" t="s">
        <v>8265</v>
      </c>
      <c r="H429" s="186"/>
    </row>
    <row r="430" spans="1:8" ht="12" hidden="1" customHeight="1">
      <c r="A430" s="778" t="s">
        <v>13437</v>
      </c>
      <c r="B430" s="779"/>
      <c r="C430" s="779"/>
      <c r="D430" s="779"/>
      <c r="E430" s="779"/>
      <c r="F430" s="780"/>
      <c r="H430" s="186"/>
    </row>
    <row r="431" spans="1:8" ht="12" hidden="1" customHeight="1">
      <c r="A431" s="207" t="s">
        <v>8234</v>
      </c>
      <c r="B431" s="208" t="s">
        <v>8235</v>
      </c>
      <c r="C431" s="209" t="s">
        <v>13436</v>
      </c>
      <c r="D431" s="210">
        <v>0.8</v>
      </c>
      <c r="E431" s="211">
        <f>F$14</f>
        <v>2.89</v>
      </c>
      <c r="F431" s="204">
        <f>PRODUCT(D431:E431)</f>
        <v>2.3120000000000003</v>
      </c>
      <c r="H431" s="186"/>
    </row>
    <row r="432" spans="1:8" ht="12" hidden="1" customHeight="1">
      <c r="A432" s="207" t="s">
        <v>4681</v>
      </c>
      <c r="B432" s="208" t="s">
        <v>4682</v>
      </c>
      <c r="C432" s="209" t="s">
        <v>13436</v>
      </c>
      <c r="D432" s="210">
        <v>0.8</v>
      </c>
      <c r="E432" s="211">
        <f>F$12</f>
        <v>2.12</v>
      </c>
      <c r="F432" s="204">
        <f>PRODUCT(D432:E432)</f>
        <v>1.6960000000000002</v>
      </c>
      <c r="H432" s="186"/>
    </row>
    <row r="433" spans="1:8" ht="12" hidden="1" customHeight="1">
      <c r="A433" s="783" t="s">
        <v>13444</v>
      </c>
      <c r="B433" s="784"/>
      <c r="C433" s="784"/>
      <c r="D433" s="784"/>
      <c r="E433" s="784"/>
      <c r="F433" s="204">
        <f>SUM(F431:F432)</f>
        <v>4.0080000000000009</v>
      </c>
      <c r="H433" s="186"/>
    </row>
    <row r="434" spans="1:8" ht="12" hidden="1" customHeight="1">
      <c r="A434" s="778" t="s">
        <v>13445</v>
      </c>
      <c r="B434" s="779"/>
      <c r="C434" s="779"/>
      <c r="D434" s="779"/>
      <c r="E434" s="779"/>
      <c r="F434" s="780"/>
      <c r="H434" s="186"/>
    </row>
    <row r="435" spans="1:8" ht="12" hidden="1" customHeight="1">
      <c r="A435" s="207" t="s">
        <v>6211</v>
      </c>
      <c r="B435" s="208" t="s">
        <v>6605</v>
      </c>
      <c r="C435" s="209" t="s">
        <v>12889</v>
      </c>
      <c r="D435" s="210">
        <v>1.1000000000000001</v>
      </c>
      <c r="E435" s="211">
        <f>Insumos!D$2298</f>
        <v>7.85</v>
      </c>
      <c r="F435" s="204">
        <f>PRODUCT(D435:E435)</f>
        <v>8.6349999999999998</v>
      </c>
      <c r="H435" s="186"/>
    </row>
    <row r="436" spans="1:8" ht="12" hidden="1" customHeight="1">
      <c r="A436" s="207" t="s">
        <v>6213</v>
      </c>
      <c r="B436" s="208" t="s">
        <v>6606</v>
      </c>
      <c r="C436" s="209" t="s">
        <v>8247</v>
      </c>
      <c r="D436" s="210">
        <v>0.5</v>
      </c>
      <c r="E436" s="211">
        <f>Insumos!D$536</f>
        <v>5.42</v>
      </c>
      <c r="F436" s="204">
        <f>PRODUCT(D436:E436)</f>
        <v>2.71</v>
      </c>
      <c r="H436" s="186"/>
    </row>
    <row r="437" spans="1:8" ht="12" hidden="1" customHeight="1">
      <c r="A437" s="207" t="s">
        <v>8250</v>
      </c>
      <c r="B437" s="208" t="s">
        <v>8251</v>
      </c>
      <c r="C437" s="209" t="s">
        <v>4675</v>
      </c>
      <c r="D437" s="210">
        <v>3.15</v>
      </c>
      <c r="E437" s="211">
        <f>Insumos!D$2331</f>
        <v>4.58</v>
      </c>
      <c r="F437" s="204">
        <f>PRODUCT(D437:E437)</f>
        <v>14.427</v>
      </c>
      <c r="H437" s="186"/>
    </row>
    <row r="438" spans="1:8" ht="12" hidden="1" customHeight="1">
      <c r="A438" s="207" t="s">
        <v>6215</v>
      </c>
      <c r="B438" s="208" t="s">
        <v>6216</v>
      </c>
      <c r="C438" s="209" t="s">
        <v>8247</v>
      </c>
      <c r="D438" s="210">
        <v>0.15</v>
      </c>
      <c r="E438" s="211">
        <f>Insumos!D$693</f>
        <v>4.43</v>
      </c>
      <c r="F438" s="204">
        <f>PRODUCT(D438:E438)</f>
        <v>0.66449999999999998</v>
      </c>
      <c r="H438" s="186"/>
    </row>
    <row r="439" spans="1:8" ht="12" hidden="1" customHeight="1">
      <c r="A439" s="783" t="s">
        <v>10905</v>
      </c>
      <c r="B439" s="784"/>
      <c r="C439" s="784"/>
      <c r="D439" s="784"/>
      <c r="E439" s="784"/>
      <c r="F439" s="204">
        <f>SUM(F435:F438)</f>
        <v>26.436499999999999</v>
      </c>
      <c r="H439" s="186"/>
    </row>
    <row r="440" spans="1:8" ht="12" hidden="1" customHeight="1">
      <c r="A440" s="783" t="s">
        <v>6572</v>
      </c>
      <c r="B440" s="784"/>
      <c r="C440" s="784"/>
      <c r="D440" s="784"/>
      <c r="E440" s="206" t="s">
        <v>10906</v>
      </c>
      <c r="F440" s="204">
        <f>SUM(F429,F433,F439)</f>
        <v>30.444499999999998</v>
      </c>
      <c r="H440" s="186"/>
    </row>
    <row r="441" spans="1:8" ht="12" hidden="1" customHeight="1">
      <c r="A441" s="783"/>
      <c r="B441" s="784"/>
      <c r="C441" s="784"/>
      <c r="D441" s="784"/>
      <c r="E441" s="212" t="s">
        <v>10907</v>
      </c>
      <c r="F441" s="213">
        <f>F$10*(F433)</f>
        <v>4.9218240000000009</v>
      </c>
      <c r="H441" s="186"/>
    </row>
    <row r="442" spans="1:8" ht="12" hidden="1" customHeight="1">
      <c r="A442" s="783"/>
      <c r="B442" s="784"/>
      <c r="C442" s="784"/>
      <c r="D442" s="784"/>
      <c r="E442" s="206" t="s">
        <v>10908</v>
      </c>
      <c r="F442" s="213">
        <f>SUM(F440:F441)*F$11</f>
        <v>7.0732648000000005</v>
      </c>
      <c r="H442" s="186"/>
    </row>
    <row r="443" spans="1:8" ht="12" hidden="1" customHeight="1">
      <c r="A443" s="789"/>
      <c r="B443" s="790"/>
      <c r="C443" s="790"/>
      <c r="D443" s="790"/>
      <c r="E443" s="215" t="s">
        <v>10909</v>
      </c>
      <c r="F443" s="216">
        <f>SUM(F440:F442)</f>
        <v>42.439588799999996</v>
      </c>
      <c r="H443" s="186"/>
    </row>
    <row r="444" spans="1:8" ht="12.75" hidden="1" customHeight="1">
      <c r="A444" s="791" t="s">
        <v>5582</v>
      </c>
      <c r="B444" s="792"/>
      <c r="C444" s="792"/>
      <c r="D444" s="792"/>
      <c r="E444" s="781" t="s">
        <v>3998</v>
      </c>
      <c r="F444" s="782"/>
      <c r="H444" s="186"/>
    </row>
    <row r="445" spans="1:8" ht="12.75" hidden="1" customHeight="1">
      <c r="A445" s="190" t="s">
        <v>10268</v>
      </c>
      <c r="B445" s="191">
        <f>ROUND(F461,2)</f>
        <v>47.55</v>
      </c>
      <c r="C445" s="192"/>
      <c r="D445" s="193"/>
      <c r="E445" s="192"/>
      <c r="F445" s="194"/>
      <c r="H445" s="186"/>
    </row>
    <row r="446" spans="1:8" hidden="1">
      <c r="A446" s="195" t="s">
        <v>12885</v>
      </c>
      <c r="B446" s="196" t="s">
        <v>8261</v>
      </c>
      <c r="C446" s="196" t="s">
        <v>8262</v>
      </c>
      <c r="D446" s="196" t="s">
        <v>8263</v>
      </c>
      <c r="E446" s="196" t="s">
        <v>8264</v>
      </c>
      <c r="F446" s="197" t="s">
        <v>8265</v>
      </c>
      <c r="H446" s="186"/>
    </row>
    <row r="447" spans="1:8" ht="12.75" hidden="1" customHeight="1">
      <c r="A447" s="778" t="s">
        <v>13437</v>
      </c>
      <c r="B447" s="779"/>
      <c r="C447" s="779"/>
      <c r="D447" s="779"/>
      <c r="E447" s="779"/>
      <c r="F447" s="780"/>
      <c r="H447" s="186"/>
    </row>
    <row r="448" spans="1:8" hidden="1">
      <c r="A448" s="207" t="s">
        <v>8234</v>
      </c>
      <c r="B448" s="208" t="s">
        <v>8235</v>
      </c>
      <c r="C448" s="209" t="s">
        <v>13436</v>
      </c>
      <c r="D448" s="210">
        <v>1</v>
      </c>
      <c r="E448" s="211">
        <f>F$14</f>
        <v>2.89</v>
      </c>
      <c r="F448" s="204">
        <f>PRODUCT(D448:E448)</f>
        <v>2.89</v>
      </c>
      <c r="H448" s="186"/>
    </row>
    <row r="449" spans="1:8" hidden="1">
      <c r="A449" s="207" t="s">
        <v>4681</v>
      </c>
      <c r="B449" s="208" t="s">
        <v>4682</v>
      </c>
      <c r="C449" s="209" t="s">
        <v>13436</v>
      </c>
      <c r="D449" s="210">
        <v>1</v>
      </c>
      <c r="E449" s="211">
        <f>F$12</f>
        <v>2.12</v>
      </c>
      <c r="F449" s="204">
        <f>PRODUCT(D449:E449)</f>
        <v>2.12</v>
      </c>
      <c r="H449" s="186"/>
    </row>
    <row r="450" spans="1:8" ht="12.75" hidden="1" customHeight="1">
      <c r="A450" s="783" t="s">
        <v>13444</v>
      </c>
      <c r="B450" s="784"/>
      <c r="C450" s="784"/>
      <c r="D450" s="784"/>
      <c r="E450" s="784"/>
      <c r="F450" s="204">
        <f>SUM(F448:F449)</f>
        <v>5.01</v>
      </c>
      <c r="H450" s="186"/>
    </row>
    <row r="451" spans="1:8" hidden="1">
      <c r="A451" s="778" t="s">
        <v>13445</v>
      </c>
      <c r="B451" s="779"/>
      <c r="C451" s="779"/>
      <c r="D451" s="779"/>
      <c r="E451" s="779"/>
      <c r="F451" s="780"/>
      <c r="H451" s="186"/>
    </row>
    <row r="452" spans="1:8" hidden="1">
      <c r="A452" s="207" t="s">
        <v>6213</v>
      </c>
      <c r="B452" s="208" t="s">
        <v>3952</v>
      </c>
      <c r="C452" s="209" t="s">
        <v>8247</v>
      </c>
      <c r="D452" s="210">
        <v>0.5</v>
      </c>
      <c r="E452" s="211">
        <f>Insumos!D$536</f>
        <v>5.42</v>
      </c>
      <c r="F452" s="204">
        <f>PRODUCT(D452:E452)</f>
        <v>2.71</v>
      </c>
      <c r="H452" s="186"/>
    </row>
    <row r="453" spans="1:8" hidden="1">
      <c r="A453" s="207" t="s">
        <v>8250</v>
      </c>
      <c r="B453" s="208" t="s">
        <v>8251</v>
      </c>
      <c r="C453" s="209" t="s">
        <v>4675</v>
      </c>
      <c r="D453" s="210">
        <v>3.15</v>
      </c>
      <c r="E453" s="211">
        <f>Insumos!D$2331</f>
        <v>4.58</v>
      </c>
      <c r="F453" s="204">
        <f>PRODUCT(D453:E453)</f>
        <v>14.427</v>
      </c>
      <c r="H453" s="186"/>
    </row>
    <row r="454" spans="1:8" hidden="1">
      <c r="A454" s="207" t="s">
        <v>6215</v>
      </c>
      <c r="B454" s="208" t="s">
        <v>6216</v>
      </c>
      <c r="C454" s="209" t="s">
        <v>8247</v>
      </c>
      <c r="D454" s="210">
        <v>0.3</v>
      </c>
      <c r="E454" s="211">
        <f>Insumos!D$693</f>
        <v>4.43</v>
      </c>
      <c r="F454" s="204">
        <f>PRODUCT(D454:E454)</f>
        <v>1.329</v>
      </c>
      <c r="H454" s="186"/>
    </row>
    <row r="455" spans="1:8" hidden="1">
      <c r="A455" s="207" t="s">
        <v>4021</v>
      </c>
      <c r="B455" s="208" t="s">
        <v>6110</v>
      </c>
      <c r="C455" s="209" t="s">
        <v>4675</v>
      </c>
      <c r="D455" s="210">
        <v>3.3</v>
      </c>
      <c r="E455" s="211">
        <f>Insumos!D$2351</f>
        <v>1.03</v>
      </c>
      <c r="F455" s="204">
        <f>PRODUCT(D455:E455)</f>
        <v>3.399</v>
      </c>
      <c r="H455" s="186"/>
    </row>
    <row r="456" spans="1:8" hidden="1">
      <c r="A456" s="207" t="s">
        <v>8258</v>
      </c>
      <c r="B456" s="208" t="s">
        <v>8259</v>
      </c>
      <c r="C456" s="209" t="s">
        <v>4675</v>
      </c>
      <c r="D456" s="210">
        <v>1.1000000000000001</v>
      </c>
      <c r="E456" s="211">
        <f>Insumos!D$2361</f>
        <v>6</v>
      </c>
      <c r="F456" s="204">
        <f>PRODUCT(D456:E456)</f>
        <v>6.6000000000000005</v>
      </c>
      <c r="H456" s="186"/>
    </row>
    <row r="457" spans="1:8" ht="12.75" hidden="1" customHeight="1">
      <c r="A457" s="783" t="s">
        <v>10905</v>
      </c>
      <c r="B457" s="784"/>
      <c r="C457" s="784"/>
      <c r="D457" s="784"/>
      <c r="E457" s="784"/>
      <c r="F457" s="204">
        <f>SUM(F452:F456)</f>
        <v>28.465000000000003</v>
      </c>
      <c r="H457" s="186"/>
    </row>
    <row r="458" spans="1:8" hidden="1">
      <c r="A458" s="783" t="s">
        <v>6572</v>
      </c>
      <c r="B458" s="784"/>
      <c r="C458" s="784"/>
      <c r="D458" s="784"/>
      <c r="E458" s="206" t="s">
        <v>10906</v>
      </c>
      <c r="F458" s="204">
        <f>SUM(F446,F450,F457)</f>
        <v>33.475000000000001</v>
      </c>
      <c r="H458" s="186"/>
    </row>
    <row r="459" spans="1:8" hidden="1">
      <c r="A459" s="783"/>
      <c r="B459" s="784"/>
      <c r="C459" s="784"/>
      <c r="D459" s="784"/>
      <c r="E459" s="212" t="s">
        <v>10907</v>
      </c>
      <c r="F459" s="213">
        <f>F$10*(F450)</f>
        <v>6.1522799999999993</v>
      </c>
      <c r="H459" s="186"/>
    </row>
    <row r="460" spans="1:8" hidden="1">
      <c r="A460" s="783"/>
      <c r="B460" s="784"/>
      <c r="C460" s="784"/>
      <c r="D460" s="784"/>
      <c r="E460" s="206" t="s">
        <v>10908</v>
      </c>
      <c r="F460" s="213">
        <f>SUM(F458:F459)*F$11</f>
        <v>7.9254560000000005</v>
      </c>
      <c r="H460" s="186"/>
    </row>
    <row r="461" spans="1:8" hidden="1">
      <c r="A461" s="789"/>
      <c r="B461" s="790"/>
      <c r="C461" s="790"/>
      <c r="D461" s="790"/>
      <c r="E461" s="215" t="s">
        <v>10909</v>
      </c>
      <c r="F461" s="216">
        <f>SUM(F458:F460)</f>
        <v>47.552735999999996</v>
      </c>
      <c r="H461" s="186"/>
    </row>
    <row r="462" spans="1:8" hidden="1">
      <c r="A462" s="206"/>
      <c r="B462" s="206"/>
      <c r="C462" s="206"/>
      <c r="D462" s="206"/>
      <c r="E462" s="212"/>
      <c r="F462" s="220"/>
      <c r="H462" s="186"/>
    </row>
    <row r="463" spans="1:8">
      <c r="A463" s="827" t="s">
        <v>7255</v>
      </c>
      <c r="B463" s="827"/>
      <c r="C463" s="827"/>
      <c r="D463" s="827"/>
      <c r="E463" s="827"/>
      <c r="F463" s="827"/>
      <c r="G463" s="827"/>
      <c r="H463" s="186"/>
    </row>
    <row r="464" spans="1:8">
      <c r="A464" s="796"/>
      <c r="B464" s="796"/>
      <c r="C464" s="796"/>
      <c r="D464" s="796"/>
      <c r="E464" s="796"/>
      <c r="F464" s="796"/>
      <c r="G464" s="796"/>
      <c r="H464" s="186"/>
    </row>
    <row r="465" spans="1:8" ht="12.75" customHeight="1">
      <c r="A465" s="883" t="s">
        <v>5583</v>
      </c>
      <c r="B465" s="884"/>
      <c r="C465" s="884"/>
      <c r="D465" s="884"/>
      <c r="E465" s="877" t="s">
        <v>3998</v>
      </c>
      <c r="F465" s="878"/>
      <c r="H465" s="242" t="s">
        <v>12875</v>
      </c>
    </row>
    <row r="466" spans="1:8" ht="12.75" customHeight="1">
      <c r="A466" s="309" t="s">
        <v>10268</v>
      </c>
      <c r="B466" s="310">
        <f>ROUND(F481,2)</f>
        <v>2.39</v>
      </c>
      <c r="C466" s="311"/>
      <c r="D466" s="311"/>
      <c r="E466" s="312"/>
      <c r="F466" s="313"/>
      <c r="H466" s="186"/>
    </row>
    <row r="467" spans="1:8">
      <c r="A467" s="314" t="s">
        <v>12885</v>
      </c>
      <c r="B467" s="315" t="s">
        <v>8261</v>
      </c>
      <c r="C467" s="315" t="s">
        <v>8262</v>
      </c>
      <c r="D467" s="315" t="s">
        <v>8263</v>
      </c>
      <c r="E467" s="315" t="s">
        <v>8264</v>
      </c>
      <c r="F467" s="316" t="s">
        <v>8265</v>
      </c>
      <c r="H467" s="186"/>
    </row>
    <row r="468" spans="1:8" ht="12.75" customHeight="1">
      <c r="A468" s="885" t="s">
        <v>13437</v>
      </c>
      <c r="B468" s="886"/>
      <c r="C468" s="886"/>
      <c r="D468" s="886"/>
      <c r="E468" s="886"/>
      <c r="F468" s="887"/>
      <c r="H468" s="186"/>
    </row>
    <row r="469" spans="1:8">
      <c r="A469" s="253" t="s">
        <v>8234</v>
      </c>
      <c r="B469" s="163" t="s">
        <v>8235</v>
      </c>
      <c r="C469" s="254" t="s">
        <v>13436</v>
      </c>
      <c r="D469" s="255">
        <v>0.13</v>
      </c>
      <c r="E469" s="256">
        <f>F$14</f>
        <v>2.89</v>
      </c>
      <c r="F469" s="317">
        <f>PRODUCT(D469:E469)</f>
        <v>0.37570000000000003</v>
      </c>
      <c r="H469" s="186"/>
    </row>
    <row r="470" spans="1:8">
      <c r="A470" s="253" t="s">
        <v>4681</v>
      </c>
      <c r="B470" s="163" t="s">
        <v>4682</v>
      </c>
      <c r="C470" s="254" t="s">
        <v>13436</v>
      </c>
      <c r="D470" s="255">
        <v>0.13</v>
      </c>
      <c r="E470" s="256">
        <f>F$12</f>
        <v>2.12</v>
      </c>
      <c r="F470" s="317">
        <f>PRODUCT(D470:E470)</f>
        <v>0.27560000000000001</v>
      </c>
      <c r="H470" s="186"/>
    </row>
    <row r="471" spans="1:8" ht="12.75" customHeight="1">
      <c r="A471" s="879" t="s">
        <v>13444</v>
      </c>
      <c r="B471" s="880"/>
      <c r="C471" s="880"/>
      <c r="D471" s="880"/>
      <c r="E471" s="880"/>
      <c r="F471" s="317">
        <f>SUM(F469:F470)</f>
        <v>0.65129999999999999</v>
      </c>
      <c r="H471" s="186"/>
    </row>
    <row r="472" spans="1:8">
      <c r="A472" s="885" t="s">
        <v>13445</v>
      </c>
      <c r="B472" s="886"/>
      <c r="C472" s="886"/>
      <c r="D472" s="886"/>
      <c r="E472" s="886"/>
      <c r="F472" s="887"/>
      <c r="H472" s="186"/>
    </row>
    <row r="473" spans="1:8">
      <c r="A473" s="253" t="s">
        <v>5584</v>
      </c>
      <c r="B473" s="163" t="s">
        <v>5585</v>
      </c>
      <c r="C473" s="254" t="s">
        <v>8247</v>
      </c>
      <c r="D473" s="255">
        <v>0.02</v>
      </c>
      <c r="E473" s="256">
        <f>Insumos!D$576</f>
        <v>8</v>
      </c>
      <c r="F473" s="317">
        <f>PRODUCT(D473:E473)</f>
        <v>0.16</v>
      </c>
      <c r="H473" s="186"/>
    </row>
    <row r="474" spans="1:8">
      <c r="A474" s="253" t="s">
        <v>8250</v>
      </c>
      <c r="B474" s="163" t="s">
        <v>8251</v>
      </c>
      <c r="C474" s="254" t="s">
        <v>4675</v>
      </c>
      <c r="D474" s="255">
        <v>0.04</v>
      </c>
      <c r="E474" s="256">
        <f>Insumos!D$2331</f>
        <v>4.58</v>
      </c>
      <c r="F474" s="317">
        <f>PRODUCT(D474:E474)</f>
        <v>0.1832</v>
      </c>
      <c r="H474" s="186"/>
    </row>
    <row r="475" spans="1:8">
      <c r="A475" s="253" t="s">
        <v>6215</v>
      </c>
      <c r="B475" s="163" t="s">
        <v>6216</v>
      </c>
      <c r="C475" s="254" t="s">
        <v>8247</v>
      </c>
      <c r="D475" s="255">
        <v>1.2E-2</v>
      </c>
      <c r="E475" s="256">
        <f>Insumos!D$693</f>
        <v>4.43</v>
      </c>
      <c r="F475" s="317">
        <f>PRODUCT(D475:E475)</f>
        <v>5.3159999999999999E-2</v>
      </c>
      <c r="H475" s="186"/>
    </row>
    <row r="476" spans="1:8">
      <c r="A476" s="253" t="s">
        <v>6546</v>
      </c>
      <c r="B476" s="163" t="s">
        <v>6547</v>
      </c>
      <c r="C476" s="254" t="s">
        <v>12889</v>
      </c>
      <c r="D476" s="255">
        <v>8.9999999999999993E-3</v>
      </c>
      <c r="E476" s="256">
        <f>Insumos!D$2359</f>
        <v>16.100000000000001</v>
      </c>
      <c r="F476" s="317">
        <f>PRODUCT(D476:E476)</f>
        <v>0.1449</v>
      </c>
      <c r="H476" s="186"/>
    </row>
    <row r="477" spans="1:8" ht="12.75" customHeight="1">
      <c r="A477" s="879" t="s">
        <v>10905</v>
      </c>
      <c r="B477" s="880"/>
      <c r="C477" s="880"/>
      <c r="D477" s="880"/>
      <c r="E477" s="880"/>
      <c r="F477" s="317">
        <f>SUM(F473:F476)</f>
        <v>0.54125999999999996</v>
      </c>
      <c r="H477" s="186"/>
    </row>
    <row r="478" spans="1:8">
      <c r="A478" s="879" t="s">
        <v>6572</v>
      </c>
      <c r="B478" s="880"/>
      <c r="C478" s="880"/>
      <c r="D478" s="880"/>
      <c r="E478" s="163" t="s">
        <v>10906</v>
      </c>
      <c r="F478" s="317">
        <f>SUM(F467,F471,F477)</f>
        <v>1.1925599999999998</v>
      </c>
      <c r="H478" s="186"/>
    </row>
    <row r="479" spans="1:8">
      <c r="A479" s="879"/>
      <c r="B479" s="880"/>
      <c r="C479" s="880"/>
      <c r="D479" s="880"/>
      <c r="E479" s="163" t="s">
        <v>10907</v>
      </c>
      <c r="F479" s="260">
        <f>F$10*(F471)</f>
        <v>0.79979639999999996</v>
      </c>
      <c r="H479" s="186"/>
    </row>
    <row r="480" spans="1:8">
      <c r="A480" s="879"/>
      <c r="B480" s="880"/>
      <c r="C480" s="880"/>
      <c r="D480" s="880"/>
      <c r="E480" s="163" t="s">
        <v>10908</v>
      </c>
      <c r="F480" s="260">
        <f>SUM(F478:F479)*F$11</f>
        <v>0.39847127999999998</v>
      </c>
      <c r="H480" s="186"/>
    </row>
    <row r="481" spans="1:8">
      <c r="A481" s="881"/>
      <c r="B481" s="882"/>
      <c r="C481" s="882"/>
      <c r="D481" s="882"/>
      <c r="E481" s="262" t="s">
        <v>10909</v>
      </c>
      <c r="F481" s="318">
        <f>SUM(F478:F480)</f>
        <v>2.3908276799999997</v>
      </c>
      <c r="H481" s="186"/>
    </row>
    <row r="482" spans="1:8">
      <c r="A482" s="206"/>
      <c r="B482" s="206"/>
      <c r="C482" s="206"/>
      <c r="D482" s="206"/>
      <c r="E482" s="212"/>
      <c r="F482" s="319"/>
      <c r="H482" s="186"/>
    </row>
    <row r="483" spans="1:8" hidden="1">
      <c r="A483" s="206"/>
      <c r="B483" s="206"/>
      <c r="C483" s="206"/>
      <c r="D483" s="206"/>
      <c r="E483" s="212"/>
      <c r="F483" s="319"/>
      <c r="H483" s="186"/>
    </row>
    <row r="484" spans="1:8" hidden="1">
      <c r="A484" s="206"/>
      <c r="B484" s="206"/>
      <c r="C484" s="206"/>
      <c r="D484" s="206"/>
      <c r="E484" s="212"/>
      <c r="F484" s="319"/>
      <c r="H484" s="186"/>
    </row>
    <row r="485" spans="1:8" hidden="1">
      <c r="A485" s="206"/>
      <c r="B485" s="206"/>
      <c r="C485" s="206"/>
      <c r="D485" s="206"/>
      <c r="E485" s="212"/>
      <c r="F485" s="319"/>
      <c r="H485" s="186"/>
    </row>
    <row r="486" spans="1:8">
      <c r="A486" s="206"/>
      <c r="B486" s="206"/>
      <c r="C486" s="206"/>
      <c r="D486" s="206"/>
      <c r="E486" s="212"/>
      <c r="F486" s="220"/>
      <c r="H486" s="186"/>
    </row>
    <row r="487" spans="1:8" ht="12" customHeight="1">
      <c r="A487" s="767" t="s">
        <v>4055</v>
      </c>
      <c r="B487" s="768"/>
      <c r="C487" s="768"/>
      <c r="D487" s="768"/>
      <c r="E487" s="769" t="s">
        <v>6571</v>
      </c>
      <c r="F487" s="770"/>
      <c r="H487" s="242" t="s">
        <v>12875</v>
      </c>
    </row>
    <row r="488" spans="1:8" ht="12" customHeight="1">
      <c r="A488" s="277" t="s">
        <v>10268</v>
      </c>
      <c r="B488" s="278">
        <f>ROUND(F497,2)</f>
        <v>0.13</v>
      </c>
      <c r="C488" s="320"/>
      <c r="D488" s="320"/>
      <c r="E488" s="321"/>
      <c r="F488" s="322"/>
      <c r="H488" s="186"/>
    </row>
    <row r="489" spans="1:8" ht="12" customHeight="1">
      <c r="A489" s="282" t="s">
        <v>12885</v>
      </c>
      <c r="B489" s="283" t="s">
        <v>8261</v>
      </c>
      <c r="C489" s="283" t="s">
        <v>8262</v>
      </c>
      <c r="D489" s="283" t="s">
        <v>8263</v>
      </c>
      <c r="E489" s="283" t="s">
        <v>8264</v>
      </c>
      <c r="F489" s="284" t="s">
        <v>8265</v>
      </c>
      <c r="H489" s="186"/>
    </row>
    <row r="490" spans="1:8" ht="12" customHeight="1">
      <c r="A490" s="771" t="s">
        <v>13437</v>
      </c>
      <c r="B490" s="772"/>
      <c r="C490" s="772"/>
      <c r="D490" s="772"/>
      <c r="E490" s="772"/>
      <c r="F490" s="773"/>
      <c r="H490" s="186"/>
    </row>
    <row r="491" spans="1:8" ht="12" customHeight="1">
      <c r="A491" s="287" t="s">
        <v>13438</v>
      </c>
      <c r="B491" s="288" t="s">
        <v>13439</v>
      </c>
      <c r="C491" s="289" t="s">
        <v>13436</v>
      </c>
      <c r="D491" s="290">
        <v>5.0000000000000001E-3</v>
      </c>
      <c r="E491" s="291">
        <f>F$13</f>
        <v>2.2200000000000002</v>
      </c>
      <c r="F491" s="292">
        <f>PRODUCT(D491:E491)</f>
        <v>1.11E-2</v>
      </c>
      <c r="H491" s="186"/>
    </row>
    <row r="492" spans="1:8" ht="12" customHeight="1">
      <c r="A492" s="287" t="s">
        <v>13442</v>
      </c>
      <c r="B492" s="288" t="s">
        <v>13443</v>
      </c>
      <c r="C492" s="289" t="s">
        <v>13436</v>
      </c>
      <c r="D492" s="290">
        <v>5.0000000000000001E-3</v>
      </c>
      <c r="E492" s="323">
        <f>Insumos!D$2469</f>
        <v>7.24</v>
      </c>
      <c r="F492" s="292">
        <f>PRODUCT(D492:E492)</f>
        <v>3.6200000000000003E-2</v>
      </c>
      <c r="H492" s="186"/>
    </row>
    <row r="493" spans="1:8" ht="12" customHeight="1">
      <c r="A493" s="763" t="s">
        <v>13444</v>
      </c>
      <c r="B493" s="764"/>
      <c r="C493" s="764"/>
      <c r="D493" s="764"/>
      <c r="E493" s="764"/>
      <c r="F493" s="292">
        <f>SUM(F491:F492)</f>
        <v>4.7300000000000002E-2</v>
      </c>
      <c r="H493" s="186"/>
    </row>
    <row r="494" spans="1:8" ht="12" customHeight="1">
      <c r="A494" s="763" t="s">
        <v>6572</v>
      </c>
      <c r="B494" s="764"/>
      <c r="C494" s="764"/>
      <c r="D494" s="764"/>
      <c r="E494" s="294" t="s">
        <v>10906</v>
      </c>
      <c r="F494" s="292">
        <f>SUM(F493)</f>
        <v>4.7300000000000002E-2</v>
      </c>
      <c r="H494" s="186"/>
    </row>
    <row r="495" spans="1:8" ht="12" customHeight="1">
      <c r="A495" s="763"/>
      <c r="B495" s="764"/>
      <c r="C495" s="764"/>
      <c r="D495" s="764"/>
      <c r="E495" s="288" t="s">
        <v>10907</v>
      </c>
      <c r="F495" s="304">
        <f>F$10*(F493)</f>
        <v>5.8084400000000001E-2</v>
      </c>
      <c r="H495" s="186"/>
    </row>
    <row r="496" spans="1:8" ht="12" customHeight="1">
      <c r="A496" s="763"/>
      <c r="B496" s="764"/>
      <c r="C496" s="764"/>
      <c r="D496" s="764"/>
      <c r="E496" s="294" t="s">
        <v>10908</v>
      </c>
      <c r="F496" s="304">
        <f>SUM(F494:F495)*F$11</f>
        <v>2.1076880000000003E-2</v>
      </c>
      <c r="H496" s="186"/>
    </row>
    <row r="497" spans="1:8" ht="12" customHeight="1">
      <c r="A497" s="765"/>
      <c r="B497" s="766"/>
      <c r="C497" s="766"/>
      <c r="D497" s="766"/>
      <c r="E497" s="306" t="s">
        <v>10909</v>
      </c>
      <c r="F497" s="307">
        <f>SUM(F494:F496)</f>
        <v>0.12646128000000001</v>
      </c>
      <c r="H497" s="186"/>
    </row>
    <row r="498" spans="1:8" ht="12" customHeight="1">
      <c r="H498" s="186"/>
    </row>
    <row r="499" spans="1:8" ht="12" hidden="1" customHeight="1">
      <c r="A499" s="840" t="s">
        <v>4056</v>
      </c>
      <c r="B499" s="841"/>
      <c r="C499" s="841"/>
      <c r="D499" s="841"/>
      <c r="E499" s="781" t="s">
        <v>6571</v>
      </c>
      <c r="F499" s="782"/>
      <c r="H499" s="186"/>
    </row>
    <row r="500" spans="1:8" ht="12" hidden="1" customHeight="1">
      <c r="A500" s="190" t="s">
        <v>10268</v>
      </c>
      <c r="B500" s="191">
        <f>ROUND(F514,2)</f>
        <v>1.41</v>
      </c>
      <c r="C500" s="269"/>
      <c r="D500" s="269"/>
      <c r="E500" s="270"/>
      <c r="F500" s="271"/>
      <c r="H500" s="186"/>
    </row>
    <row r="501" spans="1:8" ht="12" hidden="1" customHeight="1">
      <c r="A501" s="195" t="s">
        <v>12885</v>
      </c>
      <c r="B501" s="196" t="s">
        <v>8261</v>
      </c>
      <c r="C501" s="196" t="s">
        <v>8262</v>
      </c>
      <c r="D501" s="196" t="s">
        <v>8263</v>
      </c>
      <c r="E501" s="196" t="s">
        <v>8264</v>
      </c>
      <c r="F501" s="197" t="s">
        <v>8265</v>
      </c>
      <c r="H501" s="186"/>
    </row>
    <row r="502" spans="1:8" ht="12" hidden="1" customHeight="1">
      <c r="A502" s="778" t="s">
        <v>6573</v>
      </c>
      <c r="B502" s="779"/>
      <c r="C502" s="779"/>
      <c r="D502" s="779"/>
      <c r="E502" s="779"/>
      <c r="F502" s="780"/>
      <c r="H502" s="186"/>
    </row>
    <row r="503" spans="1:8" ht="12" hidden="1" customHeight="1">
      <c r="A503" s="324" t="s">
        <v>10427</v>
      </c>
      <c r="B503" s="325" t="s">
        <v>10428</v>
      </c>
      <c r="C503" s="326" t="s">
        <v>13436</v>
      </c>
      <c r="D503" s="327">
        <v>1.0999999999999999E-2</v>
      </c>
      <c r="E503" s="328">
        <f>Insumos!D$69</f>
        <v>5.73</v>
      </c>
      <c r="F503" s="204">
        <f>PRODUCT(D503:E503)</f>
        <v>6.3030000000000003E-2</v>
      </c>
      <c r="H503" s="186"/>
    </row>
    <row r="504" spans="1:8" ht="12" hidden="1" customHeight="1">
      <c r="A504" s="324" t="s">
        <v>13123</v>
      </c>
      <c r="B504" s="325" t="s">
        <v>10417</v>
      </c>
      <c r="C504" s="326" t="s">
        <v>13436</v>
      </c>
      <c r="D504" s="327">
        <v>1.0999999999999999E-2</v>
      </c>
      <c r="E504" s="328">
        <f>Insumos!D$70</f>
        <v>7.19</v>
      </c>
      <c r="F504" s="204">
        <f>PRODUCT(D504:E504)</f>
        <v>7.9089999999999994E-2</v>
      </c>
      <c r="H504" s="186"/>
    </row>
    <row r="505" spans="1:8" ht="12" hidden="1" customHeight="1">
      <c r="A505" s="324" t="s">
        <v>13434</v>
      </c>
      <c r="B505" s="325" t="s">
        <v>13435</v>
      </c>
      <c r="C505" s="326" t="s">
        <v>13436</v>
      </c>
      <c r="D505" s="327">
        <v>1.0999999999999999E-2</v>
      </c>
      <c r="E505" s="328">
        <f>Insumos!D$47</f>
        <v>67.58</v>
      </c>
      <c r="F505" s="204">
        <f>PRODUCT(D505:E505)</f>
        <v>0.74337999999999993</v>
      </c>
      <c r="H505" s="186"/>
    </row>
    <row r="506" spans="1:8" ht="12" hidden="1" customHeight="1">
      <c r="A506" s="783" t="s">
        <v>6574</v>
      </c>
      <c r="B506" s="784"/>
      <c r="C506" s="784"/>
      <c r="D506" s="784"/>
      <c r="E506" s="784"/>
      <c r="F506" s="204">
        <f>SUM(F503:F505)</f>
        <v>0.88549999999999995</v>
      </c>
      <c r="H506" s="186"/>
    </row>
    <row r="507" spans="1:8" ht="12" hidden="1" customHeight="1">
      <c r="A507" s="778" t="s">
        <v>13437</v>
      </c>
      <c r="B507" s="779"/>
      <c r="C507" s="779"/>
      <c r="D507" s="779"/>
      <c r="E507" s="779"/>
      <c r="F507" s="780"/>
      <c r="H507" s="186"/>
    </row>
    <row r="508" spans="1:8" ht="12" hidden="1" customHeight="1">
      <c r="A508" s="329" t="s">
        <v>13438</v>
      </c>
      <c r="B508" s="325" t="s">
        <v>13439</v>
      </c>
      <c r="C508" s="326" t="s">
        <v>13436</v>
      </c>
      <c r="D508" s="327">
        <v>2.1999999999999999E-2</v>
      </c>
      <c r="E508" s="330">
        <f>F$13</f>
        <v>2.2200000000000002</v>
      </c>
      <c r="F508" s="204">
        <f>PRODUCT(D508:E508)</f>
        <v>4.8840000000000001E-2</v>
      </c>
      <c r="H508" s="186"/>
    </row>
    <row r="509" spans="1:8" ht="12" hidden="1" customHeight="1">
      <c r="A509" s="329" t="s">
        <v>13442</v>
      </c>
      <c r="B509" s="325" t="s">
        <v>13443</v>
      </c>
      <c r="C509" s="326" t="s">
        <v>13436</v>
      </c>
      <c r="D509" s="327">
        <v>1.0999999999999999E-2</v>
      </c>
      <c r="E509" s="328">
        <f>Insumos!D$2469</f>
        <v>7.24</v>
      </c>
      <c r="F509" s="204">
        <f>PRODUCT(D509:E509)</f>
        <v>7.9640000000000002E-2</v>
      </c>
      <c r="H509" s="186"/>
    </row>
    <row r="510" spans="1:8" ht="12" hidden="1" customHeight="1">
      <c r="A510" s="783" t="s">
        <v>13444</v>
      </c>
      <c r="B510" s="784"/>
      <c r="C510" s="784"/>
      <c r="D510" s="784"/>
      <c r="E510" s="784"/>
      <c r="F510" s="204">
        <f>SUM(F508:F509)</f>
        <v>0.12848000000000001</v>
      </c>
      <c r="H510" s="186"/>
    </row>
    <row r="511" spans="1:8" ht="12" hidden="1" customHeight="1">
      <c r="A511" s="783" t="s">
        <v>6572</v>
      </c>
      <c r="B511" s="784"/>
      <c r="C511" s="784"/>
      <c r="D511" s="784"/>
      <c r="E511" s="206" t="s">
        <v>10906</v>
      </c>
      <c r="F511" s="204">
        <f>SUM(F506,F510)</f>
        <v>1.0139799999999999</v>
      </c>
      <c r="H511" s="186"/>
    </row>
    <row r="512" spans="1:8" ht="12" hidden="1" customHeight="1">
      <c r="A512" s="783"/>
      <c r="B512" s="784"/>
      <c r="C512" s="784"/>
      <c r="D512" s="784"/>
      <c r="E512" s="206" t="s">
        <v>10907</v>
      </c>
      <c r="F512" s="331">
        <f>F$10*(F510)</f>
        <v>0.15777344000000001</v>
      </c>
      <c r="H512" s="186"/>
    </row>
    <row r="513" spans="1:8" ht="12" hidden="1" customHeight="1">
      <c r="A513" s="783"/>
      <c r="B513" s="784"/>
      <c r="C513" s="784"/>
      <c r="D513" s="784"/>
      <c r="E513" s="206" t="s">
        <v>10908</v>
      </c>
      <c r="F513" s="331">
        <f>SUM(F511:F512)*F$11</f>
        <v>0.23435068799999997</v>
      </c>
      <c r="H513" s="186"/>
    </row>
    <row r="514" spans="1:8" ht="12" hidden="1" customHeight="1">
      <c r="A514" s="789"/>
      <c r="B514" s="790"/>
      <c r="C514" s="790"/>
      <c r="D514" s="790"/>
      <c r="E514" s="214" t="s">
        <v>10909</v>
      </c>
      <c r="F514" s="216">
        <f>SUM(F511:F513)</f>
        <v>1.4061041279999997</v>
      </c>
      <c r="H514" s="186"/>
    </row>
    <row r="515" spans="1:8" ht="12" hidden="1" customHeight="1">
      <c r="A515" s="205"/>
      <c r="B515" s="206"/>
      <c r="C515" s="206"/>
      <c r="D515" s="206"/>
      <c r="E515" s="212"/>
      <c r="F515" s="204"/>
      <c r="H515" s="186"/>
    </row>
    <row r="516" spans="1:8" ht="12" hidden="1" customHeight="1">
      <c r="A516" s="791" t="s">
        <v>10424</v>
      </c>
      <c r="B516" s="792"/>
      <c r="C516" s="792"/>
      <c r="D516" s="792"/>
      <c r="E516" s="781" t="s">
        <v>7256</v>
      </c>
      <c r="F516" s="782"/>
      <c r="H516" s="186"/>
    </row>
    <row r="517" spans="1:8" ht="12" hidden="1" customHeight="1">
      <c r="A517" s="190" t="s">
        <v>10268</v>
      </c>
      <c r="B517" s="191">
        <f>ROUND(F532,2)</f>
        <v>409.87</v>
      </c>
      <c r="C517" s="332"/>
      <c r="D517" s="332"/>
      <c r="E517" s="270"/>
      <c r="F517" s="271"/>
      <c r="H517" s="186"/>
    </row>
    <row r="518" spans="1:8" ht="12" hidden="1" customHeight="1">
      <c r="A518" s="195" t="s">
        <v>12885</v>
      </c>
      <c r="B518" s="196" t="s">
        <v>8261</v>
      </c>
      <c r="C518" s="196" t="s">
        <v>8262</v>
      </c>
      <c r="D518" s="196" t="s">
        <v>8263</v>
      </c>
      <c r="E518" s="196" t="s">
        <v>8264</v>
      </c>
      <c r="F518" s="197" t="s">
        <v>8265</v>
      </c>
      <c r="H518" s="186"/>
    </row>
    <row r="519" spans="1:8" ht="12" hidden="1" customHeight="1">
      <c r="A519" s="778" t="s">
        <v>6573</v>
      </c>
      <c r="B519" s="779"/>
      <c r="C519" s="779"/>
      <c r="D519" s="779"/>
      <c r="E519" s="779"/>
      <c r="F519" s="780"/>
      <c r="H519" s="186"/>
    </row>
    <row r="520" spans="1:8" ht="12" hidden="1" customHeight="1">
      <c r="A520" s="219" t="s">
        <v>10425</v>
      </c>
      <c r="B520" s="208" t="s">
        <v>10426</v>
      </c>
      <c r="C520" s="209" t="s">
        <v>13436</v>
      </c>
      <c r="D520" s="210">
        <v>2</v>
      </c>
      <c r="E520" s="328">
        <f>Insumos!D$68</f>
        <v>67.05</v>
      </c>
      <c r="F520" s="204">
        <f>PRODUCT(D520:E520)</f>
        <v>134.1</v>
      </c>
      <c r="H520" s="186"/>
    </row>
    <row r="521" spans="1:8" ht="12" hidden="1" customHeight="1">
      <c r="A521" s="219" t="s">
        <v>10427</v>
      </c>
      <c r="B521" s="208" t="s">
        <v>10428</v>
      </c>
      <c r="C521" s="209" t="s">
        <v>13436</v>
      </c>
      <c r="D521" s="210">
        <v>4</v>
      </c>
      <c r="E521" s="328">
        <f>Insumos!D$69</f>
        <v>5.73</v>
      </c>
      <c r="F521" s="204">
        <f>PRODUCT(D521:E521)</f>
        <v>22.92</v>
      </c>
      <c r="H521" s="186"/>
    </row>
    <row r="522" spans="1:8" ht="12" hidden="1" customHeight="1">
      <c r="A522" s="219" t="s">
        <v>13123</v>
      </c>
      <c r="B522" s="208" t="s">
        <v>10417</v>
      </c>
      <c r="C522" s="209" t="s">
        <v>13436</v>
      </c>
      <c r="D522" s="210">
        <v>4</v>
      </c>
      <c r="E522" s="328">
        <f>Insumos!D$70</f>
        <v>7.19</v>
      </c>
      <c r="F522" s="204">
        <f>PRODUCT(D522:E522)</f>
        <v>28.76</v>
      </c>
      <c r="H522" s="186"/>
    </row>
    <row r="523" spans="1:8" ht="12" hidden="1" customHeight="1">
      <c r="A523" s="783" t="s">
        <v>6574</v>
      </c>
      <c r="B523" s="784"/>
      <c r="C523" s="784"/>
      <c r="D523" s="784"/>
      <c r="E523" s="784"/>
      <c r="F523" s="204">
        <f>SUM(F520:F522)</f>
        <v>185.77999999999997</v>
      </c>
      <c r="H523" s="186"/>
    </row>
    <row r="524" spans="1:8" ht="12" hidden="1" customHeight="1">
      <c r="A524" s="778" t="s">
        <v>13437</v>
      </c>
      <c r="B524" s="779"/>
      <c r="C524" s="779"/>
      <c r="D524" s="779"/>
      <c r="E524" s="779"/>
      <c r="F524" s="780"/>
      <c r="H524" s="186"/>
    </row>
    <row r="525" spans="1:8" ht="12" hidden="1" customHeight="1">
      <c r="A525" s="207" t="s">
        <v>13438</v>
      </c>
      <c r="B525" s="208" t="s">
        <v>13439</v>
      </c>
      <c r="C525" s="209" t="s">
        <v>13436</v>
      </c>
      <c r="D525" s="210">
        <v>4</v>
      </c>
      <c r="E525" s="211">
        <f>F$13</f>
        <v>2.2200000000000002</v>
      </c>
      <c r="F525" s="204">
        <f>PRODUCT(D525:E525)</f>
        <v>8.8800000000000008</v>
      </c>
      <c r="H525" s="186"/>
    </row>
    <row r="526" spans="1:8" ht="12" hidden="1" customHeight="1">
      <c r="A526" s="207" t="s">
        <v>10418</v>
      </c>
      <c r="B526" s="208" t="s">
        <v>10419</v>
      </c>
      <c r="C526" s="209" t="s">
        <v>13436</v>
      </c>
      <c r="D526" s="210">
        <v>4</v>
      </c>
      <c r="E526" s="211">
        <f>Insumos!D$2423</f>
        <v>6.21</v>
      </c>
      <c r="F526" s="204">
        <f>PRODUCT(D526:E526)</f>
        <v>24.84</v>
      </c>
      <c r="H526" s="186"/>
    </row>
    <row r="527" spans="1:8" ht="12" hidden="1" customHeight="1">
      <c r="A527" s="207" t="s">
        <v>13442</v>
      </c>
      <c r="B527" s="208" t="s">
        <v>13443</v>
      </c>
      <c r="C527" s="209" t="s">
        <v>13436</v>
      </c>
      <c r="D527" s="210">
        <v>5</v>
      </c>
      <c r="E527" s="203">
        <f>Insumos!D$2469</f>
        <v>7.24</v>
      </c>
      <c r="F527" s="204">
        <f>PRODUCT(D527:E527)</f>
        <v>36.200000000000003</v>
      </c>
      <c r="H527" s="186"/>
    </row>
    <row r="528" spans="1:8" ht="12" hidden="1" customHeight="1">
      <c r="A528" s="783" t="s">
        <v>13444</v>
      </c>
      <c r="B528" s="784"/>
      <c r="C528" s="784"/>
      <c r="D528" s="784"/>
      <c r="E528" s="784"/>
      <c r="F528" s="204">
        <f>SUM(F525:F527)</f>
        <v>69.92</v>
      </c>
      <c r="H528" s="186"/>
    </row>
    <row r="529" spans="1:8" ht="12" hidden="1" customHeight="1">
      <c r="A529" s="783" t="s">
        <v>6572</v>
      </c>
      <c r="B529" s="784"/>
      <c r="C529" s="784"/>
      <c r="D529" s="784"/>
      <c r="E529" s="206" t="s">
        <v>10906</v>
      </c>
      <c r="F529" s="204">
        <f>SUM(F523,F528)</f>
        <v>255.7</v>
      </c>
      <c r="H529" s="186"/>
    </row>
    <row r="530" spans="1:8" ht="12" hidden="1" customHeight="1">
      <c r="A530" s="783"/>
      <c r="B530" s="784"/>
      <c r="C530" s="784"/>
      <c r="D530" s="784"/>
      <c r="E530" s="212" t="s">
        <v>10907</v>
      </c>
      <c r="F530" s="213">
        <f>F$10*(F528)</f>
        <v>85.861760000000004</v>
      </c>
      <c r="H530" s="186"/>
    </row>
    <row r="531" spans="1:8" ht="12" hidden="1" customHeight="1">
      <c r="A531" s="783"/>
      <c r="B531" s="784"/>
      <c r="C531" s="784"/>
      <c r="D531" s="784"/>
      <c r="E531" s="206" t="s">
        <v>10908</v>
      </c>
      <c r="F531" s="213">
        <f>SUM(F529:F530)*F$11</f>
        <v>68.312352000000004</v>
      </c>
      <c r="H531" s="186"/>
    </row>
    <row r="532" spans="1:8" ht="12" hidden="1" customHeight="1">
      <c r="A532" s="789"/>
      <c r="B532" s="790"/>
      <c r="C532" s="790"/>
      <c r="D532" s="790"/>
      <c r="E532" s="215" t="s">
        <v>10909</v>
      </c>
      <c r="F532" s="216">
        <f>SUM(F529:F531)</f>
        <v>409.87411199999997</v>
      </c>
      <c r="H532" s="186"/>
    </row>
    <row r="533" spans="1:8" ht="10.9" hidden="1" customHeight="1">
      <c r="A533" s="791" t="s">
        <v>11272</v>
      </c>
      <c r="B533" s="792"/>
      <c r="C533" s="792"/>
      <c r="D533" s="792"/>
      <c r="E533" s="781" t="s">
        <v>3998</v>
      </c>
      <c r="F533" s="782"/>
      <c r="H533" s="186"/>
    </row>
    <row r="534" spans="1:8" ht="10.9" hidden="1" customHeight="1">
      <c r="A534" s="190" t="s">
        <v>10268</v>
      </c>
      <c r="B534" s="191">
        <f>ROUND(F549,2)</f>
        <v>0.21</v>
      </c>
      <c r="C534" s="269"/>
      <c r="D534" s="269"/>
      <c r="E534" s="270"/>
      <c r="F534" s="271"/>
      <c r="H534" s="186"/>
    </row>
    <row r="535" spans="1:8" ht="10.9" hidden="1" customHeight="1">
      <c r="A535" s="195" t="s">
        <v>12885</v>
      </c>
      <c r="B535" s="196" t="s">
        <v>8261</v>
      </c>
      <c r="C535" s="196" t="s">
        <v>8262</v>
      </c>
      <c r="D535" s="196" t="s">
        <v>8263</v>
      </c>
      <c r="E535" s="196" t="s">
        <v>8264</v>
      </c>
      <c r="F535" s="197" t="s">
        <v>8265</v>
      </c>
      <c r="H535" s="186"/>
    </row>
    <row r="536" spans="1:8" ht="10.9" hidden="1" customHeight="1">
      <c r="A536" s="778" t="s">
        <v>6573</v>
      </c>
      <c r="B536" s="779"/>
      <c r="C536" s="779"/>
      <c r="D536" s="779"/>
      <c r="E536" s="779"/>
      <c r="F536" s="780"/>
      <c r="H536" s="186"/>
    </row>
    <row r="537" spans="1:8" ht="10.9" hidden="1" customHeight="1">
      <c r="A537" s="219" t="s">
        <v>10425</v>
      </c>
      <c r="B537" s="208" t="s">
        <v>10426</v>
      </c>
      <c r="C537" s="209" t="s">
        <v>13436</v>
      </c>
      <c r="D537" s="210">
        <v>1E-3</v>
      </c>
      <c r="E537" s="328">
        <f>Insumos!D$68</f>
        <v>67.05</v>
      </c>
      <c r="F537" s="204">
        <f>PRODUCT(D537:E537)</f>
        <v>6.7049999999999998E-2</v>
      </c>
      <c r="H537" s="186"/>
    </row>
    <row r="538" spans="1:8" ht="10.9" hidden="1" customHeight="1">
      <c r="A538" s="219" t="s">
        <v>10427</v>
      </c>
      <c r="B538" s="208" t="s">
        <v>10428</v>
      </c>
      <c r="C538" s="209" t="s">
        <v>13436</v>
      </c>
      <c r="D538" s="210">
        <v>2E-3</v>
      </c>
      <c r="E538" s="328">
        <f>Insumos!D$69</f>
        <v>5.73</v>
      </c>
      <c r="F538" s="204">
        <f>PRODUCT(D538:E538)</f>
        <v>1.1460000000000001E-2</v>
      </c>
      <c r="H538" s="186"/>
    </row>
    <row r="539" spans="1:8" ht="10.9" hidden="1" customHeight="1">
      <c r="A539" s="219" t="s">
        <v>13123</v>
      </c>
      <c r="B539" s="208" t="s">
        <v>10417</v>
      </c>
      <c r="C539" s="209" t="s">
        <v>13436</v>
      </c>
      <c r="D539" s="210">
        <v>2E-3</v>
      </c>
      <c r="E539" s="328">
        <f>Insumos!D$70</f>
        <v>7.19</v>
      </c>
      <c r="F539" s="204">
        <f>PRODUCT(D539:E539)</f>
        <v>1.438E-2</v>
      </c>
      <c r="H539" s="186"/>
    </row>
    <row r="540" spans="1:8" ht="10.9" hidden="1" customHeight="1">
      <c r="A540" s="783" t="s">
        <v>6574</v>
      </c>
      <c r="B540" s="784"/>
      <c r="C540" s="784"/>
      <c r="D540" s="784"/>
      <c r="E540" s="784"/>
      <c r="F540" s="204">
        <f>SUM(F537:F539)</f>
        <v>9.289E-2</v>
      </c>
      <c r="H540" s="186"/>
    </row>
    <row r="541" spans="1:8" ht="10.9" hidden="1" customHeight="1">
      <c r="A541" s="778" t="s">
        <v>13437</v>
      </c>
      <c r="B541" s="779"/>
      <c r="C541" s="779"/>
      <c r="D541" s="779"/>
      <c r="E541" s="779"/>
      <c r="F541" s="780"/>
      <c r="H541" s="186"/>
    </row>
    <row r="542" spans="1:8" ht="10.9" hidden="1" customHeight="1">
      <c r="A542" s="207" t="s">
        <v>13438</v>
      </c>
      <c r="B542" s="208" t="s">
        <v>13439</v>
      </c>
      <c r="C542" s="209" t="s">
        <v>13436</v>
      </c>
      <c r="D542" s="210">
        <v>4.0000000000000001E-3</v>
      </c>
      <c r="E542" s="211">
        <f>F$13</f>
        <v>2.2200000000000002</v>
      </c>
      <c r="F542" s="204">
        <f>PRODUCT(D542:E542)</f>
        <v>8.8800000000000007E-3</v>
      </c>
      <c r="H542" s="186"/>
    </row>
    <row r="543" spans="1:8" ht="10.9" hidden="1" customHeight="1">
      <c r="A543" s="207" t="s">
        <v>10418</v>
      </c>
      <c r="B543" s="208" t="s">
        <v>10419</v>
      </c>
      <c r="C543" s="209" t="s">
        <v>13436</v>
      </c>
      <c r="D543" s="210">
        <v>2E-3</v>
      </c>
      <c r="E543" s="211">
        <f>Insumos!D$2423</f>
        <v>6.21</v>
      </c>
      <c r="F543" s="204">
        <f>PRODUCT(D543:E543)</f>
        <v>1.242E-2</v>
      </c>
      <c r="H543" s="186"/>
    </row>
    <row r="544" spans="1:8" ht="10.9" hidden="1" customHeight="1">
      <c r="A544" s="207" t="s">
        <v>13442</v>
      </c>
      <c r="B544" s="208" t="s">
        <v>13443</v>
      </c>
      <c r="C544" s="209" t="s">
        <v>13436</v>
      </c>
      <c r="D544" s="210">
        <v>2E-3</v>
      </c>
      <c r="E544" s="203">
        <f>Insumos!D$2469</f>
        <v>7.24</v>
      </c>
      <c r="F544" s="204">
        <f>PRODUCT(D544:E544)</f>
        <v>1.4480000000000002E-2</v>
      </c>
      <c r="H544" s="186"/>
    </row>
    <row r="545" spans="1:8" ht="10.9" hidden="1" customHeight="1">
      <c r="A545" s="783" t="s">
        <v>13444</v>
      </c>
      <c r="B545" s="784"/>
      <c r="C545" s="784"/>
      <c r="D545" s="784"/>
      <c r="E545" s="784"/>
      <c r="F545" s="204">
        <f>SUM(F542:F544)</f>
        <v>3.5779999999999999E-2</v>
      </c>
      <c r="H545" s="186"/>
    </row>
    <row r="546" spans="1:8" ht="10.9" hidden="1" customHeight="1">
      <c r="A546" s="783" t="s">
        <v>6572</v>
      </c>
      <c r="B546" s="784"/>
      <c r="C546" s="784"/>
      <c r="D546" s="784"/>
      <c r="E546" s="206" t="s">
        <v>10906</v>
      </c>
      <c r="F546" s="204">
        <f>SUM(F540,F545)</f>
        <v>0.12867000000000001</v>
      </c>
      <c r="H546" s="186"/>
    </row>
    <row r="547" spans="1:8" ht="10.9" hidden="1" customHeight="1">
      <c r="A547" s="783"/>
      <c r="B547" s="784"/>
      <c r="C547" s="784"/>
      <c r="D547" s="784"/>
      <c r="E547" s="212" t="s">
        <v>10907</v>
      </c>
      <c r="F547" s="213">
        <f>F$10*(F545)</f>
        <v>4.3937839999999999E-2</v>
      </c>
      <c r="H547" s="186"/>
    </row>
    <row r="548" spans="1:8" ht="10.9" hidden="1" customHeight="1">
      <c r="A548" s="783"/>
      <c r="B548" s="784"/>
      <c r="C548" s="784"/>
      <c r="D548" s="784"/>
      <c r="E548" s="206" t="s">
        <v>10908</v>
      </c>
      <c r="F548" s="213">
        <f>SUM(F546:F547)*F$11</f>
        <v>3.4521568000000002E-2</v>
      </c>
      <c r="H548" s="186"/>
    </row>
    <row r="549" spans="1:8" ht="10.9" hidden="1" customHeight="1">
      <c r="A549" s="789"/>
      <c r="B549" s="790"/>
      <c r="C549" s="790"/>
      <c r="D549" s="790"/>
      <c r="E549" s="215" t="s">
        <v>10909</v>
      </c>
      <c r="F549" s="216">
        <f>SUM(F546:F548)</f>
        <v>0.20712940800000001</v>
      </c>
      <c r="H549" s="186"/>
    </row>
    <row r="550" spans="1:8" ht="10.9" hidden="1" customHeight="1">
      <c r="A550" s="205"/>
      <c r="B550" s="206"/>
      <c r="C550" s="206"/>
      <c r="D550" s="206"/>
      <c r="E550" s="212"/>
      <c r="F550" s="204"/>
      <c r="H550" s="186"/>
    </row>
    <row r="551" spans="1:8" ht="10.9" hidden="1" customHeight="1">
      <c r="A551" s="842" t="s">
        <v>11273</v>
      </c>
      <c r="B551" s="843"/>
      <c r="C551" s="843"/>
      <c r="D551" s="843"/>
      <c r="E551" s="843"/>
      <c r="F551" s="188" t="s">
        <v>6571</v>
      </c>
      <c r="H551" s="186"/>
    </row>
    <row r="552" spans="1:8" ht="10.9" hidden="1" customHeight="1">
      <c r="A552" s="190" t="s">
        <v>10268</v>
      </c>
      <c r="B552" s="191">
        <f>ROUND(F566,2)</f>
        <v>1.92</v>
      </c>
      <c r="C552" s="192"/>
      <c r="D552" s="193"/>
      <c r="E552" s="192"/>
      <c r="F552" s="194"/>
      <c r="H552" s="186"/>
    </row>
    <row r="553" spans="1:8" ht="10.9" hidden="1" customHeight="1">
      <c r="A553" s="195" t="s">
        <v>12885</v>
      </c>
      <c r="B553" s="196" t="s">
        <v>8261</v>
      </c>
      <c r="C553" s="196" t="s">
        <v>8262</v>
      </c>
      <c r="D553" s="196" t="s">
        <v>8263</v>
      </c>
      <c r="E553" s="196" t="s">
        <v>8264</v>
      </c>
      <c r="F553" s="197" t="s">
        <v>8265</v>
      </c>
      <c r="H553" s="186"/>
    </row>
    <row r="554" spans="1:8" ht="10.9" hidden="1" customHeight="1">
      <c r="A554" s="778" t="s">
        <v>6573</v>
      </c>
      <c r="B554" s="779"/>
      <c r="C554" s="779"/>
      <c r="D554" s="779"/>
      <c r="E554" s="779"/>
      <c r="F554" s="780"/>
      <c r="H554" s="186"/>
    </row>
    <row r="555" spans="1:8" ht="10.9" hidden="1" customHeight="1">
      <c r="A555" s="219" t="s">
        <v>10427</v>
      </c>
      <c r="B555" s="208" t="s">
        <v>10428</v>
      </c>
      <c r="C555" s="209" t="s">
        <v>13436</v>
      </c>
      <c r="D555" s="210">
        <v>1.4999999999999999E-2</v>
      </c>
      <c r="E555" s="328">
        <f>Insumos!D$69</f>
        <v>5.73</v>
      </c>
      <c r="F555" s="204">
        <f>PRODUCT(D555:E555)</f>
        <v>8.5949999999999999E-2</v>
      </c>
      <c r="H555" s="186"/>
    </row>
    <row r="556" spans="1:8" ht="10.9" hidden="1" customHeight="1">
      <c r="A556" s="219" t="s">
        <v>13123</v>
      </c>
      <c r="B556" s="208" t="s">
        <v>10417</v>
      </c>
      <c r="C556" s="209" t="s">
        <v>13436</v>
      </c>
      <c r="D556" s="210">
        <v>1.4999999999999999E-2</v>
      </c>
      <c r="E556" s="328">
        <f>Insumos!D$70</f>
        <v>7.19</v>
      </c>
      <c r="F556" s="204">
        <f>PRODUCT(D556:E556)</f>
        <v>0.10785</v>
      </c>
      <c r="H556" s="186"/>
    </row>
    <row r="557" spans="1:8" ht="10.9" hidden="1" customHeight="1">
      <c r="A557" s="219" t="s">
        <v>13434</v>
      </c>
      <c r="B557" s="208" t="s">
        <v>13435</v>
      </c>
      <c r="C557" s="209" t="s">
        <v>13436</v>
      </c>
      <c r="D557" s="210">
        <v>1.4999999999999999E-2</v>
      </c>
      <c r="E557" s="328">
        <f>Insumos!D$47</f>
        <v>67.58</v>
      </c>
      <c r="F557" s="204">
        <f>PRODUCT(D557:E557)</f>
        <v>1.0137</v>
      </c>
      <c r="H557" s="186"/>
    </row>
    <row r="558" spans="1:8" ht="10.9" hidden="1" customHeight="1">
      <c r="A558" s="783" t="s">
        <v>6574</v>
      </c>
      <c r="B558" s="784"/>
      <c r="C558" s="784"/>
      <c r="D558" s="784"/>
      <c r="E558" s="784"/>
      <c r="F558" s="204">
        <f>SUM(F555:F557)</f>
        <v>1.2075</v>
      </c>
      <c r="H558" s="186"/>
    </row>
    <row r="559" spans="1:8" ht="10.9" hidden="1" customHeight="1">
      <c r="A559" s="778" t="s">
        <v>13437</v>
      </c>
      <c r="B559" s="779"/>
      <c r="C559" s="779"/>
      <c r="D559" s="779"/>
      <c r="E559" s="779"/>
      <c r="F559" s="780"/>
      <c r="H559" s="186"/>
    </row>
    <row r="560" spans="1:8" ht="10.9" hidden="1" customHeight="1">
      <c r="A560" s="207" t="s">
        <v>13438</v>
      </c>
      <c r="B560" s="208" t="s">
        <v>13439</v>
      </c>
      <c r="C560" s="209" t="s">
        <v>13436</v>
      </c>
      <c r="D560" s="210">
        <v>0.03</v>
      </c>
      <c r="E560" s="211">
        <f>F$13</f>
        <v>2.2200000000000002</v>
      </c>
      <c r="F560" s="204">
        <f>PRODUCT(D560:E560)</f>
        <v>6.6600000000000006E-2</v>
      </c>
      <c r="H560" s="186"/>
    </row>
    <row r="561" spans="1:8" ht="10.9" hidden="1" customHeight="1">
      <c r="A561" s="207" t="s">
        <v>13442</v>
      </c>
      <c r="B561" s="208" t="s">
        <v>13443</v>
      </c>
      <c r="C561" s="209" t="s">
        <v>13436</v>
      </c>
      <c r="D561" s="210">
        <v>1.4999999999999999E-2</v>
      </c>
      <c r="E561" s="203">
        <f>Insumos!D$2469</f>
        <v>7.24</v>
      </c>
      <c r="F561" s="204">
        <f>PRODUCT(D561:E561)</f>
        <v>0.1086</v>
      </c>
      <c r="H561" s="186"/>
    </row>
    <row r="562" spans="1:8" ht="10.9" hidden="1" customHeight="1">
      <c r="A562" s="783" t="s">
        <v>13444</v>
      </c>
      <c r="B562" s="784"/>
      <c r="C562" s="784"/>
      <c r="D562" s="784"/>
      <c r="E562" s="784"/>
      <c r="F562" s="204">
        <f>SUM(F560:F561)</f>
        <v>0.17520000000000002</v>
      </c>
      <c r="H562" s="186"/>
    </row>
    <row r="563" spans="1:8" ht="10.9" hidden="1" customHeight="1">
      <c r="A563" s="783" t="s">
        <v>6572</v>
      </c>
      <c r="B563" s="784"/>
      <c r="C563" s="784"/>
      <c r="D563" s="784"/>
      <c r="E563" s="206" t="s">
        <v>10906</v>
      </c>
      <c r="F563" s="204">
        <f>SUM(F558,F562)</f>
        <v>1.3827</v>
      </c>
      <c r="H563" s="186"/>
    </row>
    <row r="564" spans="1:8" ht="10.9" hidden="1" customHeight="1">
      <c r="A564" s="783"/>
      <c r="B564" s="784"/>
      <c r="C564" s="784"/>
      <c r="D564" s="784"/>
      <c r="E564" s="212" t="s">
        <v>10907</v>
      </c>
      <c r="F564" s="213">
        <f>F$10*(F562)</f>
        <v>0.21514560000000002</v>
      </c>
      <c r="H564" s="186"/>
    </row>
    <row r="565" spans="1:8" ht="10.9" hidden="1" customHeight="1">
      <c r="A565" s="783"/>
      <c r="B565" s="784"/>
      <c r="C565" s="784"/>
      <c r="D565" s="784"/>
      <c r="E565" s="206" t="s">
        <v>10908</v>
      </c>
      <c r="F565" s="213">
        <f>SUM(F563:F564)*F$11</f>
        <v>0.31956912000000004</v>
      </c>
      <c r="H565" s="186"/>
    </row>
    <row r="566" spans="1:8" ht="10.9" hidden="1" customHeight="1">
      <c r="A566" s="789"/>
      <c r="B566" s="790"/>
      <c r="C566" s="790"/>
      <c r="D566" s="790"/>
      <c r="E566" s="215" t="s">
        <v>10909</v>
      </c>
      <c r="F566" s="333">
        <f>SUM(F563:F565)</f>
        <v>1.91741472</v>
      </c>
      <c r="H566" s="186"/>
    </row>
    <row r="567" spans="1:8" ht="10.9" hidden="1" customHeight="1">
      <c r="A567" s="206"/>
      <c r="B567" s="206"/>
      <c r="C567" s="206"/>
      <c r="D567" s="206"/>
      <c r="E567" s="212"/>
      <c r="F567" s="220"/>
      <c r="H567" s="186"/>
    </row>
    <row r="568" spans="1:8" ht="10.9" hidden="1" customHeight="1">
      <c r="A568" s="791" t="s">
        <v>7253</v>
      </c>
      <c r="B568" s="792"/>
      <c r="C568" s="792"/>
      <c r="D568" s="792"/>
      <c r="E568" s="781" t="s">
        <v>3998</v>
      </c>
      <c r="F568" s="782"/>
      <c r="H568" s="186"/>
    </row>
    <row r="569" spans="1:8" ht="10.9" hidden="1" customHeight="1">
      <c r="A569" s="190" t="s">
        <v>10268</v>
      </c>
      <c r="B569" s="191">
        <f>ROUND(F583,2)</f>
        <v>1.65</v>
      </c>
      <c r="C569" s="192"/>
      <c r="D569" s="193"/>
      <c r="E569" s="192"/>
      <c r="F569" s="194"/>
      <c r="H569" s="186"/>
    </row>
    <row r="570" spans="1:8" ht="10.9" hidden="1" customHeight="1">
      <c r="A570" s="195" t="s">
        <v>12885</v>
      </c>
      <c r="B570" s="196" t="s">
        <v>8261</v>
      </c>
      <c r="C570" s="196" t="s">
        <v>8262</v>
      </c>
      <c r="D570" s="196" t="s">
        <v>8263</v>
      </c>
      <c r="E570" s="196" t="s">
        <v>8264</v>
      </c>
      <c r="F570" s="197" t="s">
        <v>8265</v>
      </c>
      <c r="H570" s="186"/>
    </row>
    <row r="571" spans="1:8" ht="10.9" hidden="1" customHeight="1">
      <c r="A571" s="778" t="s">
        <v>13437</v>
      </c>
      <c r="B571" s="779"/>
      <c r="C571" s="779"/>
      <c r="D571" s="779"/>
      <c r="E571" s="779"/>
      <c r="F571" s="780"/>
      <c r="H571" s="186"/>
    </row>
    <row r="572" spans="1:8" ht="10.9" hidden="1" customHeight="1">
      <c r="A572" s="207" t="s">
        <v>8234</v>
      </c>
      <c r="B572" s="208" t="s">
        <v>8235</v>
      </c>
      <c r="C572" s="209" t="s">
        <v>13436</v>
      </c>
      <c r="D572" s="210">
        <v>0.13</v>
      </c>
      <c r="E572" s="211">
        <f>F$14</f>
        <v>2.89</v>
      </c>
      <c r="F572" s="204">
        <f>PRODUCT(D572:E572)</f>
        <v>0.37570000000000003</v>
      </c>
      <c r="H572" s="186"/>
    </row>
    <row r="573" spans="1:8" ht="10.9" hidden="1" customHeight="1">
      <c r="A573" s="783" t="s">
        <v>13444</v>
      </c>
      <c r="B573" s="784"/>
      <c r="C573" s="784"/>
      <c r="D573" s="784"/>
      <c r="E573" s="784"/>
      <c r="F573" s="204">
        <f>SUM(F572:F572)</f>
        <v>0.37570000000000003</v>
      </c>
      <c r="H573" s="186"/>
    </row>
    <row r="574" spans="1:8" ht="10.9" hidden="1" customHeight="1">
      <c r="A574" s="778" t="s">
        <v>13445</v>
      </c>
      <c r="B574" s="779"/>
      <c r="C574" s="779"/>
      <c r="D574" s="779"/>
      <c r="E574" s="779"/>
      <c r="F574" s="780"/>
      <c r="H574" s="186"/>
    </row>
    <row r="575" spans="1:8" ht="10.9" hidden="1" customHeight="1">
      <c r="A575" s="207" t="s">
        <v>5584</v>
      </c>
      <c r="B575" s="208" t="s">
        <v>5585</v>
      </c>
      <c r="C575" s="209" t="s">
        <v>8247</v>
      </c>
      <c r="D575" s="210">
        <v>0.02</v>
      </c>
      <c r="E575" s="211">
        <f>Insumos!D$576</f>
        <v>8</v>
      </c>
      <c r="F575" s="204">
        <f>PRODUCT(D575:E575)</f>
        <v>0.16</v>
      </c>
      <c r="H575" s="186"/>
    </row>
    <row r="576" spans="1:8" ht="10.9" hidden="1" customHeight="1">
      <c r="A576" s="207" t="s">
        <v>8250</v>
      </c>
      <c r="B576" s="208" t="s">
        <v>8251</v>
      </c>
      <c r="C576" s="209" t="s">
        <v>4675</v>
      </c>
      <c r="D576" s="210">
        <v>0.04</v>
      </c>
      <c r="E576" s="211">
        <f>Insumos!D$2331</f>
        <v>4.58</v>
      </c>
      <c r="F576" s="204">
        <f>PRODUCT(D576:E576)</f>
        <v>0.1832</v>
      </c>
      <c r="H576" s="186"/>
    </row>
    <row r="577" spans="1:8" ht="10.9" hidden="1" customHeight="1">
      <c r="A577" s="207" t="s">
        <v>6215</v>
      </c>
      <c r="B577" s="208" t="s">
        <v>6216</v>
      </c>
      <c r="C577" s="209" t="s">
        <v>8247</v>
      </c>
      <c r="D577" s="210">
        <v>1.2E-2</v>
      </c>
      <c r="E577" s="211">
        <f>Insumos!D$693</f>
        <v>4.43</v>
      </c>
      <c r="F577" s="204">
        <f>PRODUCT(D577:E577)</f>
        <v>5.3159999999999999E-2</v>
      </c>
      <c r="H577" s="186"/>
    </row>
    <row r="578" spans="1:8" ht="10.9" hidden="1" customHeight="1">
      <c r="A578" s="207" t="s">
        <v>6546</v>
      </c>
      <c r="B578" s="208" t="s">
        <v>6547</v>
      </c>
      <c r="C578" s="209" t="s">
        <v>12889</v>
      </c>
      <c r="D578" s="210">
        <v>8.9999999999999993E-3</v>
      </c>
      <c r="E578" s="211">
        <f>Insumos!D$2359</f>
        <v>16.100000000000001</v>
      </c>
      <c r="F578" s="204">
        <f>PRODUCT(D578:E578)</f>
        <v>0.1449</v>
      </c>
      <c r="H578" s="186"/>
    </row>
    <row r="579" spans="1:8" ht="10.9" hidden="1" customHeight="1">
      <c r="A579" s="783" t="s">
        <v>10905</v>
      </c>
      <c r="B579" s="784"/>
      <c r="C579" s="784"/>
      <c r="D579" s="784"/>
      <c r="E579" s="784"/>
      <c r="F579" s="204">
        <f>SUM(F575:F578)</f>
        <v>0.54125999999999996</v>
      </c>
      <c r="H579" s="186"/>
    </row>
    <row r="580" spans="1:8" ht="10.9" hidden="1" customHeight="1">
      <c r="A580" s="783" t="s">
        <v>6572</v>
      </c>
      <c r="B580" s="784"/>
      <c r="C580" s="784"/>
      <c r="D580" s="784"/>
      <c r="E580" s="206" t="s">
        <v>10906</v>
      </c>
      <c r="F580" s="204">
        <f>SUM(F570,F573,F579)</f>
        <v>0.91696</v>
      </c>
      <c r="H580" s="186"/>
    </row>
    <row r="581" spans="1:8" ht="10.9" hidden="1" customHeight="1">
      <c r="A581" s="783"/>
      <c r="B581" s="784"/>
      <c r="C581" s="784"/>
      <c r="D581" s="784"/>
      <c r="E581" s="212" t="s">
        <v>10907</v>
      </c>
      <c r="F581" s="213">
        <f>F$10*(F573)</f>
        <v>0.46135960000000004</v>
      </c>
      <c r="H581" s="186"/>
    </row>
    <row r="582" spans="1:8" ht="10.9" hidden="1" customHeight="1">
      <c r="A582" s="783"/>
      <c r="B582" s="784"/>
      <c r="C582" s="784"/>
      <c r="D582" s="784"/>
      <c r="E582" s="206" t="s">
        <v>10908</v>
      </c>
      <c r="F582" s="213">
        <f>SUM(F580:F581)*F$11</f>
        <v>0.27566392000000001</v>
      </c>
      <c r="H582" s="186"/>
    </row>
    <row r="583" spans="1:8" ht="10.9" hidden="1" customHeight="1">
      <c r="A583" s="789"/>
      <c r="B583" s="790"/>
      <c r="C583" s="790"/>
      <c r="D583" s="790"/>
      <c r="E583" s="215" t="s">
        <v>10909</v>
      </c>
      <c r="F583" s="216">
        <f>SUM(F580:F582)</f>
        <v>1.6539835199999999</v>
      </c>
      <c r="H583" s="186"/>
    </row>
    <row r="584" spans="1:8" hidden="1">
      <c r="A584" s="796" t="s">
        <v>7257</v>
      </c>
      <c r="B584" s="796"/>
      <c r="C584" s="796"/>
      <c r="D584" s="796"/>
      <c r="E584" s="796"/>
      <c r="F584" s="796"/>
      <c r="G584" s="796"/>
      <c r="H584" s="186"/>
    </row>
    <row r="585" spans="1:8" hidden="1">
      <c r="A585" s="187"/>
      <c r="B585" s="187"/>
      <c r="C585" s="187"/>
      <c r="D585" s="187"/>
      <c r="E585" s="187"/>
      <c r="F585" s="187"/>
      <c r="G585" s="187"/>
      <c r="H585" s="186"/>
    </row>
    <row r="586" spans="1:8" ht="12" hidden="1" customHeight="1">
      <c r="A586" s="791" t="s">
        <v>7258</v>
      </c>
      <c r="B586" s="792"/>
      <c r="C586" s="792"/>
      <c r="D586" s="792"/>
      <c r="E586" s="781" t="s">
        <v>3402</v>
      </c>
      <c r="F586" s="782"/>
      <c r="H586" s="186"/>
    </row>
    <row r="587" spans="1:8" ht="12.75" hidden="1" customHeight="1">
      <c r="A587" s="190" t="s">
        <v>10268</v>
      </c>
      <c r="B587" s="191">
        <f>ROUND(F596,2)</f>
        <v>57.38</v>
      </c>
      <c r="C587" s="192"/>
      <c r="D587" s="193"/>
      <c r="E587" s="192"/>
      <c r="F587" s="194"/>
      <c r="H587" s="186"/>
    </row>
    <row r="588" spans="1:8" hidden="1">
      <c r="A588" s="195" t="s">
        <v>12885</v>
      </c>
      <c r="B588" s="196" t="s">
        <v>8261</v>
      </c>
      <c r="C588" s="196" t="s">
        <v>8262</v>
      </c>
      <c r="D588" s="196" t="s">
        <v>8263</v>
      </c>
      <c r="E588" s="196" t="s">
        <v>8264</v>
      </c>
      <c r="F588" s="197" t="s">
        <v>8265</v>
      </c>
      <c r="H588" s="186"/>
    </row>
    <row r="589" spans="1:8" ht="12.75" hidden="1" customHeight="1">
      <c r="A589" s="778" t="s">
        <v>13437</v>
      </c>
      <c r="B589" s="779"/>
      <c r="C589" s="779"/>
      <c r="D589" s="779"/>
      <c r="E589" s="779"/>
      <c r="F589" s="780"/>
      <c r="H589" s="186"/>
    </row>
    <row r="590" spans="1:8" hidden="1">
      <c r="A590" s="207" t="s">
        <v>8236</v>
      </c>
      <c r="B590" s="208" t="s">
        <v>8237</v>
      </c>
      <c r="C590" s="209" t="s">
        <v>13436</v>
      </c>
      <c r="D590" s="210">
        <v>1</v>
      </c>
      <c r="E590" s="211">
        <f>F$14</f>
        <v>2.89</v>
      </c>
      <c r="F590" s="204">
        <f>PRODUCT(D590:E590)</f>
        <v>2.89</v>
      </c>
      <c r="H590" s="186"/>
    </row>
    <row r="591" spans="1:8" hidden="1">
      <c r="A591" s="207" t="s">
        <v>4681</v>
      </c>
      <c r="B591" s="208" t="s">
        <v>4682</v>
      </c>
      <c r="C591" s="209" t="s">
        <v>13436</v>
      </c>
      <c r="D591" s="210">
        <v>8.76</v>
      </c>
      <c r="E591" s="211">
        <f>F$12</f>
        <v>2.12</v>
      </c>
      <c r="F591" s="204">
        <f>PRODUCT(D591:E591)</f>
        <v>18.571200000000001</v>
      </c>
      <c r="H591" s="186"/>
    </row>
    <row r="592" spans="1:8" ht="12.75" hidden="1" customHeight="1">
      <c r="A592" s="783" t="s">
        <v>13444</v>
      </c>
      <c r="B592" s="784"/>
      <c r="C592" s="784"/>
      <c r="D592" s="784"/>
      <c r="E592" s="784"/>
      <c r="F592" s="204">
        <f>SUM(F590:F591)</f>
        <v>21.461200000000002</v>
      </c>
      <c r="H592" s="186"/>
    </row>
    <row r="593" spans="1:8" hidden="1">
      <c r="A593" s="783" t="s">
        <v>6572</v>
      </c>
      <c r="B593" s="784"/>
      <c r="C593" s="784"/>
      <c r="D593" s="784"/>
      <c r="E593" s="206" t="s">
        <v>10906</v>
      </c>
      <c r="F593" s="204">
        <f>SUM(F592)</f>
        <v>21.461200000000002</v>
      </c>
      <c r="H593" s="186"/>
    </row>
    <row r="594" spans="1:8" hidden="1">
      <c r="A594" s="783"/>
      <c r="B594" s="784"/>
      <c r="C594" s="784"/>
      <c r="D594" s="784"/>
      <c r="E594" s="212" t="s">
        <v>10907</v>
      </c>
      <c r="F594" s="213">
        <f>F$10*(F592)</f>
        <v>26.354353600000003</v>
      </c>
      <c r="H594" s="186"/>
    </row>
    <row r="595" spans="1:8" hidden="1">
      <c r="A595" s="783"/>
      <c r="B595" s="784"/>
      <c r="C595" s="784"/>
      <c r="D595" s="784"/>
      <c r="E595" s="206" t="s">
        <v>10908</v>
      </c>
      <c r="F595" s="213">
        <f>SUM(F593:F594)*F$11</f>
        <v>9.563110720000001</v>
      </c>
      <c r="H595" s="186"/>
    </row>
    <row r="596" spans="1:8" hidden="1">
      <c r="A596" s="789"/>
      <c r="B596" s="790"/>
      <c r="C596" s="790"/>
      <c r="D596" s="790"/>
      <c r="E596" s="215" t="s">
        <v>10909</v>
      </c>
      <c r="F596" s="334">
        <f>SUM(F593:F595)</f>
        <v>57.378664319999999</v>
      </c>
      <c r="H596" s="186"/>
    </row>
    <row r="597" spans="1:8" hidden="1">
      <c r="A597" s="205"/>
      <c r="B597" s="206"/>
      <c r="C597" s="206"/>
      <c r="D597" s="206"/>
      <c r="E597" s="212"/>
      <c r="F597" s="335"/>
      <c r="H597" s="186"/>
    </row>
    <row r="598" spans="1:8" ht="14.25" hidden="1" customHeight="1">
      <c r="A598" s="791" t="s">
        <v>3953</v>
      </c>
      <c r="B598" s="792"/>
      <c r="C598" s="792"/>
      <c r="D598" s="792"/>
      <c r="E598" s="781" t="s">
        <v>3402</v>
      </c>
      <c r="F598" s="782"/>
      <c r="H598" s="186"/>
    </row>
    <row r="599" spans="1:8" ht="12.75" hidden="1" customHeight="1">
      <c r="A599" s="190" t="s">
        <v>10268</v>
      </c>
      <c r="B599" s="191">
        <f>ROUND(F608,2)</f>
        <v>38.64</v>
      </c>
      <c r="C599" s="192"/>
      <c r="D599" s="193"/>
      <c r="E599" s="192"/>
      <c r="F599" s="194"/>
      <c r="H599" s="186"/>
    </row>
    <row r="600" spans="1:8" hidden="1">
      <c r="A600" s="195" t="s">
        <v>12885</v>
      </c>
      <c r="B600" s="196" t="s">
        <v>8261</v>
      </c>
      <c r="C600" s="196" t="s">
        <v>8262</v>
      </c>
      <c r="D600" s="196" t="s">
        <v>8263</v>
      </c>
      <c r="E600" s="196" t="s">
        <v>8264</v>
      </c>
      <c r="F600" s="197" t="s">
        <v>8265</v>
      </c>
      <c r="H600" s="186"/>
    </row>
    <row r="601" spans="1:8" ht="12.75" hidden="1" customHeight="1">
      <c r="A601" s="778" t="s">
        <v>13437</v>
      </c>
      <c r="B601" s="779"/>
      <c r="C601" s="779"/>
      <c r="D601" s="779"/>
      <c r="E601" s="779"/>
      <c r="F601" s="780"/>
      <c r="H601" s="186"/>
    </row>
    <row r="602" spans="1:8" hidden="1">
      <c r="A602" s="336" t="s">
        <v>8236</v>
      </c>
      <c r="B602" s="336" t="s">
        <v>8237</v>
      </c>
      <c r="C602" s="337" t="s">
        <v>13436</v>
      </c>
      <c r="D602" s="338">
        <v>0.6</v>
      </c>
      <c r="E602" s="211">
        <f>F$14</f>
        <v>2.89</v>
      </c>
      <c r="F602" s="204">
        <f>PRODUCT(D602:E602)</f>
        <v>1.734</v>
      </c>
      <c r="H602" s="186"/>
    </row>
    <row r="603" spans="1:8" hidden="1">
      <c r="A603" s="336" t="s">
        <v>4681</v>
      </c>
      <c r="B603" s="336" t="s">
        <v>4682</v>
      </c>
      <c r="C603" s="337" t="s">
        <v>13436</v>
      </c>
      <c r="D603" s="338">
        <v>6</v>
      </c>
      <c r="E603" s="211">
        <f>F$12</f>
        <v>2.12</v>
      </c>
      <c r="F603" s="204">
        <f>PRODUCT(D603:E603)</f>
        <v>12.72</v>
      </c>
      <c r="H603" s="186"/>
    </row>
    <row r="604" spans="1:8" ht="12.75" hidden="1" customHeight="1">
      <c r="A604" s="783" t="s">
        <v>13444</v>
      </c>
      <c r="B604" s="784"/>
      <c r="C604" s="784"/>
      <c r="D604" s="784"/>
      <c r="E604" s="784"/>
      <c r="F604" s="204">
        <f>SUM(F602:F603)</f>
        <v>14.454000000000001</v>
      </c>
      <c r="H604" s="186"/>
    </row>
    <row r="605" spans="1:8" hidden="1">
      <c r="A605" s="783" t="s">
        <v>6572</v>
      </c>
      <c r="B605" s="784"/>
      <c r="C605" s="784"/>
      <c r="D605" s="784"/>
      <c r="E605" s="206" t="s">
        <v>10906</v>
      </c>
      <c r="F605" s="204">
        <f>SUM(F604)</f>
        <v>14.454000000000001</v>
      </c>
      <c r="H605" s="186"/>
    </row>
    <row r="606" spans="1:8" hidden="1">
      <c r="A606" s="783"/>
      <c r="B606" s="784"/>
      <c r="C606" s="784"/>
      <c r="D606" s="784"/>
      <c r="E606" s="212" t="s">
        <v>10907</v>
      </c>
      <c r="F606" s="213">
        <f>F$10*(F604)</f>
        <v>17.749511999999999</v>
      </c>
      <c r="H606" s="186"/>
    </row>
    <row r="607" spans="1:8" hidden="1">
      <c r="A607" s="783"/>
      <c r="B607" s="784"/>
      <c r="C607" s="784"/>
      <c r="D607" s="784"/>
      <c r="E607" s="206" t="s">
        <v>10908</v>
      </c>
      <c r="F607" s="213">
        <f>SUM(F605:F606)*F$11</f>
        <v>6.440702400000001</v>
      </c>
      <c r="H607" s="186"/>
    </row>
    <row r="608" spans="1:8" hidden="1">
      <c r="A608" s="789"/>
      <c r="B608" s="790"/>
      <c r="C608" s="790"/>
      <c r="D608" s="790"/>
      <c r="E608" s="215" t="s">
        <v>10909</v>
      </c>
      <c r="F608" s="216">
        <f>SUM(F605:F607)</f>
        <v>38.644214400000003</v>
      </c>
      <c r="H608" s="186"/>
    </row>
    <row r="609" spans="1:8" hidden="1">
      <c r="H609" s="186"/>
    </row>
    <row r="610" spans="1:8" ht="13.5" hidden="1" customHeight="1">
      <c r="A610" s="791" t="s">
        <v>9805</v>
      </c>
      <c r="B610" s="792"/>
      <c r="C610" s="792"/>
      <c r="D610" s="792"/>
      <c r="E610" s="781" t="s">
        <v>3402</v>
      </c>
      <c r="F610" s="782"/>
      <c r="H610" s="186"/>
    </row>
    <row r="611" spans="1:8" ht="12.75" hidden="1" customHeight="1">
      <c r="A611" s="190" t="s">
        <v>10268</v>
      </c>
      <c r="B611" s="191">
        <f>ROUND(F620,2)</f>
        <v>19.32</v>
      </c>
      <c r="C611" s="192"/>
      <c r="D611" s="193"/>
      <c r="E611" s="192"/>
      <c r="F611" s="194"/>
      <c r="H611" s="186"/>
    </row>
    <row r="612" spans="1:8" hidden="1">
      <c r="A612" s="195" t="s">
        <v>12885</v>
      </c>
      <c r="B612" s="196" t="s">
        <v>8261</v>
      </c>
      <c r="C612" s="196" t="s">
        <v>8262</v>
      </c>
      <c r="D612" s="196" t="s">
        <v>8263</v>
      </c>
      <c r="E612" s="196" t="s">
        <v>8264</v>
      </c>
      <c r="F612" s="197" t="s">
        <v>8265</v>
      </c>
      <c r="H612" s="186"/>
    </row>
    <row r="613" spans="1:8" ht="12.75" hidden="1" customHeight="1">
      <c r="A613" s="778" t="s">
        <v>13437</v>
      </c>
      <c r="B613" s="779"/>
      <c r="C613" s="779"/>
      <c r="D613" s="779"/>
      <c r="E613" s="779"/>
      <c r="F613" s="780"/>
      <c r="H613" s="186"/>
    </row>
    <row r="614" spans="1:8" hidden="1">
      <c r="A614" s="207" t="s">
        <v>8236</v>
      </c>
      <c r="B614" s="208" t="s">
        <v>8237</v>
      </c>
      <c r="C614" s="209" t="s">
        <v>13436</v>
      </c>
      <c r="D614" s="210">
        <v>0.3</v>
      </c>
      <c r="E614" s="211">
        <f>F$14</f>
        <v>2.89</v>
      </c>
      <c r="F614" s="204">
        <f>PRODUCT(D614:E614)</f>
        <v>0.86699999999999999</v>
      </c>
      <c r="H614" s="186"/>
    </row>
    <row r="615" spans="1:8" hidden="1">
      <c r="A615" s="207" t="s">
        <v>4681</v>
      </c>
      <c r="B615" s="208" t="s">
        <v>4682</v>
      </c>
      <c r="C615" s="209" t="s">
        <v>13436</v>
      </c>
      <c r="D615" s="210">
        <v>3</v>
      </c>
      <c r="E615" s="211">
        <f>F$12</f>
        <v>2.12</v>
      </c>
      <c r="F615" s="204">
        <f>PRODUCT(D615:E615)</f>
        <v>6.36</v>
      </c>
      <c r="H615" s="186"/>
    </row>
    <row r="616" spans="1:8" ht="12.75" hidden="1" customHeight="1">
      <c r="A616" s="783" t="s">
        <v>13444</v>
      </c>
      <c r="B616" s="784"/>
      <c r="C616" s="784"/>
      <c r="D616" s="784"/>
      <c r="E616" s="784"/>
      <c r="F616" s="204">
        <f>SUM(F614:F615)</f>
        <v>7.2270000000000003</v>
      </c>
      <c r="H616" s="186"/>
    </row>
    <row r="617" spans="1:8" hidden="1">
      <c r="A617" s="783" t="s">
        <v>6572</v>
      </c>
      <c r="B617" s="784"/>
      <c r="C617" s="784"/>
      <c r="D617" s="784"/>
      <c r="E617" s="206" t="s">
        <v>10906</v>
      </c>
      <c r="F617" s="204">
        <f>SUM(F616)</f>
        <v>7.2270000000000003</v>
      </c>
      <c r="H617" s="186"/>
    </row>
    <row r="618" spans="1:8" hidden="1">
      <c r="A618" s="783"/>
      <c r="B618" s="784"/>
      <c r="C618" s="784"/>
      <c r="D618" s="784"/>
      <c r="E618" s="212" t="s">
        <v>10907</v>
      </c>
      <c r="F618" s="213">
        <f>F$10*(F616)</f>
        <v>8.8747559999999996</v>
      </c>
      <c r="H618" s="186"/>
    </row>
    <row r="619" spans="1:8" hidden="1">
      <c r="A619" s="783"/>
      <c r="B619" s="784"/>
      <c r="C619" s="784"/>
      <c r="D619" s="784"/>
      <c r="E619" s="206" t="s">
        <v>10908</v>
      </c>
      <c r="F619" s="213">
        <f>SUM(F617:F618)*F$11</f>
        <v>3.2203512000000005</v>
      </c>
      <c r="H619" s="186"/>
    </row>
    <row r="620" spans="1:8" hidden="1">
      <c r="A620" s="789"/>
      <c r="B620" s="790"/>
      <c r="C620" s="790"/>
      <c r="D620" s="790"/>
      <c r="E620" s="215" t="s">
        <v>10909</v>
      </c>
      <c r="F620" s="216">
        <f>SUM(F617:F619)</f>
        <v>19.322107200000001</v>
      </c>
      <c r="H620" s="186"/>
    </row>
    <row r="621" spans="1:8" hidden="1">
      <c r="A621" s="206"/>
      <c r="B621" s="206"/>
      <c r="C621" s="206"/>
      <c r="D621" s="206"/>
      <c r="E621" s="212"/>
      <c r="F621" s="220"/>
      <c r="H621" s="186"/>
    </row>
    <row r="622" spans="1:8" hidden="1">
      <c r="A622" s="206"/>
      <c r="B622" s="206"/>
      <c r="C622" s="206"/>
      <c r="D622" s="206"/>
      <c r="E622" s="212"/>
      <c r="F622" s="220"/>
      <c r="H622" s="186"/>
    </row>
    <row r="623" spans="1:8" hidden="1">
      <c r="A623" s="206"/>
      <c r="B623" s="206"/>
      <c r="C623" s="206"/>
      <c r="D623" s="206"/>
      <c r="E623" s="212"/>
      <c r="F623" s="220"/>
      <c r="H623" s="186"/>
    </row>
    <row r="624" spans="1:8" hidden="1">
      <c r="A624" s="206"/>
      <c r="B624" s="206"/>
      <c r="C624" s="206"/>
      <c r="D624" s="206"/>
      <c r="E624" s="212"/>
      <c r="F624" s="220"/>
      <c r="H624" s="186"/>
    </row>
    <row r="625" spans="1:8" hidden="1">
      <c r="A625" s="206"/>
      <c r="B625" s="206"/>
      <c r="C625" s="206"/>
      <c r="D625" s="206"/>
      <c r="E625" s="212"/>
      <c r="F625" s="220"/>
      <c r="H625" s="186"/>
    </row>
    <row r="626" spans="1:8" hidden="1">
      <c r="H626" s="186"/>
    </row>
    <row r="627" spans="1:8" ht="11.45" hidden="1" customHeight="1">
      <c r="A627" s="791" t="s">
        <v>5163</v>
      </c>
      <c r="B627" s="792"/>
      <c r="C627" s="792"/>
      <c r="D627" s="792"/>
      <c r="E627" s="781" t="s">
        <v>6571</v>
      </c>
      <c r="F627" s="782"/>
      <c r="H627" s="186"/>
    </row>
    <row r="628" spans="1:8" ht="11.45" hidden="1" customHeight="1">
      <c r="A628" s="190" t="s">
        <v>10268</v>
      </c>
      <c r="B628" s="191">
        <f>ROUND(F637,2)</f>
        <v>7.21</v>
      </c>
      <c r="C628" s="192"/>
      <c r="D628" s="193"/>
      <c r="E628" s="192"/>
      <c r="F628" s="194"/>
      <c r="H628" s="186"/>
    </row>
    <row r="629" spans="1:8" ht="11.45" hidden="1" customHeight="1">
      <c r="A629" s="195" t="s">
        <v>12885</v>
      </c>
      <c r="B629" s="196" t="s">
        <v>8261</v>
      </c>
      <c r="C629" s="196" t="s">
        <v>8262</v>
      </c>
      <c r="D629" s="196" t="s">
        <v>8263</v>
      </c>
      <c r="E629" s="196" t="s">
        <v>8264</v>
      </c>
      <c r="F629" s="197" t="s">
        <v>8265</v>
      </c>
      <c r="H629" s="186"/>
    </row>
    <row r="630" spans="1:8" ht="11.45" hidden="1" customHeight="1">
      <c r="A630" s="778" t="s">
        <v>13437</v>
      </c>
      <c r="B630" s="779"/>
      <c r="C630" s="779"/>
      <c r="D630" s="779"/>
      <c r="E630" s="779"/>
      <c r="F630" s="780"/>
      <c r="H630" s="186"/>
    </row>
    <row r="631" spans="1:8" ht="11.45" hidden="1" customHeight="1">
      <c r="A631" s="207" t="s">
        <v>8236</v>
      </c>
      <c r="B631" s="208" t="s">
        <v>8237</v>
      </c>
      <c r="C631" s="209" t="s">
        <v>13436</v>
      </c>
      <c r="D631" s="210">
        <v>0.2</v>
      </c>
      <c r="E631" s="211">
        <f>F$14</f>
        <v>2.89</v>
      </c>
      <c r="F631" s="204">
        <f>PRODUCT(D631:E631)</f>
        <v>0.57800000000000007</v>
      </c>
      <c r="H631" s="186"/>
    </row>
    <row r="632" spans="1:8" ht="11.45" hidden="1" customHeight="1">
      <c r="A632" s="207" t="s">
        <v>4681</v>
      </c>
      <c r="B632" s="208" t="s">
        <v>4682</v>
      </c>
      <c r="C632" s="209" t="s">
        <v>13436</v>
      </c>
      <c r="D632" s="210">
        <v>1</v>
      </c>
      <c r="E632" s="211">
        <f>F$12</f>
        <v>2.12</v>
      </c>
      <c r="F632" s="204">
        <f>PRODUCT(D632:E632)</f>
        <v>2.12</v>
      </c>
      <c r="H632" s="186"/>
    </row>
    <row r="633" spans="1:8" ht="11.45" hidden="1" customHeight="1">
      <c r="A633" s="783" t="s">
        <v>13444</v>
      </c>
      <c r="B633" s="784"/>
      <c r="C633" s="784"/>
      <c r="D633" s="784"/>
      <c r="E633" s="784"/>
      <c r="F633" s="204">
        <f>SUM(F631:F632)</f>
        <v>2.6980000000000004</v>
      </c>
      <c r="H633" s="186"/>
    </row>
    <row r="634" spans="1:8" ht="11.45" hidden="1" customHeight="1">
      <c r="A634" s="783" t="s">
        <v>6572</v>
      </c>
      <c r="B634" s="784"/>
      <c r="C634" s="784"/>
      <c r="D634" s="784"/>
      <c r="E634" s="206" t="s">
        <v>10906</v>
      </c>
      <c r="F634" s="204">
        <f>SUM(F633)</f>
        <v>2.6980000000000004</v>
      </c>
      <c r="H634" s="186"/>
    </row>
    <row r="635" spans="1:8" ht="11.45" hidden="1" customHeight="1">
      <c r="A635" s="783"/>
      <c r="B635" s="784"/>
      <c r="C635" s="784"/>
      <c r="D635" s="784"/>
      <c r="E635" s="212" t="s">
        <v>10907</v>
      </c>
      <c r="F635" s="213">
        <f>F$10*(F633)</f>
        <v>3.3131440000000003</v>
      </c>
      <c r="H635" s="186"/>
    </row>
    <row r="636" spans="1:8" ht="11.45" hidden="1" customHeight="1">
      <c r="A636" s="783"/>
      <c r="B636" s="784"/>
      <c r="C636" s="784"/>
      <c r="D636" s="784"/>
      <c r="E636" s="206" t="s">
        <v>10908</v>
      </c>
      <c r="F636" s="213">
        <f>SUM(F634:F635)*F$11</f>
        <v>1.2022288000000003</v>
      </c>
      <c r="H636" s="186"/>
    </row>
    <row r="637" spans="1:8" ht="11.45" hidden="1" customHeight="1">
      <c r="A637" s="789"/>
      <c r="B637" s="790"/>
      <c r="C637" s="790"/>
      <c r="D637" s="790"/>
      <c r="E637" s="215" t="s">
        <v>10909</v>
      </c>
      <c r="F637" s="216">
        <f>SUM(F634:F636)</f>
        <v>7.213372800000001</v>
      </c>
      <c r="H637" s="186"/>
    </row>
    <row r="638" spans="1:8" ht="11.45" hidden="1" customHeight="1">
      <c r="H638" s="186"/>
    </row>
    <row r="639" spans="1:8" ht="11.45" hidden="1" customHeight="1">
      <c r="A639" s="791" t="s">
        <v>5164</v>
      </c>
      <c r="B639" s="792"/>
      <c r="C639" s="792"/>
      <c r="D639" s="792"/>
      <c r="E639" s="781" t="s">
        <v>3998</v>
      </c>
      <c r="F639" s="782"/>
      <c r="H639" s="186"/>
    </row>
    <row r="640" spans="1:8" ht="11.45" hidden="1" customHeight="1">
      <c r="A640" s="190" t="s">
        <v>10268</v>
      </c>
      <c r="B640" s="191">
        <f>ROUND(F649,2)</f>
        <v>3.86</v>
      </c>
      <c r="C640" s="192"/>
      <c r="D640" s="193"/>
      <c r="E640" s="192"/>
      <c r="F640" s="194"/>
      <c r="H640" s="186"/>
    </row>
    <row r="641" spans="1:8" ht="11.45" hidden="1" customHeight="1">
      <c r="A641" s="195" t="s">
        <v>12885</v>
      </c>
      <c r="B641" s="196" t="s">
        <v>8261</v>
      </c>
      <c r="C641" s="196" t="s">
        <v>8262</v>
      </c>
      <c r="D641" s="196" t="s">
        <v>8263</v>
      </c>
      <c r="E641" s="196" t="s">
        <v>8264</v>
      </c>
      <c r="F641" s="197" t="s">
        <v>8265</v>
      </c>
      <c r="H641" s="186"/>
    </row>
    <row r="642" spans="1:8" ht="11.45" hidden="1" customHeight="1">
      <c r="A642" s="778" t="s">
        <v>13437</v>
      </c>
      <c r="B642" s="779"/>
      <c r="C642" s="779"/>
      <c r="D642" s="779"/>
      <c r="E642" s="779"/>
      <c r="F642" s="780"/>
      <c r="H642" s="186"/>
    </row>
    <row r="643" spans="1:8" ht="11.45" hidden="1" customHeight="1">
      <c r="A643" s="336" t="s">
        <v>8236</v>
      </c>
      <c r="B643" s="336" t="s">
        <v>8237</v>
      </c>
      <c r="C643" s="337" t="s">
        <v>13436</v>
      </c>
      <c r="D643" s="338">
        <v>0.06</v>
      </c>
      <c r="E643" s="211">
        <f>F$14</f>
        <v>2.89</v>
      </c>
      <c r="F643" s="204">
        <f>PRODUCT(D643:E643)</f>
        <v>0.1734</v>
      </c>
      <c r="H643" s="186"/>
    </row>
    <row r="644" spans="1:8" ht="11.45" hidden="1" customHeight="1">
      <c r="A644" s="336" t="s">
        <v>4681</v>
      </c>
      <c r="B644" s="336" t="s">
        <v>4682</v>
      </c>
      <c r="C644" s="337" t="s">
        <v>13436</v>
      </c>
      <c r="D644" s="338">
        <v>0.6</v>
      </c>
      <c r="E644" s="211">
        <f>F$12</f>
        <v>2.12</v>
      </c>
      <c r="F644" s="204">
        <f>PRODUCT(D644:E644)</f>
        <v>1.272</v>
      </c>
      <c r="H644" s="186"/>
    </row>
    <row r="645" spans="1:8" ht="11.45" hidden="1" customHeight="1">
      <c r="A645" s="783" t="s">
        <v>13444</v>
      </c>
      <c r="B645" s="784"/>
      <c r="C645" s="784"/>
      <c r="D645" s="784"/>
      <c r="E645" s="784"/>
      <c r="F645" s="204">
        <f>SUM(F643:F644)</f>
        <v>1.4454</v>
      </c>
      <c r="H645" s="186"/>
    </row>
    <row r="646" spans="1:8" ht="11.45" hidden="1" customHeight="1">
      <c r="A646" s="783" t="s">
        <v>6572</v>
      </c>
      <c r="B646" s="784"/>
      <c r="C646" s="784"/>
      <c r="D646" s="784"/>
      <c r="E646" s="206" t="s">
        <v>10906</v>
      </c>
      <c r="F646" s="204">
        <f>SUM(F645)</f>
        <v>1.4454</v>
      </c>
      <c r="H646" s="186"/>
    </row>
    <row r="647" spans="1:8" ht="11.45" hidden="1" customHeight="1">
      <c r="A647" s="783"/>
      <c r="B647" s="784"/>
      <c r="C647" s="784"/>
      <c r="D647" s="784"/>
      <c r="E647" s="212" t="s">
        <v>10907</v>
      </c>
      <c r="F647" s="213">
        <f>F$10*(F645)</f>
        <v>1.7749512000000001</v>
      </c>
      <c r="H647" s="186"/>
    </row>
    <row r="648" spans="1:8" ht="11.45" hidden="1" customHeight="1">
      <c r="A648" s="783"/>
      <c r="B648" s="784"/>
      <c r="C648" s="784"/>
      <c r="D648" s="784"/>
      <c r="E648" s="206" t="s">
        <v>10908</v>
      </c>
      <c r="F648" s="213">
        <f>SUM(F646:F647)*F$11</f>
        <v>0.64407024000000002</v>
      </c>
      <c r="H648" s="186"/>
    </row>
    <row r="649" spans="1:8" ht="11.45" hidden="1" customHeight="1">
      <c r="A649" s="789"/>
      <c r="B649" s="790"/>
      <c r="C649" s="790"/>
      <c r="D649" s="790"/>
      <c r="E649" s="215" t="s">
        <v>10909</v>
      </c>
      <c r="F649" s="216">
        <f>SUM(F646:F648)</f>
        <v>3.8644214400000001</v>
      </c>
      <c r="H649" s="186"/>
    </row>
    <row r="650" spans="1:8" ht="11.45" hidden="1" customHeight="1">
      <c r="H650" s="186"/>
    </row>
    <row r="651" spans="1:8" ht="11.45" hidden="1" customHeight="1">
      <c r="A651" s="842" t="s">
        <v>5165</v>
      </c>
      <c r="B651" s="843"/>
      <c r="C651" s="843"/>
      <c r="D651" s="843"/>
      <c r="E651" s="843"/>
      <c r="F651" s="188" t="s">
        <v>3998</v>
      </c>
      <c r="H651" s="186"/>
    </row>
    <row r="652" spans="1:8" ht="11.45" hidden="1" customHeight="1">
      <c r="A652" s="190" t="s">
        <v>10268</v>
      </c>
      <c r="B652" s="191">
        <f>ROUND(F661,2)</f>
        <v>1.61</v>
      </c>
      <c r="C652" s="192"/>
      <c r="D652" s="193"/>
      <c r="E652" s="192"/>
      <c r="F652" s="194"/>
      <c r="H652" s="186"/>
    </row>
    <row r="653" spans="1:8" ht="11.45" hidden="1" customHeight="1">
      <c r="A653" s="195" t="s">
        <v>12885</v>
      </c>
      <c r="B653" s="196" t="s">
        <v>8261</v>
      </c>
      <c r="C653" s="196" t="s">
        <v>8262</v>
      </c>
      <c r="D653" s="196" t="s">
        <v>8263</v>
      </c>
      <c r="E653" s="196" t="s">
        <v>8264</v>
      </c>
      <c r="F653" s="197" t="s">
        <v>8265</v>
      </c>
      <c r="H653" s="186"/>
    </row>
    <row r="654" spans="1:8" ht="11.45" hidden="1" customHeight="1">
      <c r="A654" s="778" t="s">
        <v>13437</v>
      </c>
      <c r="B654" s="779"/>
      <c r="C654" s="779"/>
      <c r="D654" s="779"/>
      <c r="E654" s="779"/>
      <c r="F654" s="780"/>
      <c r="H654" s="186"/>
    </row>
    <row r="655" spans="1:8" ht="11.45" hidden="1" customHeight="1">
      <c r="A655" s="336" t="s">
        <v>5166</v>
      </c>
      <c r="B655" s="336" t="s">
        <v>5167</v>
      </c>
      <c r="C655" s="337" t="s">
        <v>13436</v>
      </c>
      <c r="D655" s="338">
        <v>2.5000000000000001E-2</v>
      </c>
      <c r="E655" s="211">
        <f>F$14</f>
        <v>2.89</v>
      </c>
      <c r="F655" s="204">
        <f>PRODUCT(D655:E655)</f>
        <v>7.2250000000000009E-2</v>
      </c>
      <c r="H655" s="186"/>
    </row>
    <row r="656" spans="1:8" ht="11.45" hidden="1" customHeight="1">
      <c r="A656" s="336" t="s">
        <v>4681</v>
      </c>
      <c r="B656" s="336" t="s">
        <v>4682</v>
      </c>
      <c r="C656" s="337" t="s">
        <v>13436</v>
      </c>
      <c r="D656" s="338">
        <v>0.25</v>
      </c>
      <c r="E656" s="211">
        <f>F$12</f>
        <v>2.12</v>
      </c>
      <c r="F656" s="204">
        <f>PRODUCT(D656:E656)</f>
        <v>0.53</v>
      </c>
      <c r="H656" s="186"/>
    </row>
    <row r="657" spans="1:8" ht="11.45" hidden="1" customHeight="1">
      <c r="A657" s="783" t="s">
        <v>13444</v>
      </c>
      <c r="B657" s="784"/>
      <c r="C657" s="784"/>
      <c r="D657" s="784"/>
      <c r="E657" s="784"/>
      <c r="F657" s="204">
        <f>SUM(F655:F656)</f>
        <v>0.60225000000000006</v>
      </c>
      <c r="H657" s="186"/>
    </row>
    <row r="658" spans="1:8" ht="11.45" hidden="1" customHeight="1">
      <c r="A658" s="783" t="s">
        <v>6572</v>
      </c>
      <c r="B658" s="784"/>
      <c r="C658" s="784"/>
      <c r="D658" s="784"/>
      <c r="E658" s="206" t="s">
        <v>10906</v>
      </c>
      <c r="F658" s="204">
        <f>SUM(F657)</f>
        <v>0.60225000000000006</v>
      </c>
      <c r="H658" s="186"/>
    </row>
    <row r="659" spans="1:8" ht="11.45" hidden="1" customHeight="1">
      <c r="A659" s="783"/>
      <c r="B659" s="784"/>
      <c r="C659" s="784"/>
      <c r="D659" s="784"/>
      <c r="E659" s="212" t="s">
        <v>10907</v>
      </c>
      <c r="F659" s="213">
        <f>F$10*(F657)</f>
        <v>0.73956300000000008</v>
      </c>
      <c r="H659" s="186"/>
    </row>
    <row r="660" spans="1:8" ht="11.45" hidden="1" customHeight="1">
      <c r="A660" s="783"/>
      <c r="B660" s="784"/>
      <c r="C660" s="784"/>
      <c r="D660" s="784"/>
      <c r="E660" s="206" t="s">
        <v>10908</v>
      </c>
      <c r="F660" s="213">
        <f>SUM(F658:F659)*F$11</f>
        <v>0.26836260000000006</v>
      </c>
      <c r="H660" s="186"/>
    </row>
    <row r="661" spans="1:8" ht="11.45" hidden="1" customHeight="1">
      <c r="A661" s="789"/>
      <c r="B661" s="790"/>
      <c r="C661" s="790"/>
      <c r="D661" s="790"/>
      <c r="E661" s="215" t="s">
        <v>10909</v>
      </c>
      <c r="F661" s="216">
        <f>SUM(F658:F660)</f>
        <v>1.6101756000000003</v>
      </c>
      <c r="H661" s="186"/>
    </row>
    <row r="662" spans="1:8" ht="11.45" hidden="1" customHeight="1">
      <c r="H662" s="186"/>
    </row>
    <row r="663" spans="1:8" ht="11.45" hidden="1" customHeight="1">
      <c r="A663" s="791" t="s">
        <v>5168</v>
      </c>
      <c r="B663" s="792"/>
      <c r="C663" s="792"/>
      <c r="D663" s="792"/>
      <c r="E663" s="781" t="s">
        <v>3998</v>
      </c>
      <c r="F663" s="782"/>
      <c r="H663" s="186"/>
    </row>
    <row r="664" spans="1:8" ht="11.45" hidden="1" customHeight="1">
      <c r="A664" s="190" t="s">
        <v>10268</v>
      </c>
      <c r="B664" s="191">
        <f>ROUND(F673,2)</f>
        <v>10.82</v>
      </c>
      <c r="C664" s="269"/>
      <c r="D664" s="269"/>
      <c r="E664" s="270"/>
      <c r="F664" s="271"/>
      <c r="H664" s="186"/>
    </row>
    <row r="665" spans="1:8" ht="11.45" hidden="1" customHeight="1">
      <c r="A665" s="195" t="s">
        <v>12885</v>
      </c>
      <c r="B665" s="196" t="s">
        <v>8261</v>
      </c>
      <c r="C665" s="196" t="s">
        <v>8262</v>
      </c>
      <c r="D665" s="196" t="s">
        <v>8263</v>
      </c>
      <c r="E665" s="196" t="s">
        <v>8264</v>
      </c>
      <c r="F665" s="197" t="s">
        <v>8265</v>
      </c>
      <c r="H665" s="186"/>
    </row>
    <row r="666" spans="1:8" ht="11.45" hidden="1" customHeight="1">
      <c r="A666" s="778" t="s">
        <v>13437</v>
      </c>
      <c r="B666" s="779"/>
      <c r="C666" s="779"/>
      <c r="D666" s="779"/>
      <c r="E666" s="779"/>
      <c r="F666" s="780"/>
      <c r="H666" s="186"/>
    </row>
    <row r="667" spans="1:8" ht="11.45" hidden="1" customHeight="1">
      <c r="A667" s="336" t="s">
        <v>8236</v>
      </c>
      <c r="B667" s="336" t="s">
        <v>8237</v>
      </c>
      <c r="C667" s="337" t="s">
        <v>13436</v>
      </c>
      <c r="D667" s="338">
        <v>0.3</v>
      </c>
      <c r="E667" s="211">
        <f>F$14</f>
        <v>2.89</v>
      </c>
      <c r="F667" s="204">
        <f>PRODUCT(D667:E667)</f>
        <v>0.86699999999999999</v>
      </c>
      <c r="H667" s="186"/>
    </row>
    <row r="668" spans="1:8" ht="11.45" hidden="1" customHeight="1">
      <c r="A668" s="336" t="s">
        <v>4681</v>
      </c>
      <c r="B668" s="336" t="s">
        <v>4682</v>
      </c>
      <c r="C668" s="337" t="s">
        <v>13436</v>
      </c>
      <c r="D668" s="338">
        <v>1.5</v>
      </c>
      <c r="E668" s="211">
        <f>F$12</f>
        <v>2.12</v>
      </c>
      <c r="F668" s="204">
        <f>PRODUCT(D668:E668)</f>
        <v>3.18</v>
      </c>
      <c r="H668" s="186"/>
    </row>
    <row r="669" spans="1:8" ht="11.45" hidden="1" customHeight="1">
      <c r="A669" s="783" t="s">
        <v>13444</v>
      </c>
      <c r="B669" s="784"/>
      <c r="C669" s="784"/>
      <c r="D669" s="784"/>
      <c r="E669" s="784"/>
      <c r="F669" s="204">
        <f>SUM(F667:F668)</f>
        <v>4.0470000000000006</v>
      </c>
      <c r="H669" s="186"/>
    </row>
    <row r="670" spans="1:8" ht="11.45" hidden="1" customHeight="1">
      <c r="A670" s="783" t="s">
        <v>6572</v>
      </c>
      <c r="B670" s="784"/>
      <c r="C670" s="784"/>
      <c r="D670" s="784"/>
      <c r="E670" s="206" t="s">
        <v>10906</v>
      </c>
      <c r="F670" s="204">
        <f>SUM(F669)</f>
        <v>4.0470000000000006</v>
      </c>
      <c r="H670" s="186"/>
    </row>
    <row r="671" spans="1:8" ht="11.45" hidden="1" customHeight="1">
      <c r="A671" s="783"/>
      <c r="B671" s="784"/>
      <c r="C671" s="784"/>
      <c r="D671" s="784"/>
      <c r="E671" s="212" t="s">
        <v>10907</v>
      </c>
      <c r="F671" s="213">
        <f>F$10*(F669)</f>
        <v>4.9697160000000009</v>
      </c>
      <c r="H671" s="186"/>
    </row>
    <row r="672" spans="1:8" ht="11.45" hidden="1" customHeight="1">
      <c r="A672" s="783"/>
      <c r="B672" s="784"/>
      <c r="C672" s="784"/>
      <c r="D672" s="784"/>
      <c r="E672" s="206" t="s">
        <v>10908</v>
      </c>
      <c r="F672" s="213">
        <f>SUM(F670:F671)*F$11</f>
        <v>1.8033432000000005</v>
      </c>
      <c r="H672" s="186"/>
    </row>
    <row r="673" spans="1:8" ht="11.45" hidden="1" customHeight="1">
      <c r="A673" s="789"/>
      <c r="B673" s="790"/>
      <c r="C673" s="790"/>
      <c r="D673" s="790"/>
      <c r="E673" s="215" t="s">
        <v>10909</v>
      </c>
      <c r="F673" s="216">
        <f>SUM(F670:F672)</f>
        <v>10.820059200000003</v>
      </c>
      <c r="H673" s="186"/>
    </row>
    <row r="674" spans="1:8" hidden="1">
      <c r="A674" s="206"/>
      <c r="B674" s="206"/>
      <c r="C674" s="206"/>
      <c r="D674" s="206"/>
      <c r="E674" s="212"/>
      <c r="F674" s="220"/>
      <c r="H674" s="186"/>
    </row>
    <row r="675" spans="1:8" ht="14.25" hidden="1" customHeight="1">
      <c r="A675" s="791" t="s">
        <v>5169</v>
      </c>
      <c r="B675" s="792"/>
      <c r="C675" s="792"/>
      <c r="D675" s="792"/>
      <c r="E675" s="781" t="s">
        <v>3402</v>
      </c>
      <c r="F675" s="782"/>
      <c r="H675" s="186"/>
    </row>
    <row r="676" spans="1:8" ht="14.25" hidden="1" customHeight="1">
      <c r="A676" s="190" t="s">
        <v>10268</v>
      </c>
      <c r="B676" s="191">
        <f>ROUND(F688,2)</f>
        <v>200.69</v>
      </c>
      <c r="C676" s="269"/>
      <c r="D676" s="269"/>
      <c r="E676" s="270"/>
      <c r="F676" s="271"/>
      <c r="H676" s="186"/>
    </row>
    <row r="677" spans="1:8" ht="14.25" hidden="1" customHeight="1">
      <c r="A677" s="195" t="s">
        <v>12885</v>
      </c>
      <c r="B677" s="196" t="s">
        <v>8261</v>
      </c>
      <c r="C677" s="196" t="s">
        <v>8262</v>
      </c>
      <c r="D677" s="196" t="s">
        <v>8263</v>
      </c>
      <c r="E677" s="196" t="s">
        <v>8264</v>
      </c>
      <c r="F677" s="197" t="s">
        <v>8265</v>
      </c>
      <c r="H677" s="186"/>
    </row>
    <row r="678" spans="1:8" ht="14.25" hidden="1" customHeight="1">
      <c r="A678" s="778" t="s">
        <v>6573</v>
      </c>
      <c r="B678" s="779"/>
      <c r="C678" s="779"/>
      <c r="D678" s="779"/>
      <c r="E678" s="779"/>
      <c r="F678" s="780"/>
      <c r="H678" s="186"/>
    </row>
    <row r="679" spans="1:8" ht="12.75" hidden="1" customHeight="1">
      <c r="A679" s="339" t="s">
        <v>7274</v>
      </c>
      <c r="B679" s="336" t="s">
        <v>6607</v>
      </c>
      <c r="C679" s="337" t="s">
        <v>13436</v>
      </c>
      <c r="D679" s="338">
        <v>2.5</v>
      </c>
      <c r="E679" s="211">
        <f>Insumos!D$63</f>
        <v>48.37</v>
      </c>
      <c r="F679" s="204">
        <f>PRODUCT(D679:E679)</f>
        <v>120.925</v>
      </c>
      <c r="H679" s="186"/>
    </row>
    <row r="680" spans="1:8" hidden="1">
      <c r="A680" s="339" t="s">
        <v>9362</v>
      </c>
      <c r="B680" s="336" t="s">
        <v>9363</v>
      </c>
      <c r="C680" s="337" t="s">
        <v>13436</v>
      </c>
      <c r="D680" s="338">
        <v>7.5</v>
      </c>
      <c r="E680" s="211">
        <f>Insumos!D$73</f>
        <v>4.8879999999999999</v>
      </c>
      <c r="F680" s="204">
        <f>PRODUCT(D680:E680)</f>
        <v>36.659999999999997</v>
      </c>
      <c r="H680" s="186"/>
    </row>
    <row r="681" spans="1:8" ht="12.75" hidden="1" customHeight="1">
      <c r="A681" s="783" t="s">
        <v>6574</v>
      </c>
      <c r="B681" s="784"/>
      <c r="C681" s="784"/>
      <c r="D681" s="784"/>
      <c r="E681" s="784"/>
      <c r="F681" s="204">
        <f>SUM(F679:F680)</f>
        <v>157.58499999999998</v>
      </c>
      <c r="H681" s="186"/>
    </row>
    <row r="682" spans="1:8" ht="12.75" hidden="1" customHeight="1">
      <c r="A682" s="778" t="s">
        <v>13437</v>
      </c>
      <c r="B682" s="779"/>
      <c r="C682" s="779"/>
      <c r="D682" s="779"/>
      <c r="E682" s="779"/>
      <c r="F682" s="780"/>
      <c r="H682" s="186"/>
    </row>
    <row r="683" spans="1:8" hidden="1">
      <c r="A683" s="336" t="s">
        <v>8236</v>
      </c>
      <c r="B683" s="336" t="s">
        <v>8237</v>
      </c>
      <c r="C683" s="337" t="s">
        <v>13436</v>
      </c>
      <c r="D683" s="338">
        <v>1.5</v>
      </c>
      <c r="E683" s="211">
        <f>F$14</f>
        <v>2.89</v>
      </c>
      <c r="F683" s="204">
        <f>PRODUCT(D683:E683)</f>
        <v>4.335</v>
      </c>
      <c r="H683" s="186"/>
    </row>
    <row r="684" spans="1:8" ht="12.75" hidden="1" customHeight="1">
      <c r="A684" s="783" t="s">
        <v>13444</v>
      </c>
      <c r="B684" s="784"/>
      <c r="C684" s="784"/>
      <c r="D684" s="784"/>
      <c r="E684" s="784"/>
      <c r="F684" s="204">
        <f>SUM(F683:F683)</f>
        <v>4.335</v>
      </c>
      <c r="H684" s="186"/>
    </row>
    <row r="685" spans="1:8" hidden="1">
      <c r="A685" s="783" t="s">
        <v>6572</v>
      </c>
      <c r="B685" s="784"/>
      <c r="C685" s="784"/>
      <c r="D685" s="784"/>
      <c r="E685" s="206" t="s">
        <v>10906</v>
      </c>
      <c r="F685" s="204">
        <f>SUM(F681,F684)</f>
        <v>161.91999999999999</v>
      </c>
      <c r="H685" s="186"/>
    </row>
    <row r="686" spans="1:8" hidden="1">
      <c r="A686" s="783"/>
      <c r="B686" s="784"/>
      <c r="C686" s="784"/>
      <c r="D686" s="784"/>
      <c r="E686" s="212" t="s">
        <v>10907</v>
      </c>
      <c r="F686" s="213">
        <f>F$10*(F684)</f>
        <v>5.3233800000000002</v>
      </c>
      <c r="H686" s="186"/>
    </row>
    <row r="687" spans="1:8" hidden="1">
      <c r="A687" s="783"/>
      <c r="B687" s="784"/>
      <c r="C687" s="784"/>
      <c r="D687" s="784"/>
      <c r="E687" s="206" t="s">
        <v>10908</v>
      </c>
      <c r="F687" s="213">
        <f>SUM(F685:F686)*F$11</f>
        <v>33.448675999999999</v>
      </c>
      <c r="H687" s="186"/>
    </row>
    <row r="688" spans="1:8" hidden="1">
      <c r="A688" s="789"/>
      <c r="B688" s="790"/>
      <c r="C688" s="790"/>
      <c r="D688" s="790"/>
      <c r="E688" s="215" t="s">
        <v>10909</v>
      </c>
      <c r="F688" s="216">
        <f>SUM(F685:F687)</f>
        <v>200.69205600000001</v>
      </c>
      <c r="H688" s="186"/>
    </row>
    <row r="689" spans="1:8" hidden="1">
      <c r="H689" s="186"/>
    </row>
    <row r="690" spans="1:8" ht="12.75" hidden="1" customHeight="1">
      <c r="A690" s="791" t="s">
        <v>9364</v>
      </c>
      <c r="B690" s="792"/>
      <c r="C690" s="792"/>
      <c r="D690" s="792"/>
      <c r="E690" s="781" t="s">
        <v>3402</v>
      </c>
      <c r="F690" s="782"/>
      <c r="H690" s="186"/>
    </row>
    <row r="691" spans="1:8" hidden="1">
      <c r="A691" s="190" t="s">
        <v>10268</v>
      </c>
      <c r="B691" s="191">
        <f>ROUND(F700,2)</f>
        <v>83.73</v>
      </c>
      <c r="C691" s="269"/>
      <c r="D691" s="269"/>
      <c r="E691" s="270"/>
      <c r="F691" s="271"/>
      <c r="H691" s="186"/>
    </row>
    <row r="692" spans="1:8" hidden="1">
      <c r="A692" s="195" t="s">
        <v>12885</v>
      </c>
      <c r="B692" s="196" t="s">
        <v>8261</v>
      </c>
      <c r="C692" s="196" t="s">
        <v>8262</v>
      </c>
      <c r="D692" s="196" t="s">
        <v>8263</v>
      </c>
      <c r="E692" s="196" t="s">
        <v>8264</v>
      </c>
      <c r="F692" s="197" t="s">
        <v>8265</v>
      </c>
      <c r="H692" s="186"/>
    </row>
    <row r="693" spans="1:8" ht="12.75" hidden="1" customHeight="1">
      <c r="A693" s="778" t="s">
        <v>13437</v>
      </c>
      <c r="B693" s="779"/>
      <c r="C693" s="779"/>
      <c r="D693" s="779"/>
      <c r="E693" s="779"/>
      <c r="F693" s="780"/>
      <c r="H693" s="186"/>
    </row>
    <row r="694" spans="1:8" hidden="1">
      <c r="A694" s="207" t="s">
        <v>8236</v>
      </c>
      <c r="B694" s="208" t="s">
        <v>8237</v>
      </c>
      <c r="C694" s="209" t="s">
        <v>13436</v>
      </c>
      <c r="D694" s="210">
        <v>1.3</v>
      </c>
      <c r="E694" s="211">
        <f>F$14</f>
        <v>2.89</v>
      </c>
      <c r="F694" s="204">
        <f>PRODUCT(D694:E694)</f>
        <v>3.7570000000000001</v>
      </c>
      <c r="H694" s="186"/>
    </row>
    <row r="695" spans="1:8" hidden="1">
      <c r="A695" s="207" t="s">
        <v>4681</v>
      </c>
      <c r="B695" s="208" t="s">
        <v>4682</v>
      </c>
      <c r="C695" s="209" t="s">
        <v>13436</v>
      </c>
      <c r="D695" s="210">
        <v>13</v>
      </c>
      <c r="E695" s="211">
        <f>F$12</f>
        <v>2.12</v>
      </c>
      <c r="F695" s="204">
        <f>PRODUCT(D695:E695)</f>
        <v>27.560000000000002</v>
      </c>
      <c r="H695" s="186"/>
    </row>
    <row r="696" spans="1:8" ht="12.75" hidden="1" customHeight="1">
      <c r="A696" s="783" t="s">
        <v>13444</v>
      </c>
      <c r="B696" s="784"/>
      <c r="C696" s="784"/>
      <c r="D696" s="784"/>
      <c r="E696" s="784"/>
      <c r="F696" s="204">
        <f>SUM(F694:F695)</f>
        <v>31.317000000000004</v>
      </c>
      <c r="H696" s="186"/>
    </row>
    <row r="697" spans="1:8" hidden="1">
      <c r="A697" s="783" t="s">
        <v>6572</v>
      </c>
      <c r="B697" s="784"/>
      <c r="C697" s="784"/>
      <c r="D697" s="784"/>
      <c r="E697" s="206" t="s">
        <v>10906</v>
      </c>
      <c r="F697" s="204">
        <f>SUM(F696)</f>
        <v>31.317000000000004</v>
      </c>
      <c r="H697" s="186"/>
    </row>
    <row r="698" spans="1:8" hidden="1">
      <c r="A698" s="783"/>
      <c r="B698" s="784"/>
      <c r="C698" s="784"/>
      <c r="D698" s="784"/>
      <c r="E698" s="212" t="s">
        <v>10907</v>
      </c>
      <c r="F698" s="213">
        <f>F$10*(F696)</f>
        <v>38.457276000000007</v>
      </c>
      <c r="H698" s="186"/>
    </row>
    <row r="699" spans="1:8" hidden="1">
      <c r="A699" s="783"/>
      <c r="B699" s="784"/>
      <c r="C699" s="784"/>
      <c r="D699" s="784"/>
      <c r="E699" s="206" t="s">
        <v>10908</v>
      </c>
      <c r="F699" s="213">
        <f>SUM(F697:F698)*F$11</f>
        <v>13.954855200000004</v>
      </c>
      <c r="H699" s="186"/>
    </row>
    <row r="700" spans="1:8" hidden="1">
      <c r="A700" s="789"/>
      <c r="B700" s="790"/>
      <c r="C700" s="790"/>
      <c r="D700" s="790"/>
      <c r="E700" s="215" t="s">
        <v>10909</v>
      </c>
      <c r="F700" s="216">
        <f>SUM(F697:F699)</f>
        <v>83.729131200000012</v>
      </c>
      <c r="H700" s="186"/>
    </row>
    <row r="701" spans="1:8" hidden="1">
      <c r="A701" s="205"/>
      <c r="B701" s="206"/>
      <c r="C701" s="206"/>
      <c r="D701" s="206"/>
      <c r="E701" s="212"/>
      <c r="F701" s="204"/>
      <c r="H701" s="186"/>
    </row>
    <row r="702" spans="1:8" ht="12.75" hidden="1" customHeight="1">
      <c r="A702" s="791" t="s">
        <v>13394</v>
      </c>
      <c r="B702" s="792"/>
      <c r="C702" s="792"/>
      <c r="D702" s="792"/>
      <c r="E702" s="781" t="s">
        <v>6571</v>
      </c>
      <c r="F702" s="782"/>
      <c r="H702" s="186"/>
    </row>
    <row r="703" spans="1:8" ht="12.75" hidden="1" customHeight="1">
      <c r="A703" s="190" t="s">
        <v>10268</v>
      </c>
      <c r="B703" s="191">
        <f>ROUND(F712,2)</f>
        <v>10.31</v>
      </c>
      <c r="C703" s="192"/>
      <c r="D703" s="193"/>
      <c r="E703" s="192"/>
      <c r="F703" s="194"/>
      <c r="H703" s="186"/>
    </row>
    <row r="704" spans="1:8" hidden="1">
      <c r="A704" s="195" t="s">
        <v>12885</v>
      </c>
      <c r="B704" s="196" t="s">
        <v>8261</v>
      </c>
      <c r="C704" s="196" t="s">
        <v>8262</v>
      </c>
      <c r="D704" s="196" t="s">
        <v>8263</v>
      </c>
      <c r="E704" s="196" t="s">
        <v>8264</v>
      </c>
      <c r="F704" s="197" t="s">
        <v>8265</v>
      </c>
      <c r="H704" s="186"/>
    </row>
    <row r="705" spans="1:8" ht="12.75" hidden="1" customHeight="1">
      <c r="A705" s="778" t="s">
        <v>13437</v>
      </c>
      <c r="B705" s="779"/>
      <c r="C705" s="779"/>
      <c r="D705" s="779"/>
      <c r="E705" s="779"/>
      <c r="F705" s="780"/>
      <c r="H705" s="186"/>
    </row>
    <row r="706" spans="1:8" hidden="1">
      <c r="A706" s="336" t="s">
        <v>8236</v>
      </c>
      <c r="B706" s="336" t="s">
        <v>8237</v>
      </c>
      <c r="C706" s="337" t="s">
        <v>13436</v>
      </c>
      <c r="D706" s="338">
        <v>0.16</v>
      </c>
      <c r="E706" s="211">
        <f>F$14</f>
        <v>2.89</v>
      </c>
      <c r="F706" s="204">
        <f>PRODUCT(D706:E706)</f>
        <v>0.46240000000000003</v>
      </c>
      <c r="H706" s="186"/>
    </row>
    <row r="707" spans="1:8" hidden="1">
      <c r="A707" s="336" t="s">
        <v>4681</v>
      </c>
      <c r="B707" s="336" t="s">
        <v>4682</v>
      </c>
      <c r="C707" s="337" t="s">
        <v>13436</v>
      </c>
      <c r="D707" s="338">
        <v>1.6</v>
      </c>
      <c r="E707" s="211">
        <f>F$12</f>
        <v>2.12</v>
      </c>
      <c r="F707" s="204">
        <f>PRODUCT(D707:E707)</f>
        <v>3.3920000000000003</v>
      </c>
      <c r="H707" s="186"/>
    </row>
    <row r="708" spans="1:8" ht="12.75" hidden="1" customHeight="1">
      <c r="A708" s="783" t="s">
        <v>13444</v>
      </c>
      <c r="B708" s="784"/>
      <c r="C708" s="784"/>
      <c r="D708" s="784"/>
      <c r="E708" s="784"/>
      <c r="F708" s="204">
        <f>SUM(F706:F707)</f>
        <v>3.8544000000000005</v>
      </c>
      <c r="H708" s="186"/>
    </row>
    <row r="709" spans="1:8" hidden="1">
      <c r="A709" s="783" t="s">
        <v>6572</v>
      </c>
      <c r="B709" s="784"/>
      <c r="C709" s="784"/>
      <c r="D709" s="784"/>
      <c r="E709" s="206" t="s">
        <v>10906</v>
      </c>
      <c r="F709" s="204">
        <f>SUM(F708)</f>
        <v>3.8544000000000005</v>
      </c>
      <c r="H709" s="186"/>
    </row>
    <row r="710" spans="1:8" hidden="1">
      <c r="A710" s="783"/>
      <c r="B710" s="784"/>
      <c r="C710" s="784"/>
      <c r="D710" s="784"/>
      <c r="E710" s="212" t="s">
        <v>10907</v>
      </c>
      <c r="F710" s="213">
        <f>F$10*(F708)</f>
        <v>4.7332032000000002</v>
      </c>
      <c r="H710" s="186"/>
    </row>
    <row r="711" spans="1:8" hidden="1">
      <c r="A711" s="783"/>
      <c r="B711" s="784"/>
      <c r="C711" s="784"/>
      <c r="D711" s="784"/>
      <c r="E711" s="206" t="s">
        <v>10908</v>
      </c>
      <c r="F711" s="213">
        <f>SUM(F709:F710)*F$11</f>
        <v>1.71752064</v>
      </c>
      <c r="H711" s="186"/>
    </row>
    <row r="712" spans="1:8" hidden="1">
      <c r="A712" s="789"/>
      <c r="B712" s="790"/>
      <c r="C712" s="790"/>
      <c r="D712" s="790"/>
      <c r="E712" s="215" t="s">
        <v>10909</v>
      </c>
      <c r="F712" s="216">
        <f>SUM(F709:F711)</f>
        <v>10.30512384</v>
      </c>
      <c r="H712" s="186"/>
    </row>
    <row r="713" spans="1:8" hidden="1">
      <c r="A713" s="206"/>
      <c r="B713" s="206"/>
      <c r="C713" s="206"/>
      <c r="D713" s="206"/>
      <c r="E713" s="212"/>
      <c r="F713" s="220"/>
      <c r="H713" s="186"/>
    </row>
    <row r="714" spans="1:8" hidden="1">
      <c r="A714" s="206"/>
      <c r="B714" s="206"/>
      <c r="C714" s="206"/>
      <c r="D714" s="206"/>
      <c r="E714" s="212"/>
      <c r="F714" s="220"/>
      <c r="H714" s="186"/>
    </row>
    <row r="715" spans="1:8" hidden="1">
      <c r="A715" s="206"/>
      <c r="B715" s="206"/>
      <c r="C715" s="206"/>
      <c r="D715" s="206"/>
      <c r="E715" s="212"/>
      <c r="F715" s="220"/>
      <c r="H715" s="186"/>
    </row>
    <row r="716" spans="1:8" hidden="1">
      <c r="A716" s="206"/>
      <c r="B716" s="206"/>
      <c r="C716" s="206"/>
      <c r="D716" s="206"/>
      <c r="E716" s="212"/>
      <c r="F716" s="220"/>
      <c r="H716" s="186"/>
    </row>
    <row r="717" spans="1:8" hidden="1">
      <c r="H717" s="186"/>
    </row>
    <row r="718" spans="1:8" ht="11.85" hidden="1" customHeight="1">
      <c r="A718" s="791" t="s">
        <v>13395</v>
      </c>
      <c r="B718" s="792"/>
      <c r="C718" s="792"/>
      <c r="D718" s="792"/>
      <c r="E718" s="781" t="s">
        <v>10270</v>
      </c>
      <c r="F718" s="782"/>
      <c r="H718" s="186"/>
    </row>
    <row r="719" spans="1:8" ht="11.85" hidden="1" customHeight="1">
      <c r="A719" s="190" t="s">
        <v>10268</v>
      </c>
      <c r="B719" s="191">
        <f>ROUND(F728,2)</f>
        <v>4.7699999999999996</v>
      </c>
      <c r="C719" s="192"/>
      <c r="D719" s="193"/>
      <c r="E719" s="192"/>
      <c r="F719" s="194"/>
      <c r="H719" s="186"/>
    </row>
    <row r="720" spans="1:8" ht="11.85" hidden="1" customHeight="1">
      <c r="A720" s="195" t="s">
        <v>12885</v>
      </c>
      <c r="B720" s="196" t="s">
        <v>8261</v>
      </c>
      <c r="C720" s="196" t="s">
        <v>8262</v>
      </c>
      <c r="D720" s="196" t="s">
        <v>8263</v>
      </c>
      <c r="E720" s="196" t="s">
        <v>8264</v>
      </c>
      <c r="F720" s="197" t="s">
        <v>8265</v>
      </c>
      <c r="H720" s="186"/>
    </row>
    <row r="721" spans="1:8" ht="11.85" hidden="1" customHeight="1">
      <c r="A721" s="778" t="s">
        <v>13437</v>
      </c>
      <c r="B721" s="779"/>
      <c r="C721" s="779"/>
      <c r="D721" s="779"/>
      <c r="E721" s="779"/>
      <c r="F721" s="780"/>
      <c r="H721" s="186"/>
    </row>
    <row r="722" spans="1:8" ht="11.85" hidden="1" customHeight="1">
      <c r="A722" s="336" t="s">
        <v>13396</v>
      </c>
      <c r="B722" s="336" t="s">
        <v>13397</v>
      </c>
      <c r="C722" s="337" t="s">
        <v>13436</v>
      </c>
      <c r="D722" s="338">
        <v>0.25</v>
      </c>
      <c r="E722" s="211">
        <f>F$14</f>
        <v>2.89</v>
      </c>
      <c r="F722" s="204">
        <f>PRODUCT(D722:E722)</f>
        <v>0.72250000000000003</v>
      </c>
      <c r="H722" s="186"/>
    </row>
    <row r="723" spans="1:8" ht="11.85" hidden="1" customHeight="1">
      <c r="A723" s="336" t="s">
        <v>4681</v>
      </c>
      <c r="B723" s="336" t="s">
        <v>4682</v>
      </c>
      <c r="C723" s="337" t="s">
        <v>13436</v>
      </c>
      <c r="D723" s="338">
        <v>0.5</v>
      </c>
      <c r="E723" s="211">
        <f>F$12</f>
        <v>2.12</v>
      </c>
      <c r="F723" s="204">
        <f>PRODUCT(D723:E723)</f>
        <v>1.06</v>
      </c>
      <c r="H723" s="186"/>
    </row>
    <row r="724" spans="1:8" ht="11.85" hidden="1" customHeight="1">
      <c r="A724" s="783" t="s">
        <v>13444</v>
      </c>
      <c r="B724" s="784"/>
      <c r="C724" s="784"/>
      <c r="D724" s="784"/>
      <c r="E724" s="784"/>
      <c r="F724" s="204">
        <f>SUM(F722:F723)</f>
        <v>1.7825000000000002</v>
      </c>
      <c r="H724" s="186"/>
    </row>
    <row r="725" spans="1:8" ht="11.85" hidden="1" customHeight="1">
      <c r="A725" s="783" t="s">
        <v>6572</v>
      </c>
      <c r="B725" s="784"/>
      <c r="C725" s="784"/>
      <c r="D725" s="784"/>
      <c r="E725" s="206" t="s">
        <v>10906</v>
      </c>
      <c r="F725" s="204">
        <f>SUM(F724)</f>
        <v>1.7825000000000002</v>
      </c>
      <c r="H725" s="186"/>
    </row>
    <row r="726" spans="1:8" ht="11.85" hidden="1" customHeight="1">
      <c r="A726" s="783"/>
      <c r="B726" s="784"/>
      <c r="C726" s="784"/>
      <c r="D726" s="784"/>
      <c r="E726" s="212" t="s">
        <v>10907</v>
      </c>
      <c r="F726" s="213">
        <f>F$10*(F724)</f>
        <v>2.1889100000000004</v>
      </c>
      <c r="H726" s="186"/>
    </row>
    <row r="727" spans="1:8" ht="11.85" hidden="1" customHeight="1">
      <c r="A727" s="783"/>
      <c r="B727" s="784"/>
      <c r="C727" s="784"/>
      <c r="D727" s="784"/>
      <c r="E727" s="206" t="s">
        <v>10908</v>
      </c>
      <c r="F727" s="213">
        <f>SUM(F725:F726)*F$11</f>
        <v>0.79428200000000015</v>
      </c>
      <c r="H727" s="186"/>
    </row>
    <row r="728" spans="1:8" ht="11.85" hidden="1" customHeight="1">
      <c r="A728" s="789"/>
      <c r="B728" s="790"/>
      <c r="C728" s="790"/>
      <c r="D728" s="790"/>
      <c r="E728" s="215" t="s">
        <v>10909</v>
      </c>
      <c r="F728" s="216">
        <f>SUM(F725:F727)</f>
        <v>4.7656920000000005</v>
      </c>
      <c r="H728" s="186"/>
    </row>
    <row r="729" spans="1:8" ht="11.85" hidden="1" customHeight="1">
      <c r="A729" s="206"/>
      <c r="B729" s="206"/>
      <c r="C729" s="206"/>
      <c r="D729" s="206"/>
      <c r="E729" s="212"/>
      <c r="F729" s="220"/>
      <c r="H729" s="186"/>
    </row>
    <row r="730" spans="1:8" ht="11.85" hidden="1" customHeight="1">
      <c r="A730" s="791" t="s">
        <v>13398</v>
      </c>
      <c r="B730" s="792"/>
      <c r="C730" s="792"/>
      <c r="D730" s="792"/>
      <c r="E730" s="781" t="s">
        <v>10270</v>
      </c>
      <c r="F730" s="782"/>
      <c r="H730" s="186"/>
    </row>
    <row r="731" spans="1:8" ht="11.85" hidden="1" customHeight="1">
      <c r="A731" s="190" t="s">
        <v>10268</v>
      </c>
      <c r="B731" s="191">
        <f>ROUND(F740,2)</f>
        <v>11.76</v>
      </c>
      <c r="C731" s="192"/>
      <c r="D731" s="193"/>
      <c r="E731" s="192"/>
      <c r="F731" s="194"/>
      <c r="H731" s="186"/>
    </row>
    <row r="732" spans="1:8" ht="11.85" hidden="1" customHeight="1">
      <c r="A732" s="195" t="s">
        <v>12885</v>
      </c>
      <c r="B732" s="196" t="s">
        <v>8261</v>
      </c>
      <c r="C732" s="196" t="s">
        <v>8262</v>
      </c>
      <c r="D732" s="196" t="s">
        <v>8263</v>
      </c>
      <c r="E732" s="196" t="s">
        <v>8264</v>
      </c>
      <c r="F732" s="197" t="s">
        <v>8265</v>
      </c>
      <c r="H732" s="186"/>
    </row>
    <row r="733" spans="1:8" ht="11.85" hidden="1" customHeight="1">
      <c r="A733" s="778" t="s">
        <v>13437</v>
      </c>
      <c r="B733" s="779"/>
      <c r="C733" s="779"/>
      <c r="D733" s="779"/>
      <c r="E733" s="779"/>
      <c r="F733" s="780"/>
      <c r="H733" s="186"/>
    </row>
    <row r="734" spans="1:8" ht="11.85" hidden="1" customHeight="1">
      <c r="A734" s="336" t="s">
        <v>13399</v>
      </c>
      <c r="B734" s="336" t="s">
        <v>13400</v>
      </c>
      <c r="C734" s="337" t="s">
        <v>13436</v>
      </c>
      <c r="D734" s="338">
        <v>1.2</v>
      </c>
      <c r="E734" s="211">
        <f>F$13</f>
        <v>2.2200000000000002</v>
      </c>
      <c r="F734" s="204">
        <f>PRODUCT(D734:E734)</f>
        <v>2.6640000000000001</v>
      </c>
      <c r="H734" s="186"/>
    </row>
    <row r="735" spans="1:8" ht="11.85" hidden="1" customHeight="1">
      <c r="A735" s="336" t="s">
        <v>13401</v>
      </c>
      <c r="B735" s="336" t="s">
        <v>13402</v>
      </c>
      <c r="C735" s="337" t="s">
        <v>13436</v>
      </c>
      <c r="D735" s="338">
        <v>0.6</v>
      </c>
      <c r="E735" s="211">
        <f>F$14</f>
        <v>2.89</v>
      </c>
      <c r="F735" s="204">
        <f>PRODUCT(D735:E735)</f>
        <v>1.734</v>
      </c>
      <c r="H735" s="186"/>
    </row>
    <row r="736" spans="1:8" ht="11.85" hidden="1" customHeight="1">
      <c r="A736" s="783" t="s">
        <v>13444</v>
      </c>
      <c r="B736" s="784"/>
      <c r="C736" s="784"/>
      <c r="D736" s="784"/>
      <c r="E736" s="784"/>
      <c r="F736" s="204">
        <f>SUM(F734:F735)</f>
        <v>4.3979999999999997</v>
      </c>
      <c r="H736" s="186"/>
    </row>
    <row r="737" spans="1:8" ht="11.85" hidden="1" customHeight="1">
      <c r="A737" s="783" t="s">
        <v>6572</v>
      </c>
      <c r="B737" s="784"/>
      <c r="C737" s="784"/>
      <c r="D737" s="784"/>
      <c r="E737" s="206" t="s">
        <v>10906</v>
      </c>
      <c r="F737" s="204">
        <f>SUM(F736)</f>
        <v>4.3979999999999997</v>
      </c>
      <c r="H737" s="186"/>
    </row>
    <row r="738" spans="1:8" ht="11.85" hidden="1" customHeight="1">
      <c r="A738" s="783"/>
      <c r="B738" s="784"/>
      <c r="C738" s="784"/>
      <c r="D738" s="784"/>
      <c r="E738" s="212" t="s">
        <v>10907</v>
      </c>
      <c r="F738" s="213">
        <f>F$10*(F736)</f>
        <v>5.4007439999999995</v>
      </c>
      <c r="H738" s="186"/>
    </row>
    <row r="739" spans="1:8" ht="11.85" hidden="1" customHeight="1">
      <c r="A739" s="783"/>
      <c r="B739" s="784"/>
      <c r="C739" s="784"/>
      <c r="D739" s="784"/>
      <c r="E739" s="206" t="s">
        <v>10908</v>
      </c>
      <c r="F739" s="213">
        <f>SUM(F737:F738)*F$11</f>
        <v>1.9597487999999998</v>
      </c>
      <c r="H739" s="186"/>
    </row>
    <row r="740" spans="1:8" ht="11.85" hidden="1" customHeight="1">
      <c r="A740" s="789"/>
      <c r="B740" s="790"/>
      <c r="C740" s="790"/>
      <c r="D740" s="790"/>
      <c r="E740" s="215" t="s">
        <v>10909</v>
      </c>
      <c r="F740" s="216">
        <f>SUM(F737:F739)</f>
        <v>11.758492799999999</v>
      </c>
      <c r="H740" s="186"/>
    </row>
    <row r="741" spans="1:8" ht="11.85" hidden="1" customHeight="1">
      <c r="H741" s="186"/>
    </row>
    <row r="742" spans="1:8" ht="11.85" hidden="1" customHeight="1">
      <c r="A742" s="791" t="s">
        <v>13403</v>
      </c>
      <c r="B742" s="792"/>
      <c r="C742" s="792"/>
      <c r="D742" s="792"/>
      <c r="E742" s="781" t="s">
        <v>10270</v>
      </c>
      <c r="F742" s="782"/>
      <c r="H742" s="186"/>
    </row>
    <row r="743" spans="1:8" ht="11.85" hidden="1" customHeight="1">
      <c r="A743" s="190" t="s">
        <v>10268</v>
      </c>
      <c r="B743" s="191">
        <f>ROUND(F752,2)</f>
        <v>8.7200000000000006</v>
      </c>
      <c r="C743" s="192"/>
      <c r="D743" s="193"/>
      <c r="E743" s="192"/>
      <c r="F743" s="194"/>
      <c r="H743" s="186"/>
    </row>
    <row r="744" spans="1:8" ht="11.85" hidden="1" customHeight="1">
      <c r="A744" s="195" t="s">
        <v>12885</v>
      </c>
      <c r="B744" s="196" t="s">
        <v>8261</v>
      </c>
      <c r="C744" s="196" t="s">
        <v>8262</v>
      </c>
      <c r="D744" s="196" t="s">
        <v>8263</v>
      </c>
      <c r="E744" s="196" t="s">
        <v>8264</v>
      </c>
      <c r="F744" s="197" t="s">
        <v>8265</v>
      </c>
      <c r="H744" s="186"/>
    </row>
    <row r="745" spans="1:8" ht="11.85" hidden="1" customHeight="1">
      <c r="A745" s="778" t="s">
        <v>13437</v>
      </c>
      <c r="B745" s="779"/>
      <c r="C745" s="779"/>
      <c r="D745" s="779"/>
      <c r="E745" s="779"/>
      <c r="F745" s="780"/>
      <c r="H745" s="186"/>
    </row>
    <row r="746" spans="1:8" ht="11.85" hidden="1" customHeight="1">
      <c r="A746" s="336" t="s">
        <v>13404</v>
      </c>
      <c r="B746" s="336" t="s">
        <v>11337</v>
      </c>
      <c r="C746" s="337" t="s">
        <v>13436</v>
      </c>
      <c r="D746" s="338">
        <v>1.3</v>
      </c>
      <c r="E746" s="211">
        <f>F$13</f>
        <v>2.2200000000000002</v>
      </c>
      <c r="F746" s="204">
        <f>PRODUCT(D746:E746)</f>
        <v>2.8860000000000006</v>
      </c>
      <c r="H746" s="186"/>
    </row>
    <row r="747" spans="1:8" ht="11.85" hidden="1" customHeight="1">
      <c r="A747" s="336" t="s">
        <v>8234</v>
      </c>
      <c r="B747" s="336" t="s">
        <v>8235</v>
      </c>
      <c r="C747" s="337" t="s">
        <v>13436</v>
      </c>
      <c r="D747" s="338">
        <v>0.13</v>
      </c>
      <c r="E747" s="211">
        <f>F$14</f>
        <v>2.89</v>
      </c>
      <c r="F747" s="204">
        <f>PRODUCT(D747:E747)</f>
        <v>0.37570000000000003</v>
      </c>
      <c r="H747" s="186"/>
    </row>
    <row r="748" spans="1:8" ht="11.85" hidden="1" customHeight="1">
      <c r="A748" s="783" t="s">
        <v>13444</v>
      </c>
      <c r="B748" s="784"/>
      <c r="C748" s="784"/>
      <c r="D748" s="784"/>
      <c r="E748" s="784"/>
      <c r="F748" s="204">
        <f>SUM(F746:F747)</f>
        <v>3.2617000000000007</v>
      </c>
      <c r="H748" s="186"/>
    </row>
    <row r="749" spans="1:8" ht="11.85" hidden="1" customHeight="1">
      <c r="A749" s="783" t="s">
        <v>6572</v>
      </c>
      <c r="B749" s="784"/>
      <c r="C749" s="784"/>
      <c r="D749" s="784"/>
      <c r="E749" s="206" t="s">
        <v>10906</v>
      </c>
      <c r="F749" s="204">
        <f>SUM(F748)</f>
        <v>3.2617000000000007</v>
      </c>
      <c r="H749" s="186"/>
    </row>
    <row r="750" spans="1:8" ht="11.85" hidden="1" customHeight="1">
      <c r="A750" s="783"/>
      <c r="B750" s="784"/>
      <c r="C750" s="784"/>
      <c r="D750" s="784"/>
      <c r="E750" s="212" t="s">
        <v>10907</v>
      </c>
      <c r="F750" s="213">
        <f>F$10*(F748)</f>
        <v>4.0053676000000005</v>
      </c>
      <c r="H750" s="186"/>
    </row>
    <row r="751" spans="1:8" ht="11.85" hidden="1" customHeight="1">
      <c r="A751" s="783"/>
      <c r="B751" s="784"/>
      <c r="C751" s="784"/>
      <c r="D751" s="784"/>
      <c r="E751" s="206" t="s">
        <v>10908</v>
      </c>
      <c r="F751" s="213">
        <f>SUM(F749:F750)*F$11</f>
        <v>1.4534135200000002</v>
      </c>
      <c r="H751" s="186"/>
    </row>
    <row r="752" spans="1:8" ht="11.85" hidden="1" customHeight="1">
      <c r="A752" s="789"/>
      <c r="B752" s="790"/>
      <c r="C752" s="790"/>
      <c r="D752" s="790"/>
      <c r="E752" s="215" t="s">
        <v>10909</v>
      </c>
      <c r="F752" s="216">
        <f>SUM(F749:F751)</f>
        <v>8.7204811200000005</v>
      </c>
      <c r="H752" s="186"/>
    </row>
    <row r="753" spans="1:8" ht="11.85" hidden="1" customHeight="1">
      <c r="H753" s="186"/>
    </row>
    <row r="754" spans="1:8" ht="11.85" hidden="1" customHeight="1">
      <c r="A754" s="791" t="s">
        <v>11338</v>
      </c>
      <c r="B754" s="792"/>
      <c r="C754" s="792"/>
      <c r="D754" s="792"/>
      <c r="E754" s="781" t="s">
        <v>10270</v>
      </c>
      <c r="F754" s="782"/>
      <c r="H754" s="186"/>
    </row>
    <row r="755" spans="1:8" ht="11.85" hidden="1" customHeight="1">
      <c r="A755" s="190" t="s">
        <v>10268</v>
      </c>
      <c r="B755" s="191">
        <f>ROUND(F764,2)</f>
        <v>10.82</v>
      </c>
      <c r="C755" s="192"/>
      <c r="D755" s="193"/>
      <c r="E755" s="192"/>
      <c r="F755" s="194"/>
      <c r="H755" s="186"/>
    </row>
    <row r="756" spans="1:8" ht="11.85" hidden="1" customHeight="1">
      <c r="A756" s="195" t="s">
        <v>12885</v>
      </c>
      <c r="B756" s="196" t="s">
        <v>8261</v>
      </c>
      <c r="C756" s="196" t="s">
        <v>8262</v>
      </c>
      <c r="D756" s="196" t="s">
        <v>8263</v>
      </c>
      <c r="E756" s="196" t="s">
        <v>8264</v>
      </c>
      <c r="F756" s="197" t="s">
        <v>8265</v>
      </c>
      <c r="H756" s="186"/>
    </row>
    <row r="757" spans="1:8" ht="11.85" hidden="1" customHeight="1">
      <c r="A757" s="778" t="s">
        <v>13437</v>
      </c>
      <c r="B757" s="779"/>
      <c r="C757" s="779"/>
      <c r="D757" s="779"/>
      <c r="E757" s="779"/>
      <c r="F757" s="780"/>
      <c r="H757" s="186"/>
    </row>
    <row r="758" spans="1:8" ht="11.85" hidden="1" customHeight="1">
      <c r="A758" s="336" t="s">
        <v>11339</v>
      </c>
      <c r="B758" s="336" t="s">
        <v>8824</v>
      </c>
      <c r="C758" s="337" t="s">
        <v>13436</v>
      </c>
      <c r="D758" s="338">
        <v>0.3</v>
      </c>
      <c r="E758" s="211">
        <f>F$14</f>
        <v>2.89</v>
      </c>
      <c r="F758" s="204">
        <f>PRODUCT(D758:E758)</f>
        <v>0.86699999999999999</v>
      </c>
      <c r="H758" s="186"/>
    </row>
    <row r="759" spans="1:8" ht="11.85" hidden="1" customHeight="1">
      <c r="A759" s="336" t="s">
        <v>4681</v>
      </c>
      <c r="B759" s="336" t="s">
        <v>4682</v>
      </c>
      <c r="C759" s="337" t="s">
        <v>13436</v>
      </c>
      <c r="D759" s="338">
        <v>1.5</v>
      </c>
      <c r="E759" s="211">
        <f>F$12</f>
        <v>2.12</v>
      </c>
      <c r="F759" s="204">
        <f>PRODUCT(D759:E759)</f>
        <v>3.18</v>
      </c>
      <c r="H759" s="186"/>
    </row>
    <row r="760" spans="1:8" ht="11.85" hidden="1" customHeight="1">
      <c r="A760" s="783" t="s">
        <v>13444</v>
      </c>
      <c r="B760" s="784"/>
      <c r="C760" s="784"/>
      <c r="D760" s="784"/>
      <c r="E760" s="784"/>
      <c r="F760" s="204">
        <f>SUM(F758:F759)</f>
        <v>4.0470000000000006</v>
      </c>
      <c r="H760" s="186"/>
    </row>
    <row r="761" spans="1:8" ht="11.85" hidden="1" customHeight="1">
      <c r="A761" s="783" t="s">
        <v>6572</v>
      </c>
      <c r="B761" s="784"/>
      <c r="C761" s="784"/>
      <c r="D761" s="784"/>
      <c r="E761" s="206" t="s">
        <v>10906</v>
      </c>
      <c r="F761" s="204">
        <f>SUM(F760)</f>
        <v>4.0470000000000006</v>
      </c>
      <c r="H761" s="186"/>
    </row>
    <row r="762" spans="1:8" ht="11.85" hidden="1" customHeight="1">
      <c r="A762" s="783"/>
      <c r="B762" s="784"/>
      <c r="C762" s="784"/>
      <c r="D762" s="784"/>
      <c r="E762" s="212" t="s">
        <v>10907</v>
      </c>
      <c r="F762" s="213">
        <f>F$10*(F760)</f>
        <v>4.9697160000000009</v>
      </c>
      <c r="H762" s="186"/>
    </row>
    <row r="763" spans="1:8" ht="11.85" hidden="1" customHeight="1">
      <c r="A763" s="783"/>
      <c r="B763" s="784"/>
      <c r="C763" s="784"/>
      <c r="D763" s="784"/>
      <c r="E763" s="206" t="s">
        <v>10908</v>
      </c>
      <c r="F763" s="213">
        <f>SUM(F761:F762)*F$11</f>
        <v>1.8033432000000005</v>
      </c>
      <c r="H763" s="186"/>
    </row>
    <row r="764" spans="1:8" ht="11.85" hidden="1" customHeight="1">
      <c r="A764" s="789"/>
      <c r="B764" s="790"/>
      <c r="C764" s="790"/>
      <c r="D764" s="790"/>
      <c r="E764" s="215" t="s">
        <v>10909</v>
      </c>
      <c r="F764" s="216">
        <f>SUM(F761:F763)</f>
        <v>10.820059200000003</v>
      </c>
      <c r="H764" s="186"/>
    </row>
    <row r="765" spans="1:8" ht="11.85" hidden="1" customHeight="1">
      <c r="A765" s="791" t="s">
        <v>8825</v>
      </c>
      <c r="B765" s="792"/>
      <c r="C765" s="792"/>
      <c r="D765" s="792"/>
      <c r="E765" s="781" t="s">
        <v>10270</v>
      </c>
      <c r="F765" s="782"/>
      <c r="H765" s="186"/>
    </row>
    <row r="766" spans="1:8" ht="11.85" hidden="1" customHeight="1">
      <c r="A766" s="190" t="s">
        <v>10268</v>
      </c>
      <c r="B766" s="191">
        <f>ROUND(F775,2)</f>
        <v>4.83</v>
      </c>
      <c r="C766" s="192"/>
      <c r="D766" s="193"/>
      <c r="E766" s="192"/>
      <c r="F766" s="194"/>
      <c r="H766" s="186"/>
    </row>
    <row r="767" spans="1:8" ht="11.85" hidden="1" customHeight="1">
      <c r="A767" s="195" t="s">
        <v>12885</v>
      </c>
      <c r="B767" s="196" t="s">
        <v>8261</v>
      </c>
      <c r="C767" s="196" t="s">
        <v>8262</v>
      </c>
      <c r="D767" s="196" t="s">
        <v>8263</v>
      </c>
      <c r="E767" s="196" t="s">
        <v>8264</v>
      </c>
      <c r="F767" s="197" t="s">
        <v>8265</v>
      </c>
      <c r="H767" s="186"/>
    </row>
    <row r="768" spans="1:8" ht="11.85" hidden="1" customHeight="1">
      <c r="A768" s="778" t="s">
        <v>13437</v>
      </c>
      <c r="B768" s="779"/>
      <c r="C768" s="779"/>
      <c r="D768" s="779"/>
      <c r="E768" s="779"/>
      <c r="F768" s="780"/>
      <c r="H768" s="186"/>
    </row>
    <row r="769" spans="1:8" ht="11.85" hidden="1" customHeight="1">
      <c r="A769" s="336" t="s">
        <v>13396</v>
      </c>
      <c r="B769" s="336" t="s">
        <v>13397</v>
      </c>
      <c r="C769" s="337" t="s">
        <v>13436</v>
      </c>
      <c r="D769" s="338">
        <v>7.4999999999999997E-2</v>
      </c>
      <c r="E769" s="211">
        <f>F$14</f>
        <v>2.89</v>
      </c>
      <c r="F769" s="204">
        <f>PRODUCT(D769:E769)</f>
        <v>0.21675</v>
      </c>
      <c r="H769" s="186"/>
    </row>
    <row r="770" spans="1:8" ht="11.85" hidden="1" customHeight="1">
      <c r="A770" s="336" t="s">
        <v>4681</v>
      </c>
      <c r="B770" s="336" t="s">
        <v>4682</v>
      </c>
      <c r="C770" s="337" t="s">
        <v>13436</v>
      </c>
      <c r="D770" s="338">
        <v>0.75</v>
      </c>
      <c r="E770" s="211">
        <f>F$12</f>
        <v>2.12</v>
      </c>
      <c r="F770" s="204">
        <f>PRODUCT(D770:E770)</f>
        <v>1.59</v>
      </c>
      <c r="H770" s="186"/>
    </row>
    <row r="771" spans="1:8" ht="11.85" hidden="1" customHeight="1">
      <c r="A771" s="783" t="s">
        <v>13444</v>
      </c>
      <c r="B771" s="784"/>
      <c r="C771" s="784"/>
      <c r="D771" s="784"/>
      <c r="E771" s="784"/>
      <c r="F771" s="204">
        <f>SUM(F769:F770)</f>
        <v>1.8067500000000001</v>
      </c>
      <c r="H771" s="186"/>
    </row>
    <row r="772" spans="1:8" ht="11.85" hidden="1" customHeight="1">
      <c r="A772" s="783" t="s">
        <v>6572</v>
      </c>
      <c r="B772" s="784"/>
      <c r="C772" s="784"/>
      <c r="D772" s="784"/>
      <c r="E772" s="206" t="s">
        <v>10906</v>
      </c>
      <c r="F772" s="204">
        <f>SUM(F771)</f>
        <v>1.8067500000000001</v>
      </c>
      <c r="H772" s="186"/>
    </row>
    <row r="773" spans="1:8" ht="11.85" hidden="1" customHeight="1">
      <c r="A773" s="783"/>
      <c r="B773" s="784"/>
      <c r="C773" s="784"/>
      <c r="D773" s="784"/>
      <c r="E773" s="212" t="s">
        <v>10907</v>
      </c>
      <c r="F773" s="213">
        <f>F$10*(F771)</f>
        <v>2.2186889999999999</v>
      </c>
      <c r="H773" s="186"/>
    </row>
    <row r="774" spans="1:8" ht="11.85" hidden="1" customHeight="1">
      <c r="A774" s="783"/>
      <c r="B774" s="784"/>
      <c r="C774" s="784"/>
      <c r="D774" s="784"/>
      <c r="E774" s="206" t="s">
        <v>10908</v>
      </c>
      <c r="F774" s="213">
        <f>SUM(F772:F773)*F$11</f>
        <v>0.80508780000000013</v>
      </c>
      <c r="H774" s="186"/>
    </row>
    <row r="775" spans="1:8" ht="11.85" hidden="1" customHeight="1">
      <c r="A775" s="789"/>
      <c r="B775" s="790"/>
      <c r="C775" s="790"/>
      <c r="D775" s="790"/>
      <c r="E775" s="215" t="s">
        <v>10909</v>
      </c>
      <c r="F775" s="216">
        <f>SUM(F772:F774)</f>
        <v>4.8305268000000003</v>
      </c>
      <c r="H775" s="186"/>
    </row>
    <row r="776" spans="1:8" ht="11.85" hidden="1" customHeight="1">
      <c r="A776" s="206"/>
      <c r="B776" s="206"/>
      <c r="C776" s="206"/>
      <c r="D776" s="206"/>
      <c r="E776" s="212"/>
      <c r="F776" s="220"/>
      <c r="H776" s="186"/>
    </row>
    <row r="777" spans="1:8" ht="11.85" hidden="1" customHeight="1">
      <c r="A777" s="791" t="s">
        <v>10271</v>
      </c>
      <c r="B777" s="792"/>
      <c r="C777" s="792"/>
      <c r="D777" s="792"/>
      <c r="E777" s="781" t="s">
        <v>10270</v>
      </c>
      <c r="F777" s="782"/>
      <c r="H777" s="186"/>
    </row>
    <row r="778" spans="1:8" ht="11.85" hidden="1" customHeight="1">
      <c r="A778" s="190" t="s">
        <v>10268</v>
      </c>
      <c r="B778" s="191">
        <f>ROUND(F787,2)</f>
        <v>2.0099999999999998</v>
      </c>
      <c r="C778" s="192"/>
      <c r="D778" s="193"/>
      <c r="E778" s="192"/>
      <c r="F778" s="194"/>
      <c r="H778" s="186"/>
    </row>
    <row r="779" spans="1:8" ht="11.85" hidden="1" customHeight="1">
      <c r="A779" s="195" t="s">
        <v>12885</v>
      </c>
      <c r="B779" s="196" t="s">
        <v>8261</v>
      </c>
      <c r="C779" s="196" t="s">
        <v>8262</v>
      </c>
      <c r="D779" s="196" t="s">
        <v>8263</v>
      </c>
      <c r="E779" s="196" t="s">
        <v>8264</v>
      </c>
      <c r="F779" s="197" t="s">
        <v>8265</v>
      </c>
      <c r="H779" s="186"/>
    </row>
    <row r="780" spans="1:8" ht="11.85" hidden="1" customHeight="1">
      <c r="A780" s="778" t="s">
        <v>13437</v>
      </c>
      <c r="B780" s="779"/>
      <c r="C780" s="779"/>
      <c r="D780" s="779"/>
      <c r="E780" s="779"/>
      <c r="F780" s="780"/>
      <c r="H780" s="186"/>
    </row>
    <row r="781" spans="1:8" ht="11.85" hidden="1" customHeight="1">
      <c r="A781" s="336" t="s">
        <v>13404</v>
      </c>
      <c r="B781" s="336" t="s">
        <v>11337</v>
      </c>
      <c r="C781" s="337" t="s">
        <v>13436</v>
      </c>
      <c r="D781" s="338">
        <v>0.3</v>
      </c>
      <c r="E781" s="211">
        <f>F$13</f>
        <v>2.2200000000000002</v>
      </c>
      <c r="F781" s="204">
        <f>PRODUCT(D781:E781)</f>
        <v>0.66600000000000004</v>
      </c>
      <c r="H781" s="186"/>
    </row>
    <row r="782" spans="1:8" ht="11.85" hidden="1" customHeight="1">
      <c r="A782" s="336" t="s">
        <v>8234</v>
      </c>
      <c r="B782" s="336" t="s">
        <v>8235</v>
      </c>
      <c r="C782" s="337" t="s">
        <v>13436</v>
      </c>
      <c r="D782" s="338">
        <v>0.03</v>
      </c>
      <c r="E782" s="211">
        <f>F$14</f>
        <v>2.89</v>
      </c>
      <c r="F782" s="204">
        <f>PRODUCT(D782:E782)</f>
        <v>8.6699999999999999E-2</v>
      </c>
      <c r="H782" s="186"/>
    </row>
    <row r="783" spans="1:8" ht="11.85" hidden="1" customHeight="1">
      <c r="A783" s="783" t="s">
        <v>13444</v>
      </c>
      <c r="B783" s="784"/>
      <c r="C783" s="784"/>
      <c r="D783" s="784"/>
      <c r="E783" s="784"/>
      <c r="F783" s="204">
        <f>SUM(F781:F782)</f>
        <v>0.75270000000000004</v>
      </c>
      <c r="H783" s="186"/>
    </row>
    <row r="784" spans="1:8" ht="11.85" hidden="1" customHeight="1">
      <c r="A784" s="783" t="s">
        <v>6572</v>
      </c>
      <c r="B784" s="784"/>
      <c r="C784" s="784"/>
      <c r="D784" s="784"/>
      <c r="E784" s="206" t="s">
        <v>10906</v>
      </c>
      <c r="F784" s="204">
        <f>SUM(F783)</f>
        <v>0.75270000000000004</v>
      </c>
      <c r="H784" s="186"/>
    </row>
    <row r="785" spans="1:8" ht="11.85" hidden="1" customHeight="1">
      <c r="A785" s="783"/>
      <c r="B785" s="784"/>
      <c r="C785" s="784"/>
      <c r="D785" s="784"/>
      <c r="E785" s="212" t="s">
        <v>10907</v>
      </c>
      <c r="F785" s="213">
        <f>F$10*(F783)</f>
        <v>0.92431560000000001</v>
      </c>
      <c r="H785" s="186"/>
    </row>
    <row r="786" spans="1:8" ht="11.85" hidden="1" customHeight="1">
      <c r="A786" s="783"/>
      <c r="B786" s="784"/>
      <c r="C786" s="784"/>
      <c r="D786" s="784"/>
      <c r="E786" s="206" t="s">
        <v>10908</v>
      </c>
      <c r="F786" s="213">
        <f>SUM(F784:F785)*F$11</f>
        <v>0.33540312000000005</v>
      </c>
      <c r="H786" s="186"/>
    </row>
    <row r="787" spans="1:8" ht="11.85" hidden="1" customHeight="1">
      <c r="A787" s="789"/>
      <c r="B787" s="790"/>
      <c r="C787" s="790"/>
      <c r="D787" s="790"/>
      <c r="E787" s="215" t="s">
        <v>10909</v>
      </c>
      <c r="F787" s="216">
        <f>SUM(F784:F786)</f>
        <v>2.0124187200000003</v>
      </c>
      <c r="H787" s="186"/>
    </row>
    <row r="788" spans="1:8" ht="11.85" hidden="1" customHeight="1">
      <c r="H788" s="186"/>
    </row>
    <row r="789" spans="1:8" ht="11.85" hidden="1" customHeight="1">
      <c r="A789" s="791" t="s">
        <v>8826</v>
      </c>
      <c r="B789" s="792"/>
      <c r="C789" s="792"/>
      <c r="D789" s="792"/>
      <c r="E789" s="781" t="s">
        <v>10270</v>
      </c>
      <c r="F789" s="782"/>
      <c r="H789" s="186"/>
    </row>
    <row r="790" spans="1:8" ht="11.85" hidden="1" customHeight="1">
      <c r="A790" s="190" t="s">
        <v>10268</v>
      </c>
      <c r="B790" s="191">
        <f>ROUND(F799,2)</f>
        <v>1.23</v>
      </c>
      <c r="C790" s="192"/>
      <c r="D790" s="193"/>
      <c r="E790" s="192"/>
      <c r="F790" s="194"/>
      <c r="H790" s="186"/>
    </row>
    <row r="791" spans="1:8" ht="11.85" hidden="1" customHeight="1">
      <c r="A791" s="195" t="s">
        <v>12885</v>
      </c>
      <c r="B791" s="196" t="s">
        <v>8261</v>
      </c>
      <c r="C791" s="196" t="s">
        <v>8262</v>
      </c>
      <c r="D791" s="196" t="s">
        <v>8263</v>
      </c>
      <c r="E791" s="196" t="s">
        <v>8264</v>
      </c>
      <c r="F791" s="197" t="s">
        <v>8265</v>
      </c>
      <c r="H791" s="186"/>
    </row>
    <row r="792" spans="1:8" ht="11.85" hidden="1" customHeight="1">
      <c r="A792" s="778" t="s">
        <v>13437</v>
      </c>
      <c r="B792" s="779"/>
      <c r="C792" s="779"/>
      <c r="D792" s="779"/>
      <c r="E792" s="779"/>
      <c r="F792" s="780"/>
      <c r="H792" s="186"/>
    </row>
    <row r="793" spans="1:8" ht="11.85" hidden="1" customHeight="1">
      <c r="A793" s="207" t="s">
        <v>8827</v>
      </c>
      <c r="B793" s="208" t="s">
        <v>8828</v>
      </c>
      <c r="C793" s="209" t="s">
        <v>13436</v>
      </c>
      <c r="D793" s="210">
        <v>0.1</v>
      </c>
      <c r="E793" s="211">
        <f>F$14</f>
        <v>2.89</v>
      </c>
      <c r="F793" s="204">
        <f>PRODUCT(D793:E793)</f>
        <v>0.28900000000000003</v>
      </c>
      <c r="H793" s="186"/>
    </row>
    <row r="794" spans="1:8" ht="11.85" hidden="1" customHeight="1">
      <c r="A794" s="207" t="s">
        <v>4681</v>
      </c>
      <c r="B794" s="208" t="s">
        <v>4682</v>
      </c>
      <c r="C794" s="209" t="s">
        <v>13436</v>
      </c>
      <c r="D794" s="210">
        <v>0.08</v>
      </c>
      <c r="E794" s="211">
        <f>F$12</f>
        <v>2.12</v>
      </c>
      <c r="F794" s="204">
        <f>PRODUCT(D794:E794)</f>
        <v>0.1696</v>
      </c>
      <c r="H794" s="186"/>
    </row>
    <row r="795" spans="1:8" ht="11.85" hidden="1" customHeight="1">
      <c r="A795" s="783" t="s">
        <v>13444</v>
      </c>
      <c r="B795" s="784"/>
      <c r="C795" s="784"/>
      <c r="D795" s="784"/>
      <c r="E795" s="784"/>
      <c r="F795" s="204">
        <f>SUM(F793:F794)</f>
        <v>0.45860000000000001</v>
      </c>
      <c r="H795" s="186"/>
    </row>
    <row r="796" spans="1:8" ht="11.85" hidden="1" customHeight="1">
      <c r="A796" s="783" t="s">
        <v>6572</v>
      </c>
      <c r="B796" s="784"/>
      <c r="C796" s="784"/>
      <c r="D796" s="784"/>
      <c r="E796" s="206" t="s">
        <v>10906</v>
      </c>
      <c r="F796" s="204">
        <f>SUM(F795)</f>
        <v>0.45860000000000001</v>
      </c>
      <c r="H796" s="186"/>
    </row>
    <row r="797" spans="1:8" ht="11.85" hidden="1" customHeight="1">
      <c r="A797" s="783"/>
      <c r="B797" s="784"/>
      <c r="C797" s="784"/>
      <c r="D797" s="784"/>
      <c r="E797" s="212" t="s">
        <v>10907</v>
      </c>
      <c r="F797" s="213">
        <f>F$10*(F795)</f>
        <v>0.56316080000000002</v>
      </c>
      <c r="H797" s="186"/>
    </row>
    <row r="798" spans="1:8" ht="11.85" hidden="1" customHeight="1">
      <c r="A798" s="783"/>
      <c r="B798" s="784"/>
      <c r="C798" s="784"/>
      <c r="D798" s="784"/>
      <c r="E798" s="206" t="s">
        <v>10908</v>
      </c>
      <c r="F798" s="213">
        <f>SUM(F796:F797)*F$11</f>
        <v>0.20435216</v>
      </c>
      <c r="H798" s="186"/>
    </row>
    <row r="799" spans="1:8" ht="11.85" hidden="1" customHeight="1">
      <c r="A799" s="789"/>
      <c r="B799" s="790"/>
      <c r="C799" s="790"/>
      <c r="D799" s="790"/>
      <c r="E799" s="215" t="s">
        <v>10909</v>
      </c>
      <c r="F799" s="216">
        <f>SUM(F796:F798)</f>
        <v>1.22611296</v>
      </c>
      <c r="H799" s="186"/>
    </row>
    <row r="800" spans="1:8" ht="11.85" hidden="1" customHeight="1">
      <c r="H800" s="186"/>
    </row>
    <row r="801" spans="1:8" ht="11.85" hidden="1" customHeight="1">
      <c r="A801" s="791" t="s">
        <v>8829</v>
      </c>
      <c r="B801" s="792"/>
      <c r="C801" s="792"/>
      <c r="D801" s="792"/>
      <c r="E801" s="781" t="s">
        <v>10270</v>
      </c>
      <c r="F801" s="782"/>
      <c r="H801" s="186"/>
    </row>
    <row r="802" spans="1:8" ht="11.85" hidden="1" customHeight="1">
      <c r="A802" s="190" t="s">
        <v>10268</v>
      </c>
      <c r="B802" s="191">
        <f>ROUND(F811,2)</f>
        <v>3.22</v>
      </c>
      <c r="C802" s="269"/>
      <c r="D802" s="269"/>
      <c r="E802" s="270"/>
      <c r="F802" s="271"/>
      <c r="H802" s="186"/>
    </row>
    <row r="803" spans="1:8" ht="11.85" hidden="1" customHeight="1">
      <c r="A803" s="195" t="s">
        <v>12885</v>
      </c>
      <c r="B803" s="196" t="s">
        <v>8261</v>
      </c>
      <c r="C803" s="196" t="s">
        <v>8262</v>
      </c>
      <c r="D803" s="196" t="s">
        <v>8263</v>
      </c>
      <c r="E803" s="196" t="s">
        <v>8264</v>
      </c>
      <c r="F803" s="197" t="s">
        <v>8265</v>
      </c>
      <c r="H803" s="186"/>
    </row>
    <row r="804" spans="1:8" ht="11.85" hidden="1" customHeight="1">
      <c r="A804" s="778" t="s">
        <v>13437</v>
      </c>
      <c r="B804" s="779"/>
      <c r="C804" s="779"/>
      <c r="D804" s="779"/>
      <c r="E804" s="779"/>
      <c r="F804" s="780"/>
      <c r="H804" s="186"/>
    </row>
    <row r="805" spans="1:8" ht="11.85" hidden="1" customHeight="1">
      <c r="A805" s="336" t="s">
        <v>13396</v>
      </c>
      <c r="B805" s="336" t="s">
        <v>13397</v>
      </c>
      <c r="C805" s="337" t="s">
        <v>13436</v>
      </c>
      <c r="D805" s="338">
        <v>0.05</v>
      </c>
      <c r="E805" s="211">
        <f>F$14</f>
        <v>2.89</v>
      </c>
      <c r="F805" s="204">
        <f>PRODUCT(D805:E805)</f>
        <v>0.14450000000000002</v>
      </c>
      <c r="H805" s="186"/>
    </row>
    <row r="806" spans="1:8" ht="11.85" hidden="1" customHeight="1">
      <c r="A806" s="336" t="s">
        <v>4681</v>
      </c>
      <c r="B806" s="336" t="s">
        <v>4682</v>
      </c>
      <c r="C806" s="337" t="s">
        <v>13436</v>
      </c>
      <c r="D806" s="338">
        <v>0.5</v>
      </c>
      <c r="E806" s="211">
        <f>F$12</f>
        <v>2.12</v>
      </c>
      <c r="F806" s="204">
        <f>PRODUCT(D806:E806)</f>
        <v>1.06</v>
      </c>
      <c r="H806" s="186"/>
    </row>
    <row r="807" spans="1:8" ht="11.85" hidden="1" customHeight="1">
      <c r="A807" s="783" t="s">
        <v>13444</v>
      </c>
      <c r="B807" s="784"/>
      <c r="C807" s="784"/>
      <c r="D807" s="784"/>
      <c r="E807" s="784"/>
      <c r="F807" s="204">
        <f>SUM(F805:F806)</f>
        <v>1.2045000000000001</v>
      </c>
      <c r="H807" s="186"/>
    </row>
    <row r="808" spans="1:8" ht="11.85" hidden="1" customHeight="1">
      <c r="A808" s="783" t="s">
        <v>6572</v>
      </c>
      <c r="B808" s="784"/>
      <c r="C808" s="784"/>
      <c r="D808" s="784"/>
      <c r="E808" s="206" t="s">
        <v>10906</v>
      </c>
      <c r="F808" s="204">
        <f>SUM(F807)</f>
        <v>1.2045000000000001</v>
      </c>
      <c r="H808" s="186"/>
    </row>
    <row r="809" spans="1:8" ht="11.85" hidden="1" customHeight="1">
      <c r="A809" s="783"/>
      <c r="B809" s="784"/>
      <c r="C809" s="784"/>
      <c r="D809" s="784"/>
      <c r="E809" s="212" t="s">
        <v>10907</v>
      </c>
      <c r="F809" s="213">
        <f>F$10*(F807)</f>
        <v>1.4791260000000002</v>
      </c>
      <c r="H809" s="186"/>
    </row>
    <row r="810" spans="1:8" ht="11.85" hidden="1" customHeight="1">
      <c r="A810" s="783"/>
      <c r="B810" s="784"/>
      <c r="C810" s="784"/>
      <c r="D810" s="784"/>
      <c r="E810" s="206" t="s">
        <v>10908</v>
      </c>
      <c r="F810" s="213">
        <f>SUM(F808:F809)*F$11</f>
        <v>0.53672520000000012</v>
      </c>
      <c r="H810" s="186"/>
    </row>
    <row r="811" spans="1:8" ht="11.85" hidden="1" customHeight="1">
      <c r="A811" s="789"/>
      <c r="B811" s="790"/>
      <c r="C811" s="790"/>
      <c r="D811" s="790"/>
      <c r="E811" s="215" t="s">
        <v>10909</v>
      </c>
      <c r="F811" s="216">
        <f>SUM(F808:F810)</f>
        <v>3.2203512000000005</v>
      </c>
      <c r="H811" s="186"/>
    </row>
    <row r="812" spans="1:8" ht="12.75" hidden="1" customHeight="1">
      <c r="A812" s="791" t="s">
        <v>8830</v>
      </c>
      <c r="B812" s="792"/>
      <c r="C812" s="792"/>
      <c r="D812" s="792"/>
      <c r="E812" s="781" t="s">
        <v>3995</v>
      </c>
      <c r="F812" s="782"/>
      <c r="H812" s="186"/>
    </row>
    <row r="813" spans="1:8" hidden="1">
      <c r="A813" s="190" t="s">
        <v>10268</v>
      </c>
      <c r="B813" s="191">
        <f>ROUND(F823,2)</f>
        <v>6.43</v>
      </c>
      <c r="C813" s="269"/>
      <c r="D813" s="269"/>
      <c r="E813" s="270"/>
      <c r="F813" s="271"/>
      <c r="H813" s="186"/>
    </row>
    <row r="814" spans="1:8" hidden="1">
      <c r="A814" s="195" t="s">
        <v>12885</v>
      </c>
      <c r="B814" s="196" t="s">
        <v>8261</v>
      </c>
      <c r="C814" s="196" t="s">
        <v>8262</v>
      </c>
      <c r="D814" s="196" t="s">
        <v>8263</v>
      </c>
      <c r="E814" s="196" t="s">
        <v>8264</v>
      </c>
      <c r="F814" s="197" t="s">
        <v>8265</v>
      </c>
      <c r="H814" s="186"/>
    </row>
    <row r="815" spans="1:8" ht="12.75" hidden="1" customHeight="1">
      <c r="A815" s="778" t="s">
        <v>13437</v>
      </c>
      <c r="B815" s="779"/>
      <c r="C815" s="779"/>
      <c r="D815" s="779"/>
      <c r="E815" s="779"/>
      <c r="F815" s="780"/>
      <c r="H815" s="186"/>
    </row>
    <row r="816" spans="1:8" hidden="1">
      <c r="A816" s="329" t="s">
        <v>8831</v>
      </c>
      <c r="B816" s="325" t="s">
        <v>8832</v>
      </c>
      <c r="C816" s="326" t="s">
        <v>13436</v>
      </c>
      <c r="D816" s="327">
        <v>0.2</v>
      </c>
      <c r="E816" s="211">
        <f>F$14</f>
        <v>2.89</v>
      </c>
      <c r="F816" s="204">
        <f>PRODUCT(D816:E816)</f>
        <v>0.57800000000000007</v>
      </c>
      <c r="H816" s="186"/>
    </row>
    <row r="817" spans="1:8" hidden="1">
      <c r="A817" s="329" t="s">
        <v>8236</v>
      </c>
      <c r="B817" s="325" t="s">
        <v>8237</v>
      </c>
      <c r="C817" s="326" t="s">
        <v>13436</v>
      </c>
      <c r="D817" s="327">
        <v>0.2</v>
      </c>
      <c r="E817" s="327">
        <v>2.78</v>
      </c>
      <c r="F817" s="204">
        <f>PRODUCT(D817:E817)</f>
        <v>0.55599999999999994</v>
      </c>
      <c r="H817" s="186"/>
    </row>
    <row r="818" spans="1:8" hidden="1">
      <c r="A818" s="329" t="s">
        <v>4681</v>
      </c>
      <c r="B818" s="325" t="s">
        <v>4682</v>
      </c>
      <c r="C818" s="326" t="s">
        <v>13436</v>
      </c>
      <c r="D818" s="327">
        <v>0.6</v>
      </c>
      <c r="E818" s="211">
        <f>F$12</f>
        <v>2.12</v>
      </c>
      <c r="F818" s="204">
        <f>PRODUCT(D818:E818)</f>
        <v>1.272</v>
      </c>
      <c r="H818" s="186"/>
    </row>
    <row r="819" spans="1:8" ht="12.75" hidden="1" customHeight="1">
      <c r="A819" s="783" t="s">
        <v>13444</v>
      </c>
      <c r="B819" s="784"/>
      <c r="C819" s="784"/>
      <c r="D819" s="784"/>
      <c r="E819" s="784"/>
      <c r="F819" s="204">
        <f>SUM(F816:F818)</f>
        <v>2.4059999999999997</v>
      </c>
      <c r="H819" s="186"/>
    </row>
    <row r="820" spans="1:8" hidden="1">
      <c r="A820" s="783" t="s">
        <v>6572</v>
      </c>
      <c r="B820" s="784"/>
      <c r="C820" s="784"/>
      <c r="D820" s="784"/>
      <c r="E820" s="206" t="s">
        <v>10906</v>
      </c>
      <c r="F820" s="204">
        <f>SUM(F819)</f>
        <v>2.4059999999999997</v>
      </c>
      <c r="H820" s="186"/>
    </row>
    <row r="821" spans="1:8" hidden="1">
      <c r="A821" s="783"/>
      <c r="B821" s="784"/>
      <c r="C821" s="784"/>
      <c r="D821" s="784"/>
      <c r="E821" s="212" t="s">
        <v>10907</v>
      </c>
      <c r="F821" s="213">
        <f>F$10*(F819)</f>
        <v>2.9545679999999996</v>
      </c>
      <c r="H821" s="186"/>
    </row>
    <row r="822" spans="1:8" hidden="1">
      <c r="A822" s="783"/>
      <c r="B822" s="784"/>
      <c r="C822" s="784"/>
      <c r="D822" s="784"/>
      <c r="E822" s="206" t="s">
        <v>10908</v>
      </c>
      <c r="F822" s="213">
        <f>SUM(F820:F821)*F$11</f>
        <v>1.0721135999999998</v>
      </c>
      <c r="H822" s="186"/>
    </row>
    <row r="823" spans="1:8" hidden="1">
      <c r="A823" s="789"/>
      <c r="B823" s="790"/>
      <c r="C823" s="790"/>
      <c r="D823" s="790"/>
      <c r="E823" s="215" t="s">
        <v>10909</v>
      </c>
      <c r="F823" s="216">
        <f>SUM(F820:F822)</f>
        <v>6.4326815999999987</v>
      </c>
      <c r="H823" s="186"/>
    </row>
    <row r="824" spans="1:8" hidden="1">
      <c r="H824" s="186"/>
    </row>
    <row r="825" spans="1:8" ht="24.75" hidden="1" customHeight="1">
      <c r="A825" s="791" t="s">
        <v>8833</v>
      </c>
      <c r="B825" s="792"/>
      <c r="C825" s="792"/>
      <c r="D825" s="792"/>
      <c r="E825" s="781" t="s">
        <v>3998</v>
      </c>
      <c r="F825" s="782"/>
      <c r="H825" s="186"/>
    </row>
    <row r="826" spans="1:8" ht="12.75" hidden="1" customHeight="1">
      <c r="A826" s="190" t="s">
        <v>10268</v>
      </c>
      <c r="B826" s="191">
        <f>ROUND(F838,2)</f>
        <v>8.1300000000000008</v>
      </c>
      <c r="C826" s="269"/>
      <c r="D826" s="269"/>
      <c r="E826" s="270"/>
      <c r="F826" s="271"/>
      <c r="H826" s="186"/>
    </row>
    <row r="827" spans="1:8" hidden="1">
      <c r="A827" s="195" t="s">
        <v>12885</v>
      </c>
      <c r="B827" s="196" t="s">
        <v>8261</v>
      </c>
      <c r="C827" s="196" t="s">
        <v>8262</v>
      </c>
      <c r="D827" s="196" t="s">
        <v>8263</v>
      </c>
      <c r="E827" s="196" t="s">
        <v>8264</v>
      </c>
      <c r="F827" s="197" t="s">
        <v>8265</v>
      </c>
      <c r="H827" s="186"/>
    </row>
    <row r="828" spans="1:8" ht="12.75" hidden="1" customHeight="1">
      <c r="A828" s="778" t="s">
        <v>6573</v>
      </c>
      <c r="B828" s="779"/>
      <c r="C828" s="779"/>
      <c r="D828" s="779"/>
      <c r="E828" s="779"/>
      <c r="F828" s="780"/>
      <c r="H828" s="186"/>
    </row>
    <row r="829" spans="1:8" hidden="1">
      <c r="A829" s="219" t="s">
        <v>7274</v>
      </c>
      <c r="B829" s="208" t="s">
        <v>9361</v>
      </c>
      <c r="C829" s="209" t="s">
        <v>13436</v>
      </c>
      <c r="D829" s="210">
        <v>0.1</v>
      </c>
      <c r="E829" s="211">
        <f>Insumos!D$63</f>
        <v>48.37</v>
      </c>
      <c r="F829" s="204">
        <f>PRODUCT(D829:E829)</f>
        <v>4.8369999999999997</v>
      </c>
      <c r="H829" s="186"/>
    </row>
    <row r="830" spans="1:8" hidden="1">
      <c r="A830" s="219" t="s">
        <v>9362</v>
      </c>
      <c r="B830" s="208" t="s">
        <v>9363</v>
      </c>
      <c r="C830" s="209" t="s">
        <v>13436</v>
      </c>
      <c r="D830" s="210">
        <v>0.3</v>
      </c>
      <c r="E830" s="211">
        <f>Insumos!D$73</f>
        <v>4.8879999999999999</v>
      </c>
      <c r="F830" s="204">
        <f>PRODUCT(D830:E830)</f>
        <v>1.4663999999999999</v>
      </c>
      <c r="H830" s="186"/>
    </row>
    <row r="831" spans="1:8" ht="12.75" hidden="1" customHeight="1">
      <c r="A831" s="783" t="s">
        <v>6574</v>
      </c>
      <c r="B831" s="784"/>
      <c r="C831" s="784"/>
      <c r="D831" s="784"/>
      <c r="E831" s="784"/>
      <c r="F831" s="204">
        <f>SUM(F829:F830)</f>
        <v>6.3033999999999999</v>
      </c>
      <c r="H831" s="186"/>
    </row>
    <row r="832" spans="1:8" ht="12.75" hidden="1" customHeight="1">
      <c r="A832" s="778" t="s">
        <v>13437</v>
      </c>
      <c r="B832" s="779"/>
      <c r="C832" s="779"/>
      <c r="D832" s="779"/>
      <c r="E832" s="779"/>
      <c r="F832" s="780"/>
      <c r="H832" s="186"/>
    </row>
    <row r="833" spans="1:8" hidden="1">
      <c r="A833" s="207" t="s">
        <v>4681</v>
      </c>
      <c r="B833" s="208" t="s">
        <v>4682</v>
      </c>
      <c r="C833" s="209" t="s">
        <v>13436</v>
      </c>
      <c r="D833" s="210">
        <v>0.1</v>
      </c>
      <c r="E833" s="211">
        <f>F$12</f>
        <v>2.12</v>
      </c>
      <c r="F833" s="204">
        <f>PRODUCT(D833:E833)</f>
        <v>0.21200000000000002</v>
      </c>
      <c r="H833" s="186"/>
    </row>
    <row r="834" spans="1:8" ht="12.75" hidden="1" customHeight="1">
      <c r="A834" s="783" t="s">
        <v>13444</v>
      </c>
      <c r="B834" s="784"/>
      <c r="C834" s="784"/>
      <c r="D834" s="784"/>
      <c r="E834" s="784"/>
      <c r="F834" s="204">
        <f>SUM(F833:F833)</f>
        <v>0.21200000000000002</v>
      </c>
      <c r="H834" s="186"/>
    </row>
    <row r="835" spans="1:8" hidden="1">
      <c r="A835" s="783" t="s">
        <v>6572</v>
      </c>
      <c r="B835" s="784"/>
      <c r="C835" s="784"/>
      <c r="D835" s="784"/>
      <c r="E835" s="206" t="s">
        <v>10906</v>
      </c>
      <c r="F835" s="204">
        <f>SUM(F831,F834)</f>
        <v>6.5153999999999996</v>
      </c>
      <c r="H835" s="186"/>
    </row>
    <row r="836" spans="1:8" hidden="1">
      <c r="A836" s="783"/>
      <c r="B836" s="784"/>
      <c r="C836" s="784"/>
      <c r="D836" s="784"/>
      <c r="E836" s="212" t="s">
        <v>10907</v>
      </c>
      <c r="F836" s="213">
        <f>F$10*(F834)</f>
        <v>0.26033600000000001</v>
      </c>
      <c r="H836" s="186"/>
    </row>
    <row r="837" spans="1:8" hidden="1">
      <c r="A837" s="783"/>
      <c r="B837" s="784"/>
      <c r="C837" s="784"/>
      <c r="D837" s="784"/>
      <c r="E837" s="206" t="s">
        <v>10908</v>
      </c>
      <c r="F837" s="213">
        <f>SUM(F835:F836)*F$11</f>
        <v>1.3551472</v>
      </c>
      <c r="H837" s="186"/>
    </row>
    <row r="838" spans="1:8" hidden="1">
      <c r="A838" s="789"/>
      <c r="B838" s="790"/>
      <c r="C838" s="790"/>
      <c r="D838" s="790"/>
      <c r="E838" s="215" t="s">
        <v>10909</v>
      </c>
      <c r="F838" s="334">
        <f>SUM(F835:F837)</f>
        <v>8.1308831999999995</v>
      </c>
      <c r="H838" s="186"/>
    </row>
    <row r="839" spans="1:8" hidden="1">
      <c r="H839" s="186"/>
    </row>
    <row r="840" spans="1:8" ht="12.75" hidden="1" customHeight="1">
      <c r="A840" s="791" t="s">
        <v>13653</v>
      </c>
      <c r="B840" s="792"/>
      <c r="C840" s="792"/>
      <c r="D840" s="792"/>
      <c r="E840" s="781" t="s">
        <v>3402</v>
      </c>
      <c r="F840" s="782"/>
      <c r="H840" s="186"/>
    </row>
    <row r="841" spans="1:8" hidden="1">
      <c r="A841" s="190" t="s">
        <v>10268</v>
      </c>
      <c r="B841" s="191">
        <f>ROUND(F850,2)</f>
        <v>83.73</v>
      </c>
      <c r="C841" s="269"/>
      <c r="D841" s="269"/>
      <c r="E841" s="270"/>
      <c r="F841" s="271"/>
      <c r="H841" s="186"/>
    </row>
    <row r="842" spans="1:8" hidden="1">
      <c r="A842" s="195" t="s">
        <v>12885</v>
      </c>
      <c r="B842" s="196" t="s">
        <v>8261</v>
      </c>
      <c r="C842" s="196" t="s">
        <v>8262</v>
      </c>
      <c r="D842" s="196" t="s">
        <v>8263</v>
      </c>
      <c r="E842" s="196" t="s">
        <v>8264</v>
      </c>
      <c r="F842" s="197" t="s">
        <v>8265</v>
      </c>
      <c r="H842" s="186"/>
    </row>
    <row r="843" spans="1:8" ht="12.75" hidden="1" customHeight="1">
      <c r="A843" s="778" t="s">
        <v>13437</v>
      </c>
      <c r="B843" s="779"/>
      <c r="C843" s="779"/>
      <c r="D843" s="779"/>
      <c r="E843" s="779"/>
      <c r="F843" s="780"/>
      <c r="H843" s="186"/>
    </row>
    <row r="844" spans="1:8" hidden="1">
      <c r="A844" s="207" t="s">
        <v>8236</v>
      </c>
      <c r="B844" s="208" t="s">
        <v>8237</v>
      </c>
      <c r="C844" s="209" t="s">
        <v>13436</v>
      </c>
      <c r="D844" s="210">
        <v>1.3</v>
      </c>
      <c r="E844" s="211">
        <f>F$14</f>
        <v>2.89</v>
      </c>
      <c r="F844" s="204">
        <f>PRODUCT(D844:E844)</f>
        <v>3.7570000000000001</v>
      </c>
      <c r="H844" s="186"/>
    </row>
    <row r="845" spans="1:8" hidden="1">
      <c r="A845" s="207" t="s">
        <v>4681</v>
      </c>
      <c r="B845" s="208" t="s">
        <v>4682</v>
      </c>
      <c r="C845" s="209" t="s">
        <v>13436</v>
      </c>
      <c r="D845" s="210">
        <v>13</v>
      </c>
      <c r="E845" s="211">
        <f>F$12</f>
        <v>2.12</v>
      </c>
      <c r="F845" s="204">
        <f>PRODUCT(D845:E845)</f>
        <v>27.560000000000002</v>
      </c>
      <c r="H845" s="186"/>
    </row>
    <row r="846" spans="1:8" ht="12.75" hidden="1" customHeight="1">
      <c r="A846" s="783" t="s">
        <v>13444</v>
      </c>
      <c r="B846" s="784"/>
      <c r="C846" s="784"/>
      <c r="D846" s="784"/>
      <c r="E846" s="784"/>
      <c r="F846" s="204">
        <f>SUM(F844:F845)</f>
        <v>31.317000000000004</v>
      </c>
      <c r="H846" s="186"/>
    </row>
    <row r="847" spans="1:8" hidden="1">
      <c r="A847" s="783" t="s">
        <v>6572</v>
      </c>
      <c r="B847" s="784"/>
      <c r="C847" s="784"/>
      <c r="D847" s="784"/>
      <c r="E847" s="206" t="s">
        <v>10906</v>
      </c>
      <c r="F847" s="204">
        <f>SUM(F846)</f>
        <v>31.317000000000004</v>
      </c>
      <c r="H847" s="186"/>
    </row>
    <row r="848" spans="1:8" hidden="1">
      <c r="A848" s="783"/>
      <c r="B848" s="784"/>
      <c r="C848" s="784"/>
      <c r="D848" s="784"/>
      <c r="E848" s="212" t="s">
        <v>10907</v>
      </c>
      <c r="F848" s="213">
        <f>F$10*(F846)</f>
        <v>38.457276000000007</v>
      </c>
      <c r="H848" s="186"/>
    </row>
    <row r="849" spans="1:8" hidden="1">
      <c r="A849" s="783"/>
      <c r="B849" s="784"/>
      <c r="C849" s="784"/>
      <c r="D849" s="784"/>
      <c r="E849" s="206" t="s">
        <v>10908</v>
      </c>
      <c r="F849" s="213">
        <f>SUM(F847:F848)*F$11</f>
        <v>13.954855200000004</v>
      </c>
      <c r="H849" s="186"/>
    </row>
    <row r="850" spans="1:8" hidden="1">
      <c r="A850" s="789"/>
      <c r="B850" s="790"/>
      <c r="C850" s="790"/>
      <c r="D850" s="790"/>
      <c r="E850" s="215" t="s">
        <v>10909</v>
      </c>
      <c r="F850" s="216">
        <f>SUM(F847:F849)</f>
        <v>83.729131200000012</v>
      </c>
      <c r="H850" s="186"/>
    </row>
    <row r="851" spans="1:8" s="186" customFormat="1" hidden="1">
      <c r="A851" s="206"/>
      <c r="B851" s="206"/>
      <c r="C851" s="206"/>
      <c r="D851" s="206"/>
      <c r="E851" s="212"/>
      <c r="F851" s="220"/>
    </row>
    <row r="852" spans="1:8" s="186" customFormat="1" hidden="1">
      <c r="A852" s="206"/>
      <c r="B852" s="206"/>
      <c r="C852" s="206"/>
      <c r="D852" s="206"/>
      <c r="E852" s="212"/>
      <c r="F852" s="220"/>
    </row>
    <row r="853" spans="1:8" hidden="1">
      <c r="A853" s="206"/>
      <c r="B853" s="206"/>
      <c r="C853" s="206"/>
      <c r="D853" s="206"/>
      <c r="E853" s="212"/>
      <c r="F853" s="220"/>
      <c r="H853" s="186"/>
    </row>
    <row r="854" spans="1:8" ht="12" hidden="1" customHeight="1">
      <c r="A854" s="791" t="s">
        <v>13654</v>
      </c>
      <c r="B854" s="792"/>
      <c r="C854" s="792"/>
      <c r="D854" s="792"/>
      <c r="E854" s="781" t="s">
        <v>3998</v>
      </c>
      <c r="F854" s="782"/>
      <c r="H854" s="186"/>
    </row>
    <row r="855" spans="1:8" ht="12" hidden="1" customHeight="1">
      <c r="A855" s="190" t="s">
        <v>10268</v>
      </c>
      <c r="B855" s="191">
        <f>ROUND(F864,2)</f>
        <v>4.51</v>
      </c>
      <c r="C855" s="192"/>
      <c r="D855" s="193"/>
      <c r="E855" s="192"/>
      <c r="F855" s="194"/>
      <c r="H855" s="186"/>
    </row>
    <row r="856" spans="1:8" ht="12" hidden="1" customHeight="1">
      <c r="A856" s="195" t="s">
        <v>12885</v>
      </c>
      <c r="B856" s="196" t="s">
        <v>8261</v>
      </c>
      <c r="C856" s="196" t="s">
        <v>8262</v>
      </c>
      <c r="D856" s="196" t="s">
        <v>8263</v>
      </c>
      <c r="E856" s="196" t="s">
        <v>8264</v>
      </c>
      <c r="F856" s="197" t="s">
        <v>8265</v>
      </c>
      <c r="H856" s="186"/>
    </row>
    <row r="857" spans="1:8" ht="12" hidden="1" customHeight="1">
      <c r="A857" s="778" t="s">
        <v>13437</v>
      </c>
      <c r="B857" s="779"/>
      <c r="C857" s="779"/>
      <c r="D857" s="779"/>
      <c r="E857" s="779"/>
      <c r="F857" s="780"/>
      <c r="H857" s="186"/>
    </row>
    <row r="858" spans="1:8" ht="12" hidden="1" customHeight="1">
      <c r="A858" s="207" t="s">
        <v>8236</v>
      </c>
      <c r="B858" s="208" t="s">
        <v>8237</v>
      </c>
      <c r="C858" s="209" t="s">
        <v>13436</v>
      </c>
      <c r="D858" s="210">
        <v>7.0000000000000007E-2</v>
      </c>
      <c r="E858" s="211">
        <f>F$14</f>
        <v>2.89</v>
      </c>
      <c r="F858" s="204">
        <f>PRODUCT(D858:E858)</f>
        <v>0.20230000000000004</v>
      </c>
      <c r="H858" s="186"/>
    </row>
    <row r="859" spans="1:8" ht="12" hidden="1" customHeight="1">
      <c r="A859" s="207" t="s">
        <v>4681</v>
      </c>
      <c r="B859" s="208" t="s">
        <v>4682</v>
      </c>
      <c r="C859" s="209" t="s">
        <v>13436</v>
      </c>
      <c r="D859" s="210">
        <v>0.7</v>
      </c>
      <c r="E859" s="211">
        <f>F$12</f>
        <v>2.12</v>
      </c>
      <c r="F859" s="204">
        <f>PRODUCT(D859:E859)</f>
        <v>1.484</v>
      </c>
      <c r="H859" s="186"/>
    </row>
    <row r="860" spans="1:8" ht="12" hidden="1" customHeight="1">
      <c r="A860" s="783" t="s">
        <v>13444</v>
      </c>
      <c r="B860" s="784"/>
      <c r="C860" s="784"/>
      <c r="D860" s="784"/>
      <c r="E860" s="784"/>
      <c r="F860" s="204">
        <f>SUM(F858:F859)</f>
        <v>1.6863000000000001</v>
      </c>
      <c r="H860" s="186"/>
    </row>
    <row r="861" spans="1:8" ht="12" hidden="1" customHeight="1">
      <c r="A861" s="783" t="s">
        <v>6572</v>
      </c>
      <c r="B861" s="784"/>
      <c r="C861" s="784"/>
      <c r="D861" s="784"/>
      <c r="E861" s="206" t="s">
        <v>10906</v>
      </c>
      <c r="F861" s="204">
        <f>SUM(F860)</f>
        <v>1.6863000000000001</v>
      </c>
      <c r="H861" s="186"/>
    </row>
    <row r="862" spans="1:8" ht="12" hidden="1" customHeight="1">
      <c r="A862" s="783"/>
      <c r="B862" s="784"/>
      <c r="C862" s="784"/>
      <c r="D862" s="784"/>
      <c r="E862" s="212" t="s">
        <v>10907</v>
      </c>
      <c r="F862" s="213">
        <f>F$10*(F860)</f>
        <v>2.0707764000000002</v>
      </c>
      <c r="H862" s="186"/>
    </row>
    <row r="863" spans="1:8" ht="12" hidden="1" customHeight="1">
      <c r="A863" s="783"/>
      <c r="B863" s="784"/>
      <c r="C863" s="784"/>
      <c r="D863" s="784"/>
      <c r="E863" s="206" t="s">
        <v>10908</v>
      </c>
      <c r="F863" s="213">
        <f>SUM(F861:F862)*F$11</f>
        <v>0.75141528000000013</v>
      </c>
      <c r="H863" s="186"/>
    </row>
    <row r="864" spans="1:8" ht="12" hidden="1" customHeight="1">
      <c r="A864" s="789"/>
      <c r="B864" s="790"/>
      <c r="C864" s="790"/>
      <c r="D864" s="790"/>
      <c r="E864" s="215" t="s">
        <v>10909</v>
      </c>
      <c r="F864" s="216">
        <f>SUM(F861:F863)</f>
        <v>4.5084916800000006</v>
      </c>
      <c r="H864" s="186"/>
    </row>
    <row r="865" spans="1:8" ht="12" hidden="1" customHeight="1">
      <c r="H865" s="186"/>
    </row>
    <row r="866" spans="1:8" ht="12" hidden="1" customHeight="1">
      <c r="A866" s="791" t="s">
        <v>13347</v>
      </c>
      <c r="B866" s="792"/>
      <c r="C866" s="792"/>
      <c r="D866" s="792"/>
      <c r="E866" s="781" t="s">
        <v>3998</v>
      </c>
      <c r="F866" s="782"/>
      <c r="H866" s="186"/>
    </row>
    <row r="867" spans="1:8" ht="12" hidden="1" customHeight="1">
      <c r="A867" s="190" t="s">
        <v>10268</v>
      </c>
      <c r="B867" s="191">
        <f>ROUND(F876,2)</f>
        <v>9.02</v>
      </c>
      <c r="C867" s="192"/>
      <c r="D867" s="193"/>
      <c r="E867" s="192"/>
      <c r="F867" s="194"/>
      <c r="H867" s="186"/>
    </row>
    <row r="868" spans="1:8" ht="12" hidden="1" customHeight="1">
      <c r="A868" s="195" t="s">
        <v>12885</v>
      </c>
      <c r="B868" s="196" t="s">
        <v>8261</v>
      </c>
      <c r="C868" s="196" t="s">
        <v>8262</v>
      </c>
      <c r="D868" s="196" t="s">
        <v>8263</v>
      </c>
      <c r="E868" s="196" t="s">
        <v>8264</v>
      </c>
      <c r="F868" s="197" t="s">
        <v>8265</v>
      </c>
      <c r="H868" s="186"/>
    </row>
    <row r="869" spans="1:8" ht="12" hidden="1" customHeight="1">
      <c r="A869" s="778" t="s">
        <v>13437</v>
      </c>
      <c r="B869" s="779"/>
      <c r="C869" s="779"/>
      <c r="D869" s="779"/>
      <c r="E869" s="779"/>
      <c r="F869" s="780"/>
      <c r="H869" s="186"/>
    </row>
    <row r="870" spans="1:8" ht="12" hidden="1" customHeight="1">
      <c r="A870" s="207" t="s">
        <v>8236</v>
      </c>
      <c r="B870" s="208" t="s">
        <v>8237</v>
      </c>
      <c r="C870" s="209" t="s">
        <v>13436</v>
      </c>
      <c r="D870" s="210">
        <v>0.14000000000000001</v>
      </c>
      <c r="E870" s="211">
        <f>F$14</f>
        <v>2.89</v>
      </c>
      <c r="F870" s="204">
        <f>PRODUCT(D870:E870)</f>
        <v>0.40460000000000007</v>
      </c>
      <c r="H870" s="186"/>
    </row>
    <row r="871" spans="1:8" ht="12" hidden="1" customHeight="1">
      <c r="A871" s="207" t="s">
        <v>4681</v>
      </c>
      <c r="B871" s="208" t="s">
        <v>4682</v>
      </c>
      <c r="C871" s="209" t="s">
        <v>13436</v>
      </c>
      <c r="D871" s="210">
        <v>1.4</v>
      </c>
      <c r="E871" s="211">
        <f>F$12</f>
        <v>2.12</v>
      </c>
      <c r="F871" s="204">
        <f>PRODUCT(D871:E871)</f>
        <v>2.968</v>
      </c>
      <c r="H871" s="186"/>
    </row>
    <row r="872" spans="1:8" ht="12" hidden="1" customHeight="1">
      <c r="A872" s="783" t="s">
        <v>13444</v>
      </c>
      <c r="B872" s="784"/>
      <c r="C872" s="784"/>
      <c r="D872" s="784"/>
      <c r="E872" s="784"/>
      <c r="F872" s="204">
        <f>SUM(F870:F871)</f>
        <v>3.3726000000000003</v>
      </c>
      <c r="H872" s="186"/>
    </row>
    <row r="873" spans="1:8" ht="12" hidden="1" customHeight="1">
      <c r="A873" s="783" t="s">
        <v>6572</v>
      </c>
      <c r="B873" s="784"/>
      <c r="C873" s="784"/>
      <c r="D873" s="784"/>
      <c r="E873" s="206" t="s">
        <v>10906</v>
      </c>
      <c r="F873" s="204">
        <f>SUM(F872)</f>
        <v>3.3726000000000003</v>
      </c>
      <c r="H873" s="186"/>
    </row>
    <row r="874" spans="1:8" ht="12" hidden="1" customHeight="1">
      <c r="A874" s="783"/>
      <c r="B874" s="784"/>
      <c r="C874" s="784"/>
      <c r="D874" s="784"/>
      <c r="E874" s="212" t="s">
        <v>10907</v>
      </c>
      <c r="F874" s="213">
        <f>F$10*(F872)</f>
        <v>4.1415528000000004</v>
      </c>
      <c r="H874" s="186"/>
    </row>
    <row r="875" spans="1:8" ht="12" hidden="1" customHeight="1">
      <c r="A875" s="783"/>
      <c r="B875" s="784"/>
      <c r="C875" s="784"/>
      <c r="D875" s="784"/>
      <c r="E875" s="206" t="s">
        <v>10908</v>
      </c>
      <c r="F875" s="213">
        <f>SUM(F873:F874)*F$11</f>
        <v>1.5028305600000003</v>
      </c>
      <c r="H875" s="186"/>
    </row>
    <row r="876" spans="1:8" ht="12" hidden="1" customHeight="1">
      <c r="A876" s="789"/>
      <c r="B876" s="790"/>
      <c r="C876" s="790"/>
      <c r="D876" s="790"/>
      <c r="E876" s="215" t="s">
        <v>10909</v>
      </c>
      <c r="F876" s="216">
        <f>SUM(F873:F875)</f>
        <v>9.0169833600000011</v>
      </c>
      <c r="H876" s="186"/>
    </row>
    <row r="877" spans="1:8" ht="12" hidden="1" customHeight="1">
      <c r="H877" s="186"/>
    </row>
    <row r="878" spans="1:8" ht="12" hidden="1" customHeight="1">
      <c r="A878" s="791" t="s">
        <v>13348</v>
      </c>
      <c r="B878" s="792"/>
      <c r="C878" s="792"/>
      <c r="D878" s="792"/>
      <c r="E878" s="781" t="s">
        <v>3998</v>
      </c>
      <c r="F878" s="782"/>
      <c r="H878" s="186"/>
    </row>
    <row r="879" spans="1:8" ht="12" hidden="1" customHeight="1">
      <c r="A879" s="190" t="s">
        <v>10268</v>
      </c>
      <c r="B879" s="191">
        <f>ROUND(F888,2)</f>
        <v>8.3699999999999992</v>
      </c>
      <c r="C879" s="192"/>
      <c r="D879" s="193"/>
      <c r="E879" s="192"/>
      <c r="F879" s="194"/>
      <c r="H879" s="186"/>
    </row>
    <row r="880" spans="1:8" ht="12" hidden="1" customHeight="1">
      <c r="A880" s="195" t="s">
        <v>12885</v>
      </c>
      <c r="B880" s="196" t="s">
        <v>8261</v>
      </c>
      <c r="C880" s="196" t="s">
        <v>8262</v>
      </c>
      <c r="D880" s="196" t="s">
        <v>8263</v>
      </c>
      <c r="E880" s="196" t="s">
        <v>8264</v>
      </c>
      <c r="F880" s="197" t="s">
        <v>8265</v>
      </c>
      <c r="H880" s="186"/>
    </row>
    <row r="881" spans="1:8" ht="12" hidden="1" customHeight="1">
      <c r="A881" s="778" t="s">
        <v>13437</v>
      </c>
      <c r="B881" s="779"/>
      <c r="C881" s="779"/>
      <c r="D881" s="779"/>
      <c r="E881" s="779"/>
      <c r="F881" s="780"/>
      <c r="H881" s="186"/>
    </row>
    <row r="882" spans="1:8" ht="12" hidden="1" customHeight="1">
      <c r="A882" s="207" t="s">
        <v>8236</v>
      </c>
      <c r="B882" s="208" t="s">
        <v>8237</v>
      </c>
      <c r="C882" s="209" t="s">
        <v>13436</v>
      </c>
      <c r="D882" s="210">
        <v>0.13</v>
      </c>
      <c r="E882" s="211">
        <f>F$14</f>
        <v>2.89</v>
      </c>
      <c r="F882" s="204">
        <f>PRODUCT(D882:E882)</f>
        <v>0.37570000000000003</v>
      </c>
      <c r="H882" s="186"/>
    </row>
    <row r="883" spans="1:8" ht="12" hidden="1" customHeight="1">
      <c r="A883" s="207" t="s">
        <v>4681</v>
      </c>
      <c r="B883" s="208" t="s">
        <v>4682</v>
      </c>
      <c r="C883" s="209" t="s">
        <v>13436</v>
      </c>
      <c r="D883" s="210">
        <v>1.3</v>
      </c>
      <c r="E883" s="211">
        <f>F$12</f>
        <v>2.12</v>
      </c>
      <c r="F883" s="204">
        <f>PRODUCT(D883:E883)</f>
        <v>2.7560000000000002</v>
      </c>
      <c r="H883" s="186"/>
    </row>
    <row r="884" spans="1:8" ht="12" hidden="1" customHeight="1">
      <c r="A884" s="783" t="s">
        <v>13444</v>
      </c>
      <c r="B884" s="784"/>
      <c r="C884" s="784"/>
      <c r="D884" s="784"/>
      <c r="E884" s="784"/>
      <c r="F884" s="204">
        <f>SUM(F882:F883)</f>
        <v>3.1317000000000004</v>
      </c>
      <c r="H884" s="186"/>
    </row>
    <row r="885" spans="1:8" ht="12" hidden="1" customHeight="1">
      <c r="A885" s="783" t="s">
        <v>6572</v>
      </c>
      <c r="B885" s="784"/>
      <c r="C885" s="784"/>
      <c r="D885" s="784"/>
      <c r="E885" s="206" t="s">
        <v>10906</v>
      </c>
      <c r="F885" s="204">
        <f>SUM(F884)</f>
        <v>3.1317000000000004</v>
      </c>
      <c r="H885" s="186"/>
    </row>
    <row r="886" spans="1:8" ht="12" hidden="1" customHeight="1">
      <c r="A886" s="783"/>
      <c r="B886" s="784"/>
      <c r="C886" s="784"/>
      <c r="D886" s="784"/>
      <c r="E886" s="212" t="s">
        <v>10907</v>
      </c>
      <c r="F886" s="213">
        <f>F$10*(F884)</f>
        <v>3.8457276000000005</v>
      </c>
      <c r="H886" s="186"/>
    </row>
    <row r="887" spans="1:8" ht="12" hidden="1" customHeight="1">
      <c r="A887" s="783"/>
      <c r="B887" s="784"/>
      <c r="C887" s="784"/>
      <c r="D887" s="784"/>
      <c r="E887" s="206" t="s">
        <v>10908</v>
      </c>
      <c r="F887" s="213">
        <f>SUM(F885:F886)*F$11</f>
        <v>1.3954855200000003</v>
      </c>
      <c r="H887" s="186"/>
    </row>
    <row r="888" spans="1:8" ht="12" hidden="1" customHeight="1">
      <c r="A888" s="789"/>
      <c r="B888" s="790"/>
      <c r="C888" s="790"/>
      <c r="D888" s="790"/>
      <c r="E888" s="215" t="s">
        <v>10909</v>
      </c>
      <c r="F888" s="216">
        <f>SUM(F885:F887)</f>
        <v>8.3729131199999998</v>
      </c>
      <c r="H888" s="186"/>
    </row>
    <row r="889" spans="1:8" ht="12" hidden="1" customHeight="1">
      <c r="H889" s="186"/>
    </row>
    <row r="890" spans="1:8" ht="12" hidden="1" customHeight="1">
      <c r="A890" s="791" t="s">
        <v>8782</v>
      </c>
      <c r="B890" s="792"/>
      <c r="C890" s="792"/>
      <c r="D890" s="792"/>
      <c r="E890" s="781" t="s">
        <v>3998</v>
      </c>
      <c r="F890" s="782"/>
      <c r="H890" s="186"/>
    </row>
    <row r="891" spans="1:8" ht="12" hidden="1" customHeight="1">
      <c r="A891" s="190" t="s">
        <v>10268</v>
      </c>
      <c r="B891" s="191">
        <f>ROUND(F899,2)</f>
        <v>5.67</v>
      </c>
      <c r="C891" s="192"/>
      <c r="D891" s="193"/>
      <c r="E891" s="192"/>
      <c r="F891" s="194"/>
      <c r="H891" s="186"/>
    </row>
    <row r="892" spans="1:8" ht="12" hidden="1" customHeight="1">
      <c r="A892" s="195" t="s">
        <v>12885</v>
      </c>
      <c r="B892" s="196" t="s">
        <v>8261</v>
      </c>
      <c r="C892" s="196" t="s">
        <v>8262</v>
      </c>
      <c r="D892" s="196" t="s">
        <v>8263</v>
      </c>
      <c r="E892" s="196" t="s">
        <v>8264</v>
      </c>
      <c r="F892" s="197" t="s">
        <v>8265</v>
      </c>
      <c r="H892" s="186"/>
    </row>
    <row r="893" spans="1:8" ht="12" hidden="1" customHeight="1">
      <c r="A893" s="778" t="s">
        <v>13437</v>
      </c>
      <c r="B893" s="779"/>
      <c r="C893" s="779"/>
      <c r="D893" s="779"/>
      <c r="E893" s="779"/>
      <c r="F893" s="780"/>
      <c r="H893" s="186"/>
    </row>
    <row r="894" spans="1:8" ht="12" hidden="1" customHeight="1">
      <c r="A894" s="207" t="s">
        <v>4681</v>
      </c>
      <c r="B894" s="208" t="s">
        <v>4682</v>
      </c>
      <c r="C894" s="209" t="s">
        <v>13436</v>
      </c>
      <c r="D894" s="210">
        <v>1</v>
      </c>
      <c r="E894" s="211">
        <f>F$12</f>
        <v>2.12</v>
      </c>
      <c r="F894" s="204">
        <f>PRODUCT(D894:E894)</f>
        <v>2.12</v>
      </c>
      <c r="H894" s="186"/>
    </row>
    <row r="895" spans="1:8" ht="12" hidden="1" customHeight="1">
      <c r="A895" s="783" t="s">
        <v>13444</v>
      </c>
      <c r="B895" s="784"/>
      <c r="C895" s="784"/>
      <c r="D895" s="784"/>
      <c r="E895" s="784"/>
      <c r="F895" s="204">
        <f>SUM(F894:F894)</f>
        <v>2.12</v>
      </c>
      <c r="H895" s="186"/>
    </row>
    <row r="896" spans="1:8" ht="12" hidden="1" customHeight="1">
      <c r="A896" s="783" t="s">
        <v>6572</v>
      </c>
      <c r="B896" s="784"/>
      <c r="C896" s="784"/>
      <c r="D896" s="784"/>
      <c r="E896" s="206" t="s">
        <v>10906</v>
      </c>
      <c r="F896" s="204">
        <f>SUM(F895)</f>
        <v>2.12</v>
      </c>
      <c r="H896" s="186"/>
    </row>
    <row r="897" spans="1:8" ht="12" hidden="1" customHeight="1">
      <c r="A897" s="783"/>
      <c r="B897" s="784"/>
      <c r="C897" s="784"/>
      <c r="D897" s="784"/>
      <c r="E897" s="212" t="s">
        <v>10907</v>
      </c>
      <c r="F897" s="213">
        <f>F$10*(F895)</f>
        <v>2.6033599999999999</v>
      </c>
      <c r="H897" s="186"/>
    </row>
    <row r="898" spans="1:8" ht="12" hidden="1" customHeight="1">
      <c r="A898" s="783"/>
      <c r="B898" s="784"/>
      <c r="C898" s="784"/>
      <c r="D898" s="784"/>
      <c r="E898" s="206" t="s">
        <v>10908</v>
      </c>
      <c r="F898" s="213">
        <f>SUM(F896:F897)*F$11</f>
        <v>0.94467199999999996</v>
      </c>
      <c r="H898" s="186"/>
    </row>
    <row r="899" spans="1:8" ht="12" hidden="1" customHeight="1">
      <c r="A899" s="789"/>
      <c r="B899" s="790"/>
      <c r="C899" s="790"/>
      <c r="D899" s="790"/>
      <c r="E899" s="215" t="s">
        <v>10909</v>
      </c>
      <c r="F899" s="216">
        <f>SUM(F896:F898)</f>
        <v>5.6680319999999993</v>
      </c>
      <c r="H899" s="186"/>
    </row>
    <row r="900" spans="1:8" ht="11.85" hidden="1" customHeight="1">
      <c r="A900" s="791" t="s">
        <v>11381</v>
      </c>
      <c r="B900" s="792"/>
      <c r="C900" s="792"/>
      <c r="D900" s="792"/>
      <c r="E900" s="781" t="s">
        <v>3998</v>
      </c>
      <c r="F900" s="782"/>
      <c r="H900" s="186"/>
    </row>
    <row r="901" spans="1:8" ht="11.85" hidden="1" customHeight="1">
      <c r="A901" s="190" t="s">
        <v>10268</v>
      </c>
      <c r="B901" s="191">
        <f>ROUND(F910,2)</f>
        <v>6.04</v>
      </c>
      <c r="C901" s="192"/>
      <c r="D901" s="193"/>
      <c r="E901" s="192"/>
      <c r="F901" s="194"/>
      <c r="H901" s="186"/>
    </row>
    <row r="902" spans="1:8" ht="11.85" hidden="1" customHeight="1">
      <c r="A902" s="195" t="s">
        <v>12885</v>
      </c>
      <c r="B902" s="196" t="s">
        <v>8261</v>
      </c>
      <c r="C902" s="196" t="s">
        <v>8262</v>
      </c>
      <c r="D902" s="196" t="s">
        <v>8263</v>
      </c>
      <c r="E902" s="196" t="s">
        <v>8264</v>
      </c>
      <c r="F902" s="197" t="s">
        <v>8265</v>
      </c>
      <c r="H902" s="186"/>
    </row>
    <row r="903" spans="1:8" ht="11.85" hidden="1" customHeight="1">
      <c r="A903" s="778" t="s">
        <v>13437</v>
      </c>
      <c r="B903" s="779"/>
      <c r="C903" s="779"/>
      <c r="D903" s="779"/>
      <c r="E903" s="779"/>
      <c r="F903" s="780"/>
      <c r="H903" s="186"/>
    </row>
    <row r="904" spans="1:8" ht="11.85" hidden="1" customHeight="1">
      <c r="A904" s="207" t="s">
        <v>13404</v>
      </c>
      <c r="B904" s="208" t="s">
        <v>11337</v>
      </c>
      <c r="C904" s="209" t="s">
        <v>13436</v>
      </c>
      <c r="D904" s="210">
        <v>0.9</v>
      </c>
      <c r="E904" s="211">
        <f>F$13</f>
        <v>2.2200000000000002</v>
      </c>
      <c r="F904" s="204">
        <f>PRODUCT(D904:E904)</f>
        <v>1.9980000000000002</v>
      </c>
      <c r="H904" s="186"/>
    </row>
    <row r="905" spans="1:8" ht="11.85" hidden="1" customHeight="1">
      <c r="A905" s="207" t="s">
        <v>8234</v>
      </c>
      <c r="B905" s="208" t="s">
        <v>8235</v>
      </c>
      <c r="C905" s="209" t="s">
        <v>13436</v>
      </c>
      <c r="D905" s="210">
        <v>0.09</v>
      </c>
      <c r="E905" s="211">
        <f>F$14</f>
        <v>2.89</v>
      </c>
      <c r="F905" s="204">
        <f>PRODUCT(D905:E905)</f>
        <v>0.2601</v>
      </c>
      <c r="H905" s="186"/>
    </row>
    <row r="906" spans="1:8" ht="11.85" hidden="1" customHeight="1">
      <c r="A906" s="783" t="s">
        <v>13444</v>
      </c>
      <c r="B906" s="784"/>
      <c r="C906" s="784"/>
      <c r="D906" s="784"/>
      <c r="E906" s="784"/>
      <c r="F906" s="204">
        <f>SUM(F904:F905)</f>
        <v>2.2581000000000002</v>
      </c>
      <c r="H906" s="186"/>
    </row>
    <row r="907" spans="1:8" ht="11.85" hidden="1" customHeight="1">
      <c r="A907" s="783" t="s">
        <v>6572</v>
      </c>
      <c r="B907" s="784"/>
      <c r="C907" s="784"/>
      <c r="D907" s="784"/>
      <c r="E907" s="206" t="s">
        <v>10906</v>
      </c>
      <c r="F907" s="204">
        <f>SUM(F906)</f>
        <v>2.2581000000000002</v>
      </c>
      <c r="H907" s="186"/>
    </row>
    <row r="908" spans="1:8" ht="11.85" hidden="1" customHeight="1">
      <c r="A908" s="783"/>
      <c r="B908" s="784"/>
      <c r="C908" s="784"/>
      <c r="D908" s="784"/>
      <c r="E908" s="212" t="s">
        <v>10907</v>
      </c>
      <c r="F908" s="213">
        <f>F$10*(F906)</f>
        <v>2.7729468000000002</v>
      </c>
      <c r="H908" s="186"/>
    </row>
    <row r="909" spans="1:8" ht="11.85" hidden="1" customHeight="1">
      <c r="A909" s="783"/>
      <c r="B909" s="784"/>
      <c r="C909" s="784"/>
      <c r="D909" s="784"/>
      <c r="E909" s="206" t="s">
        <v>10908</v>
      </c>
      <c r="F909" s="213">
        <f>SUM(F907:F908)*F$11</f>
        <v>1.0062093600000002</v>
      </c>
      <c r="H909" s="186"/>
    </row>
    <row r="910" spans="1:8" ht="11.85" hidden="1" customHeight="1">
      <c r="A910" s="789"/>
      <c r="B910" s="790"/>
      <c r="C910" s="790"/>
      <c r="D910" s="790"/>
      <c r="E910" s="215" t="s">
        <v>10909</v>
      </c>
      <c r="F910" s="216">
        <f>SUM(F907:F909)</f>
        <v>6.0372561600000001</v>
      </c>
      <c r="H910" s="186"/>
    </row>
    <row r="911" spans="1:8" ht="11.85" hidden="1" customHeight="1">
      <c r="H911" s="186"/>
    </row>
    <row r="912" spans="1:8" ht="11.85" hidden="1" customHeight="1">
      <c r="A912" s="791" t="s">
        <v>11382</v>
      </c>
      <c r="B912" s="792"/>
      <c r="C912" s="792"/>
      <c r="D912" s="792"/>
      <c r="E912" s="781" t="s">
        <v>3998</v>
      </c>
      <c r="F912" s="782"/>
      <c r="H912" s="186"/>
    </row>
    <row r="913" spans="1:8" ht="11.85" hidden="1" customHeight="1">
      <c r="A913" s="190" t="s">
        <v>10268</v>
      </c>
      <c r="B913" s="191">
        <f>ROUND(F922,2)</f>
        <v>8.0500000000000007</v>
      </c>
      <c r="C913" s="192"/>
      <c r="D913" s="193"/>
      <c r="E913" s="192"/>
      <c r="F913" s="194"/>
      <c r="H913" s="186"/>
    </row>
    <row r="914" spans="1:8" ht="11.85" hidden="1" customHeight="1">
      <c r="A914" s="195" t="s">
        <v>12885</v>
      </c>
      <c r="B914" s="196" t="s">
        <v>8261</v>
      </c>
      <c r="C914" s="196" t="s">
        <v>8262</v>
      </c>
      <c r="D914" s="196" t="s">
        <v>8263</v>
      </c>
      <c r="E914" s="196" t="s">
        <v>8264</v>
      </c>
      <c r="F914" s="197" t="s">
        <v>8265</v>
      </c>
      <c r="H914" s="186"/>
    </row>
    <row r="915" spans="1:8" ht="11.85" hidden="1" customHeight="1">
      <c r="A915" s="778" t="s">
        <v>13437</v>
      </c>
      <c r="B915" s="779"/>
      <c r="C915" s="779"/>
      <c r="D915" s="779"/>
      <c r="E915" s="779"/>
      <c r="F915" s="780"/>
      <c r="H915" s="186"/>
    </row>
    <row r="916" spans="1:8" ht="11.85" hidden="1" customHeight="1">
      <c r="A916" s="207" t="s">
        <v>13404</v>
      </c>
      <c r="B916" s="208" t="s">
        <v>11337</v>
      </c>
      <c r="C916" s="209" t="s">
        <v>13436</v>
      </c>
      <c r="D916" s="210">
        <v>1.2</v>
      </c>
      <c r="E916" s="211">
        <f>F$13</f>
        <v>2.2200000000000002</v>
      </c>
      <c r="F916" s="204">
        <f>PRODUCT(D916:E916)</f>
        <v>2.6640000000000001</v>
      </c>
      <c r="H916" s="186"/>
    </row>
    <row r="917" spans="1:8" ht="11.85" hidden="1" customHeight="1">
      <c r="A917" s="207" t="s">
        <v>8234</v>
      </c>
      <c r="B917" s="208" t="s">
        <v>8235</v>
      </c>
      <c r="C917" s="209" t="s">
        <v>13436</v>
      </c>
      <c r="D917" s="210">
        <v>0.12</v>
      </c>
      <c r="E917" s="211">
        <f>F$14</f>
        <v>2.89</v>
      </c>
      <c r="F917" s="204">
        <f>PRODUCT(D917:E917)</f>
        <v>0.3468</v>
      </c>
      <c r="H917" s="186"/>
    </row>
    <row r="918" spans="1:8" ht="11.85" hidden="1" customHeight="1">
      <c r="A918" s="783" t="s">
        <v>13444</v>
      </c>
      <c r="B918" s="784"/>
      <c r="C918" s="784"/>
      <c r="D918" s="784"/>
      <c r="E918" s="784"/>
      <c r="F918" s="204">
        <f>SUM(F916:F917)</f>
        <v>3.0108000000000001</v>
      </c>
      <c r="H918" s="186"/>
    </row>
    <row r="919" spans="1:8" ht="11.85" hidden="1" customHeight="1">
      <c r="A919" s="783" t="s">
        <v>6572</v>
      </c>
      <c r="B919" s="784"/>
      <c r="C919" s="784"/>
      <c r="D919" s="784"/>
      <c r="E919" s="206" t="s">
        <v>10906</v>
      </c>
      <c r="F919" s="204">
        <f>SUM(F918)</f>
        <v>3.0108000000000001</v>
      </c>
      <c r="H919" s="186"/>
    </row>
    <row r="920" spans="1:8" ht="11.85" hidden="1" customHeight="1">
      <c r="A920" s="783"/>
      <c r="B920" s="784"/>
      <c r="C920" s="784"/>
      <c r="D920" s="784"/>
      <c r="E920" s="212" t="s">
        <v>10907</v>
      </c>
      <c r="F920" s="213">
        <f>F$10*(F918)</f>
        <v>3.6972624000000001</v>
      </c>
      <c r="H920" s="186"/>
    </row>
    <row r="921" spans="1:8" ht="11.85" hidden="1" customHeight="1">
      <c r="A921" s="783"/>
      <c r="B921" s="784"/>
      <c r="C921" s="784"/>
      <c r="D921" s="784"/>
      <c r="E921" s="206" t="s">
        <v>10908</v>
      </c>
      <c r="F921" s="213">
        <f>SUM(F919:F920)*F$11</f>
        <v>1.3416124800000002</v>
      </c>
      <c r="H921" s="186"/>
    </row>
    <row r="922" spans="1:8" ht="11.85" hidden="1" customHeight="1">
      <c r="A922" s="789"/>
      <c r="B922" s="790"/>
      <c r="C922" s="790"/>
      <c r="D922" s="790"/>
      <c r="E922" s="215" t="s">
        <v>10909</v>
      </c>
      <c r="F922" s="216">
        <f>SUM(F919:F921)</f>
        <v>8.0496748800000013</v>
      </c>
      <c r="H922" s="186"/>
    </row>
    <row r="923" spans="1:8" ht="11.85" hidden="1" customHeight="1">
      <c r="H923" s="186"/>
    </row>
    <row r="924" spans="1:8" ht="11.85" hidden="1" customHeight="1">
      <c r="A924" s="791" t="s">
        <v>9304</v>
      </c>
      <c r="B924" s="792"/>
      <c r="C924" s="792"/>
      <c r="D924" s="792"/>
      <c r="E924" s="781" t="s">
        <v>3998</v>
      </c>
      <c r="F924" s="782"/>
      <c r="H924" s="186"/>
    </row>
    <row r="925" spans="1:8" ht="11.85" hidden="1" customHeight="1">
      <c r="A925" s="190" t="s">
        <v>10268</v>
      </c>
      <c r="B925" s="191">
        <f>ROUND(F934,2)</f>
        <v>17.18</v>
      </c>
      <c r="C925" s="192"/>
      <c r="D925" s="193"/>
      <c r="E925" s="192"/>
      <c r="F925" s="194"/>
      <c r="H925" s="186"/>
    </row>
    <row r="926" spans="1:8" ht="11.85" hidden="1" customHeight="1">
      <c r="A926" s="195" t="s">
        <v>12885</v>
      </c>
      <c r="B926" s="196" t="s">
        <v>8261</v>
      </c>
      <c r="C926" s="196" t="s">
        <v>8262</v>
      </c>
      <c r="D926" s="196" t="s">
        <v>8263</v>
      </c>
      <c r="E926" s="196" t="s">
        <v>8264</v>
      </c>
      <c r="F926" s="197" t="s">
        <v>8265</v>
      </c>
      <c r="H926" s="186"/>
    </row>
    <row r="927" spans="1:8" ht="11.85" hidden="1" customHeight="1">
      <c r="A927" s="778" t="s">
        <v>13437</v>
      </c>
      <c r="B927" s="779"/>
      <c r="C927" s="779"/>
      <c r="D927" s="779"/>
      <c r="E927" s="779"/>
      <c r="F927" s="780"/>
      <c r="H927" s="186"/>
    </row>
    <row r="928" spans="1:8" ht="11.85" hidden="1" customHeight="1">
      <c r="A928" s="207" t="s">
        <v>8236</v>
      </c>
      <c r="B928" s="208" t="s">
        <v>8237</v>
      </c>
      <c r="C928" s="209" t="s">
        <v>13436</v>
      </c>
      <c r="D928" s="210">
        <v>0.39</v>
      </c>
      <c r="E928" s="211">
        <f>F$14</f>
        <v>2.89</v>
      </c>
      <c r="F928" s="204">
        <f>PRODUCT(D928:E928)</f>
        <v>1.1271</v>
      </c>
      <c r="H928" s="186"/>
    </row>
    <row r="929" spans="1:8" ht="11.85" hidden="1" customHeight="1">
      <c r="A929" s="207" t="s">
        <v>4681</v>
      </c>
      <c r="B929" s="208" t="s">
        <v>4682</v>
      </c>
      <c r="C929" s="209" t="s">
        <v>13436</v>
      </c>
      <c r="D929" s="210">
        <v>2.5</v>
      </c>
      <c r="E929" s="211">
        <f>F$12</f>
        <v>2.12</v>
      </c>
      <c r="F929" s="204">
        <f>PRODUCT(D929:E929)</f>
        <v>5.3000000000000007</v>
      </c>
      <c r="H929" s="186"/>
    </row>
    <row r="930" spans="1:8" ht="11.85" hidden="1" customHeight="1">
      <c r="A930" s="783" t="s">
        <v>13444</v>
      </c>
      <c r="B930" s="784"/>
      <c r="C930" s="784"/>
      <c r="D930" s="784"/>
      <c r="E930" s="784"/>
      <c r="F930" s="204">
        <f>SUM(F928:F929)</f>
        <v>6.4271000000000011</v>
      </c>
      <c r="H930" s="186"/>
    </row>
    <row r="931" spans="1:8" ht="11.85" hidden="1" customHeight="1">
      <c r="A931" s="783" t="s">
        <v>6572</v>
      </c>
      <c r="B931" s="784"/>
      <c r="C931" s="784"/>
      <c r="D931" s="784"/>
      <c r="E931" s="206" t="s">
        <v>10906</v>
      </c>
      <c r="F931" s="204">
        <f>SUM(F930)</f>
        <v>6.4271000000000011</v>
      </c>
      <c r="H931" s="186"/>
    </row>
    <row r="932" spans="1:8" ht="11.85" hidden="1" customHeight="1">
      <c r="A932" s="783"/>
      <c r="B932" s="784"/>
      <c r="C932" s="784"/>
      <c r="D932" s="784"/>
      <c r="E932" s="212" t="s">
        <v>10907</v>
      </c>
      <c r="F932" s="213">
        <f>F$10*(F930)</f>
        <v>7.892478800000001</v>
      </c>
      <c r="H932" s="186"/>
    </row>
    <row r="933" spans="1:8" ht="11.85" hidden="1" customHeight="1">
      <c r="A933" s="783"/>
      <c r="B933" s="784"/>
      <c r="C933" s="784"/>
      <c r="D933" s="784"/>
      <c r="E933" s="206" t="s">
        <v>10908</v>
      </c>
      <c r="F933" s="213">
        <f>SUM(F931:F932)*F$11</f>
        <v>2.8639157600000007</v>
      </c>
      <c r="H933" s="186"/>
    </row>
    <row r="934" spans="1:8" ht="11.85" hidden="1" customHeight="1">
      <c r="A934" s="789"/>
      <c r="B934" s="790"/>
      <c r="C934" s="790"/>
      <c r="D934" s="790"/>
      <c r="E934" s="215" t="s">
        <v>10909</v>
      </c>
      <c r="F934" s="216">
        <f>SUM(F931:F933)</f>
        <v>17.183494560000003</v>
      </c>
      <c r="H934" s="186"/>
    </row>
    <row r="935" spans="1:8" ht="11.85" hidden="1" customHeight="1">
      <c r="H935" s="186"/>
    </row>
    <row r="936" spans="1:8" ht="11.85" hidden="1" customHeight="1">
      <c r="A936" s="791" t="s">
        <v>7276</v>
      </c>
      <c r="B936" s="792"/>
      <c r="C936" s="792"/>
      <c r="D936" s="792"/>
      <c r="E936" s="781" t="s">
        <v>3998</v>
      </c>
      <c r="F936" s="782"/>
      <c r="H936" s="186"/>
    </row>
    <row r="937" spans="1:8" ht="11.85" hidden="1" customHeight="1">
      <c r="A937" s="190" t="s">
        <v>10268</v>
      </c>
      <c r="B937" s="191">
        <f>ROUND(F946,2)</f>
        <v>3.22</v>
      </c>
      <c r="C937" s="192"/>
      <c r="D937" s="193"/>
      <c r="E937" s="192"/>
      <c r="F937" s="194"/>
      <c r="H937" s="186"/>
    </row>
    <row r="938" spans="1:8" ht="11.85" hidden="1" customHeight="1">
      <c r="A938" s="195" t="s">
        <v>12885</v>
      </c>
      <c r="B938" s="196" t="s">
        <v>8261</v>
      </c>
      <c r="C938" s="196" t="s">
        <v>8262</v>
      </c>
      <c r="D938" s="196" t="s">
        <v>8263</v>
      </c>
      <c r="E938" s="196" t="s">
        <v>8264</v>
      </c>
      <c r="F938" s="197" t="s">
        <v>8265</v>
      </c>
      <c r="H938" s="186"/>
    </row>
    <row r="939" spans="1:8" ht="11.85" hidden="1" customHeight="1">
      <c r="A939" s="778" t="s">
        <v>13437</v>
      </c>
      <c r="B939" s="779"/>
      <c r="C939" s="779"/>
      <c r="D939" s="779"/>
      <c r="E939" s="779"/>
      <c r="F939" s="780"/>
      <c r="H939" s="186"/>
    </row>
    <row r="940" spans="1:8" ht="11.85" hidden="1" customHeight="1">
      <c r="A940" s="207" t="s">
        <v>8236</v>
      </c>
      <c r="B940" s="208" t="s">
        <v>8237</v>
      </c>
      <c r="C940" s="209" t="s">
        <v>13436</v>
      </c>
      <c r="D940" s="210">
        <v>0.05</v>
      </c>
      <c r="E940" s="211">
        <f>F$14</f>
        <v>2.89</v>
      </c>
      <c r="F940" s="204">
        <f>PRODUCT(D940:E940)</f>
        <v>0.14450000000000002</v>
      </c>
      <c r="H940" s="186"/>
    </row>
    <row r="941" spans="1:8" ht="11.85" hidden="1" customHeight="1">
      <c r="A941" s="207" t="s">
        <v>4681</v>
      </c>
      <c r="B941" s="208" t="s">
        <v>4682</v>
      </c>
      <c r="C941" s="209" t="s">
        <v>13436</v>
      </c>
      <c r="D941" s="210">
        <v>0.5</v>
      </c>
      <c r="E941" s="211">
        <f>F$12</f>
        <v>2.12</v>
      </c>
      <c r="F941" s="204">
        <f>PRODUCT(D941:E941)</f>
        <v>1.06</v>
      </c>
      <c r="H941" s="186"/>
    </row>
    <row r="942" spans="1:8" ht="11.85" hidden="1" customHeight="1">
      <c r="A942" s="783" t="s">
        <v>13444</v>
      </c>
      <c r="B942" s="784"/>
      <c r="C942" s="784"/>
      <c r="D942" s="784"/>
      <c r="E942" s="784"/>
      <c r="F942" s="204">
        <f>SUM(F940:F941)</f>
        <v>1.2045000000000001</v>
      </c>
      <c r="H942" s="186"/>
    </row>
    <row r="943" spans="1:8" ht="11.85" hidden="1" customHeight="1">
      <c r="A943" s="783" t="s">
        <v>6572</v>
      </c>
      <c r="B943" s="784"/>
      <c r="C943" s="784"/>
      <c r="D943" s="784"/>
      <c r="E943" s="206" t="s">
        <v>10906</v>
      </c>
      <c r="F943" s="204">
        <f>SUM(F942)</f>
        <v>1.2045000000000001</v>
      </c>
      <c r="H943" s="186"/>
    </row>
    <row r="944" spans="1:8" ht="11.85" hidden="1" customHeight="1">
      <c r="A944" s="783"/>
      <c r="B944" s="784"/>
      <c r="C944" s="784"/>
      <c r="D944" s="784"/>
      <c r="E944" s="212" t="s">
        <v>10907</v>
      </c>
      <c r="F944" s="213">
        <f>F$10*(F942)</f>
        <v>1.4791260000000002</v>
      </c>
      <c r="H944" s="186"/>
    </row>
    <row r="945" spans="1:8" ht="11.85" hidden="1" customHeight="1">
      <c r="A945" s="783"/>
      <c r="B945" s="784"/>
      <c r="C945" s="784"/>
      <c r="D945" s="784"/>
      <c r="E945" s="206" t="s">
        <v>10908</v>
      </c>
      <c r="F945" s="213">
        <f>SUM(F943:F944)*F$11</f>
        <v>0.53672520000000012</v>
      </c>
      <c r="H945" s="186"/>
    </row>
    <row r="946" spans="1:8" ht="11.85" hidden="1" customHeight="1">
      <c r="A946" s="789"/>
      <c r="B946" s="790"/>
      <c r="C946" s="790"/>
      <c r="D946" s="790"/>
      <c r="E946" s="215" t="s">
        <v>10909</v>
      </c>
      <c r="F946" s="216">
        <f>SUM(F943:F945)</f>
        <v>3.2203512000000005</v>
      </c>
      <c r="H946" s="186"/>
    </row>
    <row r="947" spans="1:8" ht="11.85" hidden="1" customHeight="1">
      <c r="A947" s="791" t="s">
        <v>3055</v>
      </c>
      <c r="B947" s="792"/>
      <c r="C947" s="792"/>
      <c r="D947" s="792"/>
      <c r="E947" s="781" t="s">
        <v>3998</v>
      </c>
      <c r="F947" s="782"/>
      <c r="H947" s="186"/>
    </row>
    <row r="948" spans="1:8" ht="11.85" hidden="1" customHeight="1">
      <c r="A948" s="190" t="s">
        <v>10268</v>
      </c>
      <c r="B948" s="191">
        <f>ROUND(F957,2)</f>
        <v>16.100000000000001</v>
      </c>
      <c r="C948" s="192"/>
      <c r="D948" s="193"/>
      <c r="E948" s="192"/>
      <c r="F948" s="194"/>
      <c r="H948" s="186"/>
    </row>
    <row r="949" spans="1:8" ht="11.85" hidden="1" customHeight="1">
      <c r="A949" s="195" t="s">
        <v>12885</v>
      </c>
      <c r="B949" s="196" t="s">
        <v>8261</v>
      </c>
      <c r="C949" s="196" t="s">
        <v>8262</v>
      </c>
      <c r="D949" s="196" t="s">
        <v>8263</v>
      </c>
      <c r="E949" s="196" t="s">
        <v>8264</v>
      </c>
      <c r="F949" s="197" t="s">
        <v>8265</v>
      </c>
      <c r="H949" s="186"/>
    </row>
    <row r="950" spans="1:8" ht="11.85" hidden="1" customHeight="1">
      <c r="A950" s="778" t="s">
        <v>13437</v>
      </c>
      <c r="B950" s="779"/>
      <c r="C950" s="779"/>
      <c r="D950" s="779"/>
      <c r="E950" s="779"/>
      <c r="F950" s="780"/>
      <c r="H950" s="186"/>
    </row>
    <row r="951" spans="1:8" ht="11.85" hidden="1" customHeight="1">
      <c r="A951" s="207" t="s">
        <v>8236</v>
      </c>
      <c r="B951" s="208" t="s">
        <v>8237</v>
      </c>
      <c r="C951" s="209" t="s">
        <v>13436</v>
      </c>
      <c r="D951" s="210">
        <v>0.25</v>
      </c>
      <c r="E951" s="211">
        <f>F$14</f>
        <v>2.89</v>
      </c>
      <c r="F951" s="204">
        <f>PRODUCT(D951:E951)</f>
        <v>0.72250000000000003</v>
      </c>
      <c r="H951" s="186"/>
    </row>
    <row r="952" spans="1:8" ht="11.85" hidden="1" customHeight="1">
      <c r="A952" s="207" t="s">
        <v>4681</v>
      </c>
      <c r="B952" s="208" t="s">
        <v>4682</v>
      </c>
      <c r="C952" s="209" t="s">
        <v>13436</v>
      </c>
      <c r="D952" s="210">
        <v>2.5</v>
      </c>
      <c r="E952" s="211">
        <f>F$12</f>
        <v>2.12</v>
      </c>
      <c r="F952" s="204">
        <f>PRODUCT(D952:E952)</f>
        <v>5.3000000000000007</v>
      </c>
      <c r="H952" s="186"/>
    </row>
    <row r="953" spans="1:8" ht="11.85" hidden="1" customHeight="1">
      <c r="A953" s="783" t="s">
        <v>13444</v>
      </c>
      <c r="B953" s="784"/>
      <c r="C953" s="784"/>
      <c r="D953" s="784"/>
      <c r="E953" s="784"/>
      <c r="F953" s="204">
        <f>SUM(F951:F952)</f>
        <v>6.0225000000000009</v>
      </c>
      <c r="H953" s="186"/>
    </row>
    <row r="954" spans="1:8" ht="11.85" hidden="1" customHeight="1">
      <c r="A954" s="783" t="s">
        <v>6572</v>
      </c>
      <c r="B954" s="784"/>
      <c r="C954" s="784"/>
      <c r="D954" s="784"/>
      <c r="E954" s="206" t="s">
        <v>10906</v>
      </c>
      <c r="F954" s="204">
        <f>SUM(F953)</f>
        <v>6.0225000000000009</v>
      </c>
      <c r="H954" s="186"/>
    </row>
    <row r="955" spans="1:8" ht="11.85" hidden="1" customHeight="1">
      <c r="A955" s="783"/>
      <c r="B955" s="784"/>
      <c r="C955" s="784"/>
      <c r="D955" s="784"/>
      <c r="E955" s="212" t="s">
        <v>10907</v>
      </c>
      <c r="F955" s="213">
        <f>F$10*(F953)</f>
        <v>7.3956300000000006</v>
      </c>
      <c r="H955" s="186"/>
    </row>
    <row r="956" spans="1:8" ht="11.85" hidden="1" customHeight="1">
      <c r="A956" s="783"/>
      <c r="B956" s="784"/>
      <c r="C956" s="784"/>
      <c r="D956" s="784"/>
      <c r="E956" s="206" t="s">
        <v>10908</v>
      </c>
      <c r="F956" s="213">
        <f>SUM(F954:F955)*F$11</f>
        <v>2.6836260000000003</v>
      </c>
      <c r="H956" s="186"/>
    </row>
    <row r="957" spans="1:8" ht="11.85" hidden="1" customHeight="1">
      <c r="A957" s="789"/>
      <c r="B957" s="790"/>
      <c r="C957" s="790"/>
      <c r="D957" s="790"/>
      <c r="E957" s="215" t="s">
        <v>10909</v>
      </c>
      <c r="F957" s="216">
        <f>SUM(F954:F956)</f>
        <v>16.101756000000002</v>
      </c>
      <c r="H957" s="186"/>
    </row>
    <row r="958" spans="1:8" ht="11.85" hidden="1" customHeight="1">
      <c r="H958" s="186"/>
    </row>
    <row r="959" spans="1:8" ht="11.85" hidden="1" customHeight="1">
      <c r="A959" s="791" t="s">
        <v>3056</v>
      </c>
      <c r="B959" s="792"/>
      <c r="C959" s="792"/>
      <c r="D959" s="792"/>
      <c r="E959" s="781" t="s">
        <v>3998</v>
      </c>
      <c r="F959" s="782"/>
      <c r="H959" s="186"/>
    </row>
    <row r="960" spans="1:8" ht="11.85" hidden="1" customHeight="1">
      <c r="A960" s="190" t="s">
        <v>10268</v>
      </c>
      <c r="B960" s="191">
        <f>ROUND(F969,2)</f>
        <v>16.100000000000001</v>
      </c>
      <c r="C960" s="192"/>
      <c r="D960" s="193"/>
      <c r="E960" s="192"/>
      <c r="F960" s="194"/>
      <c r="H960" s="186"/>
    </row>
    <row r="961" spans="1:8" ht="11.85" hidden="1" customHeight="1">
      <c r="A961" s="195" t="s">
        <v>12885</v>
      </c>
      <c r="B961" s="196" t="s">
        <v>8261</v>
      </c>
      <c r="C961" s="196" t="s">
        <v>8262</v>
      </c>
      <c r="D961" s="196" t="s">
        <v>8263</v>
      </c>
      <c r="E961" s="196" t="s">
        <v>8264</v>
      </c>
      <c r="F961" s="197" t="s">
        <v>8265</v>
      </c>
      <c r="H961" s="186"/>
    </row>
    <row r="962" spans="1:8" ht="11.85" hidden="1" customHeight="1">
      <c r="A962" s="778" t="s">
        <v>13437</v>
      </c>
      <c r="B962" s="779"/>
      <c r="C962" s="779"/>
      <c r="D962" s="779"/>
      <c r="E962" s="779"/>
      <c r="F962" s="780"/>
      <c r="H962" s="186"/>
    </row>
    <row r="963" spans="1:8" ht="11.85" hidden="1" customHeight="1">
      <c r="A963" s="207" t="s">
        <v>8236</v>
      </c>
      <c r="B963" s="208" t="s">
        <v>8237</v>
      </c>
      <c r="C963" s="209" t="s">
        <v>13436</v>
      </c>
      <c r="D963" s="210">
        <v>0.25</v>
      </c>
      <c r="E963" s="211">
        <f>F$14</f>
        <v>2.89</v>
      </c>
      <c r="F963" s="204">
        <f>PRODUCT(D963:E963)</f>
        <v>0.72250000000000003</v>
      </c>
      <c r="H963" s="186"/>
    </row>
    <row r="964" spans="1:8" ht="11.85" hidden="1" customHeight="1">
      <c r="A964" s="207" t="s">
        <v>4681</v>
      </c>
      <c r="B964" s="208" t="s">
        <v>4682</v>
      </c>
      <c r="C964" s="209" t="s">
        <v>13436</v>
      </c>
      <c r="D964" s="210">
        <v>2.5</v>
      </c>
      <c r="E964" s="211">
        <f>F$12</f>
        <v>2.12</v>
      </c>
      <c r="F964" s="204">
        <f>PRODUCT(D964:E964)</f>
        <v>5.3000000000000007</v>
      </c>
      <c r="H964" s="186"/>
    </row>
    <row r="965" spans="1:8" ht="11.85" hidden="1" customHeight="1">
      <c r="A965" s="783" t="s">
        <v>13444</v>
      </c>
      <c r="B965" s="784"/>
      <c r="C965" s="784"/>
      <c r="D965" s="784"/>
      <c r="E965" s="784"/>
      <c r="F965" s="204">
        <f>SUM(F963:F964)</f>
        <v>6.0225000000000009</v>
      </c>
      <c r="H965" s="186"/>
    </row>
    <row r="966" spans="1:8" ht="11.85" hidden="1" customHeight="1">
      <c r="A966" s="783" t="s">
        <v>6572</v>
      </c>
      <c r="B966" s="784"/>
      <c r="C966" s="784"/>
      <c r="D966" s="784"/>
      <c r="E966" s="206" t="s">
        <v>10906</v>
      </c>
      <c r="F966" s="204">
        <f>SUM(F965)</f>
        <v>6.0225000000000009</v>
      </c>
      <c r="H966" s="186"/>
    </row>
    <row r="967" spans="1:8" ht="11.85" hidden="1" customHeight="1">
      <c r="A967" s="783"/>
      <c r="B967" s="784"/>
      <c r="C967" s="784"/>
      <c r="D967" s="784"/>
      <c r="E967" s="212" t="s">
        <v>10907</v>
      </c>
      <c r="F967" s="213">
        <f>F$10*(F965)</f>
        <v>7.3956300000000006</v>
      </c>
      <c r="H967" s="186"/>
    </row>
    <row r="968" spans="1:8" ht="11.85" hidden="1" customHeight="1">
      <c r="A968" s="783"/>
      <c r="B968" s="784"/>
      <c r="C968" s="784"/>
      <c r="D968" s="784"/>
      <c r="E968" s="206" t="s">
        <v>10908</v>
      </c>
      <c r="F968" s="213">
        <f>SUM(F966:F967)*F$11</f>
        <v>2.6836260000000003</v>
      </c>
      <c r="H968" s="186"/>
    </row>
    <row r="969" spans="1:8" ht="11.85" hidden="1" customHeight="1">
      <c r="A969" s="789"/>
      <c r="B969" s="790"/>
      <c r="C969" s="790"/>
      <c r="D969" s="790"/>
      <c r="E969" s="215" t="s">
        <v>10909</v>
      </c>
      <c r="F969" s="216">
        <f>SUM(F966:F968)</f>
        <v>16.101756000000002</v>
      </c>
      <c r="H969" s="186"/>
    </row>
    <row r="970" spans="1:8" ht="11.85" hidden="1" customHeight="1">
      <c r="H970" s="186"/>
    </row>
    <row r="971" spans="1:8" ht="11.85" hidden="1" customHeight="1">
      <c r="A971" s="791" t="s">
        <v>3057</v>
      </c>
      <c r="B971" s="792"/>
      <c r="C971" s="792"/>
      <c r="D971" s="792"/>
      <c r="E971" s="781" t="s">
        <v>3998</v>
      </c>
      <c r="F971" s="782"/>
      <c r="H971" s="186"/>
    </row>
    <row r="972" spans="1:8" ht="11.85" hidden="1" customHeight="1">
      <c r="A972" s="190" t="s">
        <v>10268</v>
      </c>
      <c r="B972" s="191">
        <f>ROUND(F981,2)</f>
        <v>16.100000000000001</v>
      </c>
      <c r="C972" s="192"/>
      <c r="D972" s="193"/>
      <c r="E972" s="192"/>
      <c r="F972" s="194"/>
      <c r="H972" s="186"/>
    </row>
    <row r="973" spans="1:8" ht="11.85" hidden="1" customHeight="1">
      <c r="A973" s="195" t="s">
        <v>12885</v>
      </c>
      <c r="B973" s="196" t="s">
        <v>8261</v>
      </c>
      <c r="C973" s="196" t="s">
        <v>8262</v>
      </c>
      <c r="D973" s="196" t="s">
        <v>8263</v>
      </c>
      <c r="E973" s="196" t="s">
        <v>8264</v>
      </c>
      <c r="F973" s="197" t="s">
        <v>8265</v>
      </c>
      <c r="H973" s="186"/>
    </row>
    <row r="974" spans="1:8" ht="11.85" hidden="1" customHeight="1">
      <c r="A974" s="778" t="s">
        <v>13437</v>
      </c>
      <c r="B974" s="779"/>
      <c r="C974" s="779"/>
      <c r="D974" s="779"/>
      <c r="E974" s="779"/>
      <c r="F974" s="780"/>
      <c r="H974" s="186"/>
    </row>
    <row r="975" spans="1:8" ht="11.85" hidden="1" customHeight="1">
      <c r="A975" s="207" t="s">
        <v>8236</v>
      </c>
      <c r="B975" s="208" t="s">
        <v>8237</v>
      </c>
      <c r="C975" s="209" t="s">
        <v>13436</v>
      </c>
      <c r="D975" s="210">
        <v>0.25</v>
      </c>
      <c r="E975" s="211">
        <f>F$14</f>
        <v>2.89</v>
      </c>
      <c r="F975" s="204">
        <f>PRODUCT(D975:E975)</f>
        <v>0.72250000000000003</v>
      </c>
      <c r="H975" s="186"/>
    </row>
    <row r="976" spans="1:8" ht="11.85" hidden="1" customHeight="1">
      <c r="A976" s="207" t="s">
        <v>4681</v>
      </c>
      <c r="B976" s="208" t="s">
        <v>4682</v>
      </c>
      <c r="C976" s="209" t="s">
        <v>13436</v>
      </c>
      <c r="D976" s="210">
        <v>2.5</v>
      </c>
      <c r="E976" s="211">
        <f>F$12</f>
        <v>2.12</v>
      </c>
      <c r="F976" s="204">
        <f>PRODUCT(D976:E976)</f>
        <v>5.3000000000000007</v>
      </c>
      <c r="H976" s="186"/>
    </row>
    <row r="977" spans="1:8" ht="11.85" hidden="1" customHeight="1">
      <c r="A977" s="783" t="s">
        <v>13444</v>
      </c>
      <c r="B977" s="784"/>
      <c r="C977" s="784"/>
      <c r="D977" s="784"/>
      <c r="E977" s="784"/>
      <c r="F977" s="204">
        <f>SUM(F975:F976)</f>
        <v>6.0225000000000009</v>
      </c>
      <c r="H977" s="186"/>
    </row>
    <row r="978" spans="1:8" ht="11.85" hidden="1" customHeight="1">
      <c r="A978" s="783" t="s">
        <v>6572</v>
      </c>
      <c r="B978" s="784"/>
      <c r="C978" s="784"/>
      <c r="D978" s="784"/>
      <c r="E978" s="206" t="s">
        <v>10906</v>
      </c>
      <c r="F978" s="204">
        <f>SUM(F977)</f>
        <v>6.0225000000000009</v>
      </c>
      <c r="H978" s="186"/>
    </row>
    <row r="979" spans="1:8" ht="11.85" hidden="1" customHeight="1">
      <c r="A979" s="783"/>
      <c r="B979" s="784"/>
      <c r="C979" s="784"/>
      <c r="D979" s="784"/>
      <c r="E979" s="212" t="s">
        <v>10907</v>
      </c>
      <c r="F979" s="213">
        <f>F$10*(F977)</f>
        <v>7.3956300000000006</v>
      </c>
      <c r="H979" s="186"/>
    </row>
    <row r="980" spans="1:8" ht="11.85" hidden="1" customHeight="1">
      <c r="A980" s="783"/>
      <c r="B980" s="784"/>
      <c r="C980" s="784"/>
      <c r="D980" s="784"/>
      <c r="E980" s="206" t="s">
        <v>10908</v>
      </c>
      <c r="F980" s="213">
        <f>SUM(F978:F979)*F$11</f>
        <v>2.6836260000000003</v>
      </c>
      <c r="H980" s="186"/>
    </row>
    <row r="981" spans="1:8" ht="11.85" hidden="1" customHeight="1">
      <c r="A981" s="789"/>
      <c r="B981" s="790"/>
      <c r="C981" s="790"/>
      <c r="D981" s="790"/>
      <c r="E981" s="215" t="s">
        <v>10909</v>
      </c>
      <c r="F981" s="216">
        <f>SUM(F978:F980)</f>
        <v>16.101756000000002</v>
      </c>
      <c r="H981" s="186"/>
    </row>
    <row r="982" spans="1:8" ht="11.85" hidden="1" customHeight="1">
      <c r="H982" s="186"/>
    </row>
    <row r="983" spans="1:8" ht="11.85" hidden="1" customHeight="1">
      <c r="A983" s="791" t="s">
        <v>9365</v>
      </c>
      <c r="B983" s="792"/>
      <c r="C983" s="792"/>
      <c r="D983" s="792"/>
      <c r="E983" s="781" t="s">
        <v>3998</v>
      </c>
      <c r="F983" s="782"/>
      <c r="H983" s="186"/>
    </row>
    <row r="984" spans="1:8" ht="11.85" hidden="1" customHeight="1">
      <c r="A984" s="190" t="s">
        <v>10268</v>
      </c>
      <c r="B984" s="191">
        <f>ROUND(F993,2)</f>
        <v>18.600000000000001</v>
      </c>
      <c r="C984" s="192"/>
      <c r="D984" s="193"/>
      <c r="E984" s="192"/>
      <c r="F984" s="194"/>
      <c r="H984" s="186"/>
    </row>
    <row r="985" spans="1:8" ht="11.85" hidden="1" customHeight="1">
      <c r="A985" s="195" t="s">
        <v>12885</v>
      </c>
      <c r="B985" s="196" t="s">
        <v>8261</v>
      </c>
      <c r="C985" s="196" t="s">
        <v>8262</v>
      </c>
      <c r="D985" s="196" t="s">
        <v>8263</v>
      </c>
      <c r="E985" s="196" t="s">
        <v>8264</v>
      </c>
      <c r="F985" s="197" t="s">
        <v>8265</v>
      </c>
      <c r="H985" s="186"/>
    </row>
    <row r="986" spans="1:8" ht="11.85" hidden="1" customHeight="1">
      <c r="A986" s="778" t="s">
        <v>13437</v>
      </c>
      <c r="B986" s="779"/>
      <c r="C986" s="779"/>
      <c r="D986" s="779"/>
      <c r="E986" s="779"/>
      <c r="F986" s="780"/>
      <c r="H986" s="186"/>
    </row>
    <row r="987" spans="1:8" ht="11.85" hidden="1" customHeight="1">
      <c r="A987" s="207" t="s">
        <v>8236</v>
      </c>
      <c r="B987" s="208" t="s">
        <v>8237</v>
      </c>
      <c r="C987" s="209" t="s">
        <v>13436</v>
      </c>
      <c r="D987" s="210">
        <v>0.39</v>
      </c>
      <c r="E987" s="211">
        <f>F$14</f>
        <v>2.89</v>
      </c>
      <c r="F987" s="204">
        <f>PRODUCT(D987:E987)</f>
        <v>1.1271</v>
      </c>
      <c r="H987" s="186"/>
    </row>
    <row r="988" spans="1:8" ht="11.85" hidden="1" customHeight="1">
      <c r="A988" s="207" t="s">
        <v>4681</v>
      </c>
      <c r="B988" s="208" t="s">
        <v>4682</v>
      </c>
      <c r="C988" s="209" t="s">
        <v>13436</v>
      </c>
      <c r="D988" s="210">
        <v>2.75</v>
      </c>
      <c r="E988" s="211">
        <f>F$12</f>
        <v>2.12</v>
      </c>
      <c r="F988" s="204">
        <f>PRODUCT(D988:E988)</f>
        <v>5.83</v>
      </c>
      <c r="H988" s="186"/>
    </row>
    <row r="989" spans="1:8" ht="11.85" hidden="1" customHeight="1">
      <c r="A989" s="783" t="s">
        <v>13444</v>
      </c>
      <c r="B989" s="784"/>
      <c r="C989" s="784"/>
      <c r="D989" s="784"/>
      <c r="E989" s="784"/>
      <c r="F989" s="204">
        <f>SUM(F987:F988)</f>
        <v>6.9571000000000005</v>
      </c>
      <c r="H989" s="186"/>
    </row>
    <row r="990" spans="1:8" ht="11.85" hidden="1" customHeight="1">
      <c r="A990" s="783" t="s">
        <v>6572</v>
      </c>
      <c r="B990" s="784"/>
      <c r="C990" s="784"/>
      <c r="D990" s="784"/>
      <c r="E990" s="206" t="s">
        <v>10906</v>
      </c>
      <c r="F990" s="204">
        <f>SUM(F989)</f>
        <v>6.9571000000000005</v>
      </c>
      <c r="H990" s="186"/>
    </row>
    <row r="991" spans="1:8" ht="11.85" hidden="1" customHeight="1">
      <c r="A991" s="783"/>
      <c r="B991" s="784"/>
      <c r="C991" s="784"/>
      <c r="D991" s="784"/>
      <c r="E991" s="212" t="s">
        <v>10907</v>
      </c>
      <c r="F991" s="213">
        <f>F$10*(F989)</f>
        <v>8.5433187999999998</v>
      </c>
      <c r="H991" s="186"/>
    </row>
    <row r="992" spans="1:8" ht="11.85" hidden="1" customHeight="1">
      <c r="A992" s="783"/>
      <c r="B992" s="784"/>
      <c r="C992" s="784"/>
      <c r="D992" s="784"/>
      <c r="E992" s="206" t="s">
        <v>10908</v>
      </c>
      <c r="F992" s="213">
        <f>SUM(F990:F991)*F$11</f>
        <v>3.1000837600000004</v>
      </c>
      <c r="H992" s="186"/>
    </row>
    <row r="993" spans="1:8" ht="11.85" hidden="1" customHeight="1">
      <c r="A993" s="789"/>
      <c r="B993" s="790"/>
      <c r="C993" s="790"/>
      <c r="D993" s="790"/>
      <c r="E993" s="215" t="s">
        <v>10909</v>
      </c>
      <c r="F993" s="216">
        <f>SUM(F990:F992)</f>
        <v>18.600502560000002</v>
      </c>
      <c r="H993" s="186"/>
    </row>
    <row r="994" spans="1:8" ht="12" hidden="1" customHeight="1">
      <c r="A994" s="791" t="s">
        <v>9366</v>
      </c>
      <c r="B994" s="792"/>
      <c r="C994" s="792"/>
      <c r="D994" s="792"/>
      <c r="E994" s="781" t="s">
        <v>3998</v>
      </c>
      <c r="F994" s="782"/>
      <c r="H994" s="186"/>
    </row>
    <row r="995" spans="1:8" ht="12" hidden="1" customHeight="1">
      <c r="A995" s="190" t="s">
        <v>10268</v>
      </c>
      <c r="B995" s="191">
        <f>ROUND(F1004,2)</f>
        <v>5.15</v>
      </c>
      <c r="C995" s="192"/>
      <c r="D995" s="193"/>
      <c r="E995" s="192"/>
      <c r="F995" s="194"/>
      <c r="H995" s="186"/>
    </row>
    <row r="996" spans="1:8" ht="12" hidden="1" customHeight="1">
      <c r="A996" s="195" t="s">
        <v>12885</v>
      </c>
      <c r="B996" s="196" t="s">
        <v>8261</v>
      </c>
      <c r="C996" s="196" t="s">
        <v>8262</v>
      </c>
      <c r="D996" s="196" t="s">
        <v>8263</v>
      </c>
      <c r="E996" s="196" t="s">
        <v>8264</v>
      </c>
      <c r="F996" s="197" t="s">
        <v>8265</v>
      </c>
      <c r="H996" s="186"/>
    </row>
    <row r="997" spans="1:8" ht="12" hidden="1" customHeight="1">
      <c r="A997" s="778" t="s">
        <v>13437</v>
      </c>
      <c r="B997" s="779"/>
      <c r="C997" s="779"/>
      <c r="D997" s="779"/>
      <c r="E997" s="779"/>
      <c r="F997" s="780"/>
      <c r="H997" s="186"/>
    </row>
    <row r="998" spans="1:8" ht="12" hidden="1" customHeight="1">
      <c r="A998" s="207" t="s">
        <v>8236</v>
      </c>
      <c r="B998" s="208" t="s">
        <v>8237</v>
      </c>
      <c r="C998" s="209" t="s">
        <v>13436</v>
      </c>
      <c r="D998" s="210">
        <v>0.08</v>
      </c>
      <c r="E998" s="211">
        <f>F$14</f>
        <v>2.89</v>
      </c>
      <c r="F998" s="204">
        <f>PRODUCT(D998:E998)</f>
        <v>0.23120000000000002</v>
      </c>
      <c r="H998" s="186"/>
    </row>
    <row r="999" spans="1:8" ht="12" hidden="1" customHeight="1">
      <c r="A999" s="207" t="s">
        <v>4681</v>
      </c>
      <c r="B999" s="208" t="s">
        <v>4682</v>
      </c>
      <c r="C999" s="209" t="s">
        <v>13436</v>
      </c>
      <c r="D999" s="210">
        <v>0.8</v>
      </c>
      <c r="E999" s="211">
        <f>F$12</f>
        <v>2.12</v>
      </c>
      <c r="F999" s="204">
        <f>PRODUCT(D999:E999)</f>
        <v>1.6960000000000002</v>
      </c>
      <c r="H999" s="186"/>
    </row>
    <row r="1000" spans="1:8" ht="12" hidden="1" customHeight="1">
      <c r="A1000" s="783" t="s">
        <v>13444</v>
      </c>
      <c r="B1000" s="784"/>
      <c r="C1000" s="784"/>
      <c r="D1000" s="784"/>
      <c r="E1000" s="784"/>
      <c r="F1000" s="204">
        <f>SUM(F998:F999)</f>
        <v>1.9272000000000002</v>
      </c>
      <c r="H1000" s="186"/>
    </row>
    <row r="1001" spans="1:8" ht="12" hidden="1" customHeight="1">
      <c r="A1001" s="783" t="s">
        <v>6572</v>
      </c>
      <c r="B1001" s="784"/>
      <c r="C1001" s="784"/>
      <c r="D1001" s="784"/>
      <c r="E1001" s="206" t="s">
        <v>10906</v>
      </c>
      <c r="F1001" s="204">
        <f>SUM(F1000)</f>
        <v>1.9272000000000002</v>
      </c>
      <c r="H1001" s="186"/>
    </row>
    <row r="1002" spans="1:8" ht="12" hidden="1" customHeight="1">
      <c r="A1002" s="783"/>
      <c r="B1002" s="784"/>
      <c r="C1002" s="784"/>
      <c r="D1002" s="784"/>
      <c r="E1002" s="212" t="s">
        <v>10907</v>
      </c>
      <c r="F1002" s="213">
        <f>F$10*(F1000)</f>
        <v>2.3666016000000001</v>
      </c>
      <c r="H1002" s="186"/>
    </row>
    <row r="1003" spans="1:8" ht="12" hidden="1" customHeight="1">
      <c r="A1003" s="783"/>
      <c r="B1003" s="784"/>
      <c r="C1003" s="784"/>
      <c r="D1003" s="784"/>
      <c r="E1003" s="206" t="s">
        <v>10908</v>
      </c>
      <c r="F1003" s="213">
        <f>SUM(F1001:F1002)*F$11</f>
        <v>0.85876032000000002</v>
      </c>
      <c r="H1003" s="186"/>
    </row>
    <row r="1004" spans="1:8" ht="12" hidden="1" customHeight="1">
      <c r="A1004" s="789"/>
      <c r="B1004" s="790"/>
      <c r="C1004" s="790"/>
      <c r="D1004" s="790"/>
      <c r="E1004" s="215" t="s">
        <v>10909</v>
      </c>
      <c r="F1004" s="216">
        <f>SUM(F1001:F1003)</f>
        <v>5.1525619200000001</v>
      </c>
      <c r="H1004" s="186"/>
    </row>
    <row r="1005" spans="1:8" ht="12" hidden="1" customHeight="1">
      <c r="H1005" s="186"/>
    </row>
    <row r="1006" spans="1:8" ht="12" hidden="1" customHeight="1">
      <c r="A1006" s="791" t="s">
        <v>9197</v>
      </c>
      <c r="B1006" s="792"/>
      <c r="C1006" s="792"/>
      <c r="D1006" s="792"/>
      <c r="E1006" s="781" t="s">
        <v>6571</v>
      </c>
      <c r="F1006" s="782"/>
      <c r="H1006" s="186"/>
    </row>
    <row r="1007" spans="1:8" ht="12" hidden="1" customHeight="1">
      <c r="A1007" s="190" t="s">
        <v>10268</v>
      </c>
      <c r="B1007" s="191">
        <f>ROUND(F1016,2)</f>
        <v>8.3699999999999992</v>
      </c>
      <c r="C1007" s="192"/>
      <c r="D1007" s="193"/>
      <c r="E1007" s="192"/>
      <c r="F1007" s="194"/>
      <c r="H1007" s="186"/>
    </row>
    <row r="1008" spans="1:8" ht="12" hidden="1" customHeight="1">
      <c r="A1008" s="195" t="s">
        <v>12885</v>
      </c>
      <c r="B1008" s="196" t="s">
        <v>8261</v>
      </c>
      <c r="C1008" s="196" t="s">
        <v>8262</v>
      </c>
      <c r="D1008" s="196" t="s">
        <v>8263</v>
      </c>
      <c r="E1008" s="196" t="s">
        <v>8264</v>
      </c>
      <c r="F1008" s="197" t="s">
        <v>8265</v>
      </c>
      <c r="H1008" s="186"/>
    </row>
    <row r="1009" spans="1:8" ht="12" hidden="1" customHeight="1">
      <c r="A1009" s="778" t="s">
        <v>13437</v>
      </c>
      <c r="B1009" s="779"/>
      <c r="C1009" s="779"/>
      <c r="D1009" s="779"/>
      <c r="E1009" s="779"/>
      <c r="F1009" s="780"/>
      <c r="H1009" s="186"/>
    </row>
    <row r="1010" spans="1:8" ht="12" hidden="1" customHeight="1">
      <c r="A1010" s="207" t="s">
        <v>8236</v>
      </c>
      <c r="B1010" s="208" t="s">
        <v>8237</v>
      </c>
      <c r="C1010" s="209" t="s">
        <v>13436</v>
      </c>
      <c r="D1010" s="210">
        <v>0.13</v>
      </c>
      <c r="E1010" s="211">
        <f>F$14</f>
        <v>2.89</v>
      </c>
      <c r="F1010" s="204">
        <f>PRODUCT(D1010:E1010)</f>
        <v>0.37570000000000003</v>
      </c>
      <c r="H1010" s="186"/>
    </row>
    <row r="1011" spans="1:8" ht="12" hidden="1" customHeight="1">
      <c r="A1011" s="207" t="s">
        <v>4681</v>
      </c>
      <c r="B1011" s="208" t="s">
        <v>4682</v>
      </c>
      <c r="C1011" s="209" t="s">
        <v>13436</v>
      </c>
      <c r="D1011" s="210">
        <v>1.3</v>
      </c>
      <c r="E1011" s="211">
        <f>F$12</f>
        <v>2.12</v>
      </c>
      <c r="F1011" s="204">
        <f>PRODUCT(D1011:E1011)</f>
        <v>2.7560000000000002</v>
      </c>
      <c r="H1011" s="186"/>
    </row>
    <row r="1012" spans="1:8" ht="12" hidden="1" customHeight="1">
      <c r="A1012" s="783" t="s">
        <v>13444</v>
      </c>
      <c r="B1012" s="784"/>
      <c r="C1012" s="784"/>
      <c r="D1012" s="784"/>
      <c r="E1012" s="784"/>
      <c r="F1012" s="204">
        <f>SUM(F1010:F1011)</f>
        <v>3.1317000000000004</v>
      </c>
      <c r="H1012" s="186"/>
    </row>
    <row r="1013" spans="1:8" ht="12" hidden="1" customHeight="1">
      <c r="A1013" s="783" t="s">
        <v>6572</v>
      </c>
      <c r="B1013" s="784"/>
      <c r="C1013" s="784"/>
      <c r="D1013" s="784"/>
      <c r="E1013" s="206" t="s">
        <v>10906</v>
      </c>
      <c r="F1013" s="204">
        <f>SUM(F1012)</f>
        <v>3.1317000000000004</v>
      </c>
      <c r="H1013" s="186"/>
    </row>
    <row r="1014" spans="1:8" ht="12" hidden="1" customHeight="1">
      <c r="A1014" s="783"/>
      <c r="B1014" s="784"/>
      <c r="C1014" s="784"/>
      <c r="D1014" s="784"/>
      <c r="E1014" s="212" t="s">
        <v>10907</v>
      </c>
      <c r="F1014" s="213">
        <f>F$10*(F1012)</f>
        <v>3.8457276000000005</v>
      </c>
      <c r="H1014" s="186"/>
    </row>
    <row r="1015" spans="1:8" ht="12" hidden="1" customHeight="1">
      <c r="A1015" s="783"/>
      <c r="B1015" s="784"/>
      <c r="C1015" s="784"/>
      <c r="D1015" s="784"/>
      <c r="E1015" s="206" t="s">
        <v>10908</v>
      </c>
      <c r="F1015" s="213">
        <f>SUM(F1013:F1014)*F$11</f>
        <v>1.3954855200000003</v>
      </c>
      <c r="H1015" s="186"/>
    </row>
    <row r="1016" spans="1:8" ht="12" hidden="1" customHeight="1">
      <c r="A1016" s="789"/>
      <c r="B1016" s="790"/>
      <c r="C1016" s="790"/>
      <c r="D1016" s="790"/>
      <c r="E1016" s="215" t="s">
        <v>10909</v>
      </c>
      <c r="F1016" s="216">
        <f>SUM(F1013:F1015)</f>
        <v>8.3729131199999998</v>
      </c>
      <c r="H1016" s="186"/>
    </row>
    <row r="1017" spans="1:8" ht="12" hidden="1" customHeight="1">
      <c r="H1017" s="186"/>
    </row>
    <row r="1018" spans="1:8" ht="12" hidden="1" customHeight="1">
      <c r="A1018" s="791" t="s">
        <v>7625</v>
      </c>
      <c r="B1018" s="792"/>
      <c r="C1018" s="792"/>
      <c r="D1018" s="792"/>
      <c r="E1018" s="781" t="s">
        <v>13427</v>
      </c>
      <c r="F1018" s="782"/>
      <c r="H1018" s="186"/>
    </row>
    <row r="1019" spans="1:8" ht="12" hidden="1" customHeight="1">
      <c r="A1019" s="190" t="s">
        <v>10268</v>
      </c>
      <c r="B1019" s="191">
        <f>ROUND(F1028,2)</f>
        <v>0.1</v>
      </c>
      <c r="C1019" s="192"/>
      <c r="D1019" s="193"/>
      <c r="E1019" s="192"/>
      <c r="F1019" s="194"/>
      <c r="H1019" s="186"/>
    </row>
    <row r="1020" spans="1:8" ht="12" hidden="1" customHeight="1">
      <c r="A1020" s="195" t="s">
        <v>12885</v>
      </c>
      <c r="B1020" s="196" t="s">
        <v>8261</v>
      </c>
      <c r="C1020" s="196" t="s">
        <v>8262</v>
      </c>
      <c r="D1020" s="196" t="s">
        <v>8263</v>
      </c>
      <c r="E1020" s="196" t="s">
        <v>8264</v>
      </c>
      <c r="F1020" s="197" t="s">
        <v>8265</v>
      </c>
      <c r="H1020" s="186"/>
    </row>
    <row r="1021" spans="1:8" ht="12" hidden="1" customHeight="1">
      <c r="A1021" s="778" t="s">
        <v>13437</v>
      </c>
      <c r="B1021" s="779"/>
      <c r="C1021" s="779"/>
      <c r="D1021" s="779"/>
      <c r="E1021" s="779"/>
      <c r="F1021" s="780"/>
      <c r="H1021" s="186"/>
    </row>
    <row r="1022" spans="1:8" ht="12" hidden="1" customHeight="1">
      <c r="A1022" s="207" t="s">
        <v>8236</v>
      </c>
      <c r="B1022" s="208" t="s">
        <v>8237</v>
      </c>
      <c r="C1022" s="209" t="s">
        <v>13436</v>
      </c>
      <c r="D1022" s="210">
        <v>2E-3</v>
      </c>
      <c r="E1022" s="211">
        <f>F$14</f>
        <v>2.89</v>
      </c>
      <c r="F1022" s="204">
        <f>PRODUCT(D1022:E1022)</f>
        <v>5.7800000000000004E-3</v>
      </c>
      <c r="H1022" s="186"/>
    </row>
    <row r="1023" spans="1:8" ht="12" hidden="1" customHeight="1">
      <c r="A1023" s="207" t="s">
        <v>4681</v>
      </c>
      <c r="B1023" s="208" t="s">
        <v>4682</v>
      </c>
      <c r="C1023" s="209" t="s">
        <v>13436</v>
      </c>
      <c r="D1023" s="210">
        <v>1.4999999999999999E-2</v>
      </c>
      <c r="E1023" s="211">
        <f>F$12</f>
        <v>2.12</v>
      </c>
      <c r="F1023" s="204">
        <f>PRODUCT(D1023:E1023)</f>
        <v>3.1800000000000002E-2</v>
      </c>
      <c r="H1023" s="186"/>
    </row>
    <row r="1024" spans="1:8" ht="12" hidden="1" customHeight="1">
      <c r="A1024" s="783" t="s">
        <v>13444</v>
      </c>
      <c r="B1024" s="784"/>
      <c r="C1024" s="784"/>
      <c r="D1024" s="784"/>
      <c r="E1024" s="784"/>
      <c r="F1024" s="204">
        <f>SUM(F1022:F1023)</f>
        <v>3.7580000000000002E-2</v>
      </c>
      <c r="H1024" s="186"/>
    </row>
    <row r="1025" spans="1:8" ht="12" hidden="1" customHeight="1">
      <c r="A1025" s="783" t="s">
        <v>6572</v>
      </c>
      <c r="B1025" s="784"/>
      <c r="C1025" s="784"/>
      <c r="D1025" s="784"/>
      <c r="E1025" s="206" t="s">
        <v>10906</v>
      </c>
      <c r="F1025" s="204">
        <f>SUM(F1024)</f>
        <v>3.7580000000000002E-2</v>
      </c>
      <c r="H1025" s="186"/>
    </row>
    <row r="1026" spans="1:8" ht="12" hidden="1" customHeight="1">
      <c r="A1026" s="783"/>
      <c r="B1026" s="784"/>
      <c r="C1026" s="784"/>
      <c r="D1026" s="784"/>
      <c r="E1026" s="212" t="s">
        <v>10907</v>
      </c>
      <c r="F1026" s="213">
        <f>F$10*(F1024)</f>
        <v>4.614824E-2</v>
      </c>
      <c r="H1026" s="186"/>
    </row>
    <row r="1027" spans="1:8" ht="12" hidden="1" customHeight="1">
      <c r="A1027" s="783"/>
      <c r="B1027" s="784"/>
      <c r="C1027" s="784"/>
      <c r="D1027" s="784"/>
      <c r="E1027" s="206" t="s">
        <v>10908</v>
      </c>
      <c r="F1027" s="213">
        <f>SUM(F1025:F1026)*F$11</f>
        <v>1.6745648000000002E-2</v>
      </c>
      <c r="H1027" s="186"/>
    </row>
    <row r="1028" spans="1:8" ht="12" hidden="1" customHeight="1">
      <c r="A1028" s="789"/>
      <c r="B1028" s="790"/>
      <c r="C1028" s="790"/>
      <c r="D1028" s="790"/>
      <c r="E1028" s="215" t="s">
        <v>10909</v>
      </c>
      <c r="F1028" s="216">
        <f>SUM(F1025:F1027)</f>
        <v>0.10047388800000001</v>
      </c>
      <c r="H1028" s="186"/>
    </row>
    <row r="1029" spans="1:8" ht="12" hidden="1" customHeight="1">
      <c r="H1029" s="186"/>
    </row>
    <row r="1030" spans="1:8" ht="12" hidden="1" customHeight="1">
      <c r="A1030" s="791" t="s">
        <v>7626</v>
      </c>
      <c r="B1030" s="792"/>
      <c r="C1030" s="792"/>
      <c r="D1030" s="792"/>
      <c r="E1030" s="781" t="s">
        <v>3998</v>
      </c>
      <c r="F1030" s="782"/>
      <c r="H1030" s="186"/>
    </row>
    <row r="1031" spans="1:8" ht="12" hidden="1" customHeight="1">
      <c r="A1031" s="190" t="s">
        <v>10268</v>
      </c>
      <c r="B1031" s="191">
        <f>ROUND(F1039,2)</f>
        <v>2.83</v>
      </c>
      <c r="C1031" s="192"/>
      <c r="D1031" s="193"/>
      <c r="E1031" s="192"/>
      <c r="F1031" s="194"/>
      <c r="H1031" s="186"/>
    </row>
    <row r="1032" spans="1:8" ht="12" hidden="1" customHeight="1">
      <c r="A1032" s="195" t="s">
        <v>12885</v>
      </c>
      <c r="B1032" s="196" t="s">
        <v>8261</v>
      </c>
      <c r="C1032" s="196" t="s">
        <v>8262</v>
      </c>
      <c r="D1032" s="196" t="s">
        <v>8263</v>
      </c>
      <c r="E1032" s="196" t="s">
        <v>8264</v>
      </c>
      <c r="F1032" s="197" t="s">
        <v>8265</v>
      </c>
      <c r="H1032" s="186"/>
    </row>
    <row r="1033" spans="1:8" ht="12" hidden="1" customHeight="1">
      <c r="A1033" s="778" t="s">
        <v>13437</v>
      </c>
      <c r="B1033" s="779"/>
      <c r="C1033" s="779"/>
      <c r="D1033" s="779"/>
      <c r="E1033" s="779"/>
      <c r="F1033" s="780"/>
      <c r="H1033" s="186"/>
    </row>
    <row r="1034" spans="1:8" ht="12" hidden="1" customHeight="1">
      <c r="A1034" s="207" t="s">
        <v>4681</v>
      </c>
      <c r="B1034" s="208" t="s">
        <v>4682</v>
      </c>
      <c r="C1034" s="209" t="s">
        <v>13436</v>
      </c>
      <c r="D1034" s="210">
        <v>0.5</v>
      </c>
      <c r="E1034" s="211">
        <f>F$12</f>
        <v>2.12</v>
      </c>
      <c r="F1034" s="204">
        <f>PRODUCT(D1034:E1034)</f>
        <v>1.06</v>
      </c>
      <c r="H1034" s="186"/>
    </row>
    <row r="1035" spans="1:8" ht="12" hidden="1" customHeight="1">
      <c r="A1035" s="783" t="s">
        <v>13444</v>
      </c>
      <c r="B1035" s="784"/>
      <c r="C1035" s="784"/>
      <c r="D1035" s="784"/>
      <c r="E1035" s="784"/>
      <c r="F1035" s="204">
        <f>SUM(F1034:F1034)</f>
        <v>1.06</v>
      </c>
      <c r="H1035" s="186"/>
    </row>
    <row r="1036" spans="1:8" ht="12" hidden="1" customHeight="1">
      <c r="A1036" s="783" t="s">
        <v>6572</v>
      </c>
      <c r="B1036" s="784"/>
      <c r="C1036" s="784"/>
      <c r="D1036" s="784"/>
      <c r="E1036" s="206" t="s">
        <v>10906</v>
      </c>
      <c r="F1036" s="204">
        <f>SUM(F1035)</f>
        <v>1.06</v>
      </c>
      <c r="H1036" s="186"/>
    </row>
    <row r="1037" spans="1:8" ht="12" hidden="1" customHeight="1">
      <c r="A1037" s="783"/>
      <c r="B1037" s="784"/>
      <c r="C1037" s="784"/>
      <c r="D1037" s="784"/>
      <c r="E1037" s="212" t="s">
        <v>10907</v>
      </c>
      <c r="F1037" s="213">
        <f>F$10*(F1035)</f>
        <v>1.3016799999999999</v>
      </c>
      <c r="H1037" s="186"/>
    </row>
    <row r="1038" spans="1:8" ht="12" hidden="1" customHeight="1">
      <c r="A1038" s="783"/>
      <c r="B1038" s="784"/>
      <c r="C1038" s="784"/>
      <c r="D1038" s="784"/>
      <c r="E1038" s="206" t="s">
        <v>10908</v>
      </c>
      <c r="F1038" s="213">
        <f>SUM(F1036:F1037)*F$11</f>
        <v>0.47233599999999998</v>
      </c>
      <c r="H1038" s="186"/>
    </row>
    <row r="1039" spans="1:8" ht="12" hidden="1" customHeight="1">
      <c r="A1039" s="789"/>
      <c r="B1039" s="790"/>
      <c r="C1039" s="790"/>
      <c r="D1039" s="790"/>
      <c r="E1039" s="215" t="s">
        <v>10909</v>
      </c>
      <c r="F1039" s="334">
        <f>SUM(F1036:F1038)</f>
        <v>2.8340159999999996</v>
      </c>
      <c r="H1039" s="186"/>
    </row>
    <row r="1040" spans="1:8" ht="12" hidden="1" customHeight="1">
      <c r="A1040" s="791" t="s">
        <v>7627</v>
      </c>
      <c r="B1040" s="792"/>
      <c r="C1040" s="792"/>
      <c r="D1040" s="792"/>
      <c r="E1040" s="781" t="s">
        <v>3998</v>
      </c>
      <c r="F1040" s="782"/>
      <c r="H1040" s="186"/>
    </row>
    <row r="1041" spans="1:8" ht="12" hidden="1" customHeight="1">
      <c r="A1041" s="190" t="s">
        <v>10268</v>
      </c>
      <c r="B1041" s="191">
        <f>ROUND(F1049,2)</f>
        <v>9.4499999999999993</v>
      </c>
      <c r="C1041" s="192"/>
      <c r="D1041" s="193"/>
      <c r="E1041" s="192"/>
      <c r="F1041" s="194"/>
      <c r="H1041" s="186"/>
    </row>
    <row r="1042" spans="1:8" ht="12" hidden="1" customHeight="1">
      <c r="A1042" s="195" t="s">
        <v>12885</v>
      </c>
      <c r="B1042" s="196" t="s">
        <v>8261</v>
      </c>
      <c r="C1042" s="196" t="s">
        <v>8262</v>
      </c>
      <c r="D1042" s="196" t="s">
        <v>8263</v>
      </c>
      <c r="E1042" s="196" t="s">
        <v>8264</v>
      </c>
      <c r="F1042" s="197" t="s">
        <v>8265</v>
      </c>
      <c r="H1042" s="186"/>
    </row>
    <row r="1043" spans="1:8" ht="12" hidden="1" customHeight="1">
      <c r="A1043" s="778" t="s">
        <v>13437</v>
      </c>
      <c r="B1043" s="779"/>
      <c r="C1043" s="779"/>
      <c r="D1043" s="779"/>
      <c r="E1043" s="779"/>
      <c r="F1043" s="780"/>
      <c r="H1043" s="186"/>
    </row>
    <row r="1044" spans="1:8" ht="12" hidden="1" customHeight="1">
      <c r="A1044" s="336" t="s">
        <v>4681</v>
      </c>
      <c r="B1044" s="336" t="s">
        <v>4682</v>
      </c>
      <c r="C1044" s="337" t="s">
        <v>13436</v>
      </c>
      <c r="D1044" s="338">
        <v>1.667</v>
      </c>
      <c r="E1044" s="211">
        <f>F$12</f>
        <v>2.12</v>
      </c>
      <c r="F1044" s="204">
        <f>PRODUCT(D1044:E1044)</f>
        <v>3.5340400000000001</v>
      </c>
      <c r="H1044" s="186"/>
    </row>
    <row r="1045" spans="1:8" ht="12" hidden="1" customHeight="1">
      <c r="A1045" s="783" t="s">
        <v>13444</v>
      </c>
      <c r="B1045" s="784"/>
      <c r="C1045" s="784"/>
      <c r="D1045" s="784"/>
      <c r="E1045" s="784"/>
      <c r="F1045" s="204">
        <f>SUM(F1044:F1044)</f>
        <v>3.5340400000000001</v>
      </c>
      <c r="H1045" s="186"/>
    </row>
    <row r="1046" spans="1:8" ht="12" hidden="1" customHeight="1">
      <c r="A1046" s="783" t="s">
        <v>6572</v>
      </c>
      <c r="B1046" s="784"/>
      <c r="C1046" s="784"/>
      <c r="D1046" s="784"/>
      <c r="E1046" s="206" t="s">
        <v>10906</v>
      </c>
      <c r="F1046" s="204">
        <f>SUM(F1045)</f>
        <v>3.5340400000000001</v>
      </c>
      <c r="H1046" s="186"/>
    </row>
    <row r="1047" spans="1:8" ht="12" hidden="1" customHeight="1">
      <c r="A1047" s="783"/>
      <c r="B1047" s="784"/>
      <c r="C1047" s="784"/>
      <c r="D1047" s="784"/>
      <c r="E1047" s="212" t="s">
        <v>10907</v>
      </c>
      <c r="F1047" s="213">
        <f>F$10*(F1045)</f>
        <v>4.3398011199999997</v>
      </c>
      <c r="H1047" s="186"/>
    </row>
    <row r="1048" spans="1:8" ht="12" hidden="1" customHeight="1">
      <c r="A1048" s="783"/>
      <c r="B1048" s="784"/>
      <c r="C1048" s="784"/>
      <c r="D1048" s="784"/>
      <c r="E1048" s="206" t="s">
        <v>10908</v>
      </c>
      <c r="F1048" s="213">
        <f>SUM(F1046:F1047)*F$11</f>
        <v>1.574768224</v>
      </c>
      <c r="H1048" s="186"/>
    </row>
    <row r="1049" spans="1:8" ht="12" hidden="1" customHeight="1">
      <c r="A1049" s="789"/>
      <c r="B1049" s="790"/>
      <c r="C1049" s="790"/>
      <c r="D1049" s="790"/>
      <c r="E1049" s="215" t="s">
        <v>10909</v>
      </c>
      <c r="F1049" s="216">
        <f>SUM(F1046:F1048)</f>
        <v>9.4486093439999994</v>
      </c>
      <c r="H1049" s="186"/>
    </row>
    <row r="1050" spans="1:8" ht="12" hidden="1" customHeight="1">
      <c r="H1050" s="186"/>
    </row>
    <row r="1051" spans="1:8" ht="12" hidden="1" customHeight="1">
      <c r="A1051" s="791" t="s">
        <v>7628</v>
      </c>
      <c r="B1051" s="792"/>
      <c r="C1051" s="792"/>
      <c r="D1051" s="792"/>
      <c r="E1051" s="781" t="s">
        <v>3402</v>
      </c>
      <c r="F1051" s="782"/>
      <c r="H1051" s="186"/>
    </row>
    <row r="1052" spans="1:8" ht="12" hidden="1" customHeight="1">
      <c r="A1052" s="190" t="s">
        <v>10268</v>
      </c>
      <c r="B1052" s="191">
        <f>ROUND(F1061,2)</f>
        <v>154.58000000000001</v>
      </c>
      <c r="C1052" s="192"/>
      <c r="D1052" s="193"/>
      <c r="E1052" s="192"/>
      <c r="F1052" s="194"/>
      <c r="H1052" s="186"/>
    </row>
    <row r="1053" spans="1:8" ht="12" hidden="1" customHeight="1">
      <c r="A1053" s="195" t="s">
        <v>12885</v>
      </c>
      <c r="B1053" s="196" t="s">
        <v>8261</v>
      </c>
      <c r="C1053" s="196" t="s">
        <v>8262</v>
      </c>
      <c r="D1053" s="196" t="s">
        <v>8263</v>
      </c>
      <c r="E1053" s="196" t="s">
        <v>8264</v>
      </c>
      <c r="F1053" s="197" t="s">
        <v>8265</v>
      </c>
      <c r="H1053" s="186"/>
    </row>
    <row r="1054" spans="1:8" ht="12" hidden="1" customHeight="1">
      <c r="A1054" s="778" t="s">
        <v>13437</v>
      </c>
      <c r="B1054" s="779"/>
      <c r="C1054" s="779"/>
      <c r="D1054" s="779"/>
      <c r="E1054" s="779"/>
      <c r="F1054" s="780"/>
      <c r="H1054" s="186"/>
    </row>
    <row r="1055" spans="1:8" ht="12" hidden="1" customHeight="1">
      <c r="A1055" s="207" t="s">
        <v>8236</v>
      </c>
      <c r="B1055" s="208" t="s">
        <v>8237</v>
      </c>
      <c r="C1055" s="209" t="s">
        <v>13436</v>
      </c>
      <c r="D1055" s="210">
        <v>2.4</v>
      </c>
      <c r="E1055" s="211">
        <f>F$14</f>
        <v>2.89</v>
      </c>
      <c r="F1055" s="204">
        <f>PRODUCT(D1055:E1055)</f>
        <v>6.9359999999999999</v>
      </c>
      <c r="H1055" s="186"/>
    </row>
    <row r="1056" spans="1:8" ht="12" hidden="1" customHeight="1">
      <c r="A1056" s="207" t="s">
        <v>4681</v>
      </c>
      <c r="B1056" s="208" t="s">
        <v>4682</v>
      </c>
      <c r="C1056" s="209" t="s">
        <v>13436</v>
      </c>
      <c r="D1056" s="210">
        <v>24</v>
      </c>
      <c r="E1056" s="211">
        <f>F$12</f>
        <v>2.12</v>
      </c>
      <c r="F1056" s="204">
        <f>PRODUCT(D1056:E1056)</f>
        <v>50.88</v>
      </c>
      <c r="H1056" s="186"/>
    </row>
    <row r="1057" spans="1:8" ht="12" hidden="1" customHeight="1">
      <c r="A1057" s="783" t="s">
        <v>13444</v>
      </c>
      <c r="B1057" s="784"/>
      <c r="C1057" s="784"/>
      <c r="D1057" s="784"/>
      <c r="E1057" s="784"/>
      <c r="F1057" s="204">
        <f>SUM(F1055:F1056)</f>
        <v>57.816000000000003</v>
      </c>
      <c r="H1057" s="186"/>
    </row>
    <row r="1058" spans="1:8" ht="12" hidden="1" customHeight="1">
      <c r="A1058" s="783" t="s">
        <v>6572</v>
      </c>
      <c r="B1058" s="784"/>
      <c r="C1058" s="784"/>
      <c r="D1058" s="784"/>
      <c r="E1058" s="206" t="s">
        <v>10906</v>
      </c>
      <c r="F1058" s="204">
        <f>SUM(F1057)</f>
        <v>57.816000000000003</v>
      </c>
      <c r="H1058" s="186"/>
    </row>
    <row r="1059" spans="1:8" ht="12" hidden="1" customHeight="1">
      <c r="A1059" s="783"/>
      <c r="B1059" s="784"/>
      <c r="C1059" s="784"/>
      <c r="D1059" s="784"/>
      <c r="E1059" s="212" t="s">
        <v>10907</v>
      </c>
      <c r="F1059" s="213">
        <f>F$10*(F1057)</f>
        <v>70.998047999999997</v>
      </c>
      <c r="H1059" s="186"/>
    </row>
    <row r="1060" spans="1:8" ht="12" hidden="1" customHeight="1">
      <c r="A1060" s="783"/>
      <c r="B1060" s="784"/>
      <c r="C1060" s="784"/>
      <c r="D1060" s="784"/>
      <c r="E1060" s="206" t="s">
        <v>10908</v>
      </c>
      <c r="F1060" s="213">
        <f>SUM(F1058:F1059)*F$11</f>
        <v>25.762809600000004</v>
      </c>
      <c r="H1060" s="186"/>
    </row>
    <row r="1061" spans="1:8" ht="12" hidden="1" customHeight="1">
      <c r="A1061" s="789"/>
      <c r="B1061" s="790"/>
      <c r="C1061" s="790"/>
      <c r="D1061" s="790"/>
      <c r="E1061" s="215" t="s">
        <v>10909</v>
      </c>
      <c r="F1061" s="216">
        <f>SUM(F1058:F1060)</f>
        <v>154.57685760000001</v>
      </c>
      <c r="H1061" s="186"/>
    </row>
    <row r="1062" spans="1:8" ht="12" hidden="1" customHeight="1">
      <c r="H1062" s="186"/>
    </row>
    <row r="1063" spans="1:8" ht="12" hidden="1" customHeight="1">
      <c r="A1063" s="791" t="s">
        <v>3397</v>
      </c>
      <c r="B1063" s="792"/>
      <c r="C1063" s="792"/>
      <c r="D1063" s="792"/>
      <c r="E1063" s="781" t="s">
        <v>6571</v>
      </c>
      <c r="F1063" s="782"/>
      <c r="H1063" s="186"/>
    </row>
    <row r="1064" spans="1:8" ht="12" hidden="1" customHeight="1">
      <c r="A1064" s="190" t="s">
        <v>10268</v>
      </c>
      <c r="B1064" s="191">
        <f>ROUND(F1072,2)</f>
        <v>45.34</v>
      </c>
      <c r="C1064" s="192"/>
      <c r="D1064" s="193"/>
      <c r="E1064" s="192"/>
      <c r="F1064" s="194"/>
      <c r="H1064" s="186"/>
    </row>
    <row r="1065" spans="1:8" ht="12" hidden="1" customHeight="1">
      <c r="A1065" s="195" t="s">
        <v>12885</v>
      </c>
      <c r="B1065" s="196" t="s">
        <v>8261</v>
      </c>
      <c r="C1065" s="196" t="s">
        <v>8262</v>
      </c>
      <c r="D1065" s="196" t="s">
        <v>8263</v>
      </c>
      <c r="E1065" s="196" t="s">
        <v>8264</v>
      </c>
      <c r="F1065" s="197" t="s">
        <v>8265</v>
      </c>
      <c r="H1065" s="186"/>
    </row>
    <row r="1066" spans="1:8" ht="12" hidden="1" customHeight="1">
      <c r="A1066" s="778" t="s">
        <v>13437</v>
      </c>
      <c r="B1066" s="779"/>
      <c r="C1066" s="779"/>
      <c r="D1066" s="779"/>
      <c r="E1066" s="779"/>
      <c r="F1066" s="780"/>
      <c r="H1066" s="186"/>
    </row>
    <row r="1067" spans="1:8" ht="12" hidden="1" customHeight="1">
      <c r="A1067" s="207" t="s">
        <v>4681</v>
      </c>
      <c r="B1067" s="208" t="s">
        <v>4682</v>
      </c>
      <c r="C1067" s="209" t="s">
        <v>13436</v>
      </c>
      <c r="D1067" s="210">
        <v>8</v>
      </c>
      <c r="E1067" s="211">
        <f>F$12</f>
        <v>2.12</v>
      </c>
      <c r="F1067" s="204">
        <f>PRODUCT(D1067:E1067)</f>
        <v>16.96</v>
      </c>
      <c r="H1067" s="186"/>
    </row>
    <row r="1068" spans="1:8" ht="12" hidden="1" customHeight="1">
      <c r="A1068" s="783" t="s">
        <v>13444</v>
      </c>
      <c r="B1068" s="784"/>
      <c r="C1068" s="784"/>
      <c r="D1068" s="784"/>
      <c r="E1068" s="784"/>
      <c r="F1068" s="204">
        <f>SUM(F1067:F1067)</f>
        <v>16.96</v>
      </c>
      <c r="H1068" s="186"/>
    </row>
    <row r="1069" spans="1:8" ht="12" hidden="1" customHeight="1">
      <c r="A1069" s="783" t="s">
        <v>6572</v>
      </c>
      <c r="B1069" s="784"/>
      <c r="C1069" s="784"/>
      <c r="D1069" s="784"/>
      <c r="E1069" s="206" t="s">
        <v>10906</v>
      </c>
      <c r="F1069" s="204">
        <f>SUM(F1068)</f>
        <v>16.96</v>
      </c>
      <c r="H1069" s="186"/>
    </row>
    <row r="1070" spans="1:8" ht="12" hidden="1" customHeight="1">
      <c r="A1070" s="783"/>
      <c r="B1070" s="784"/>
      <c r="C1070" s="784"/>
      <c r="D1070" s="784"/>
      <c r="E1070" s="212" t="s">
        <v>10907</v>
      </c>
      <c r="F1070" s="213">
        <f>F$10*(F1068)</f>
        <v>20.826879999999999</v>
      </c>
      <c r="H1070" s="186"/>
    </row>
    <row r="1071" spans="1:8" ht="12" hidden="1" customHeight="1">
      <c r="A1071" s="783"/>
      <c r="B1071" s="784"/>
      <c r="C1071" s="784"/>
      <c r="D1071" s="784"/>
      <c r="E1071" s="206" t="s">
        <v>10908</v>
      </c>
      <c r="F1071" s="213">
        <f>SUM(F1069:F1070)*F$11</f>
        <v>7.5573759999999996</v>
      </c>
      <c r="H1071" s="186"/>
    </row>
    <row r="1072" spans="1:8" ht="12" hidden="1" customHeight="1">
      <c r="A1072" s="789"/>
      <c r="B1072" s="790"/>
      <c r="C1072" s="790"/>
      <c r="D1072" s="790"/>
      <c r="E1072" s="215" t="s">
        <v>10909</v>
      </c>
      <c r="F1072" s="216">
        <f>SUM(F1069:F1071)</f>
        <v>45.344255999999994</v>
      </c>
      <c r="H1072" s="186"/>
    </row>
    <row r="1073" spans="1:8" ht="12" hidden="1" customHeight="1">
      <c r="H1073" s="186"/>
    </row>
    <row r="1074" spans="1:8" ht="12" hidden="1" customHeight="1">
      <c r="A1074" s="791" t="s">
        <v>11383</v>
      </c>
      <c r="B1074" s="792"/>
      <c r="C1074" s="792"/>
      <c r="D1074" s="792"/>
      <c r="E1074" s="781" t="s">
        <v>6571</v>
      </c>
      <c r="F1074" s="782"/>
      <c r="H1074" s="186"/>
    </row>
    <row r="1075" spans="1:8" ht="12" hidden="1" customHeight="1">
      <c r="A1075" s="190" t="s">
        <v>10268</v>
      </c>
      <c r="B1075" s="191">
        <f>ROUND(F1083,2)</f>
        <v>0.14000000000000001</v>
      </c>
      <c r="C1075" s="192"/>
      <c r="D1075" s="193"/>
      <c r="E1075" s="192"/>
      <c r="F1075" s="194"/>
      <c r="H1075" s="186"/>
    </row>
    <row r="1076" spans="1:8" ht="12" hidden="1" customHeight="1">
      <c r="A1076" s="195" t="s">
        <v>12885</v>
      </c>
      <c r="B1076" s="196" t="s">
        <v>8261</v>
      </c>
      <c r="C1076" s="196" t="s">
        <v>8262</v>
      </c>
      <c r="D1076" s="196" t="s">
        <v>8263</v>
      </c>
      <c r="E1076" s="196" t="s">
        <v>8264</v>
      </c>
      <c r="F1076" s="197" t="s">
        <v>8265</v>
      </c>
      <c r="H1076" s="186"/>
    </row>
    <row r="1077" spans="1:8" ht="12" hidden="1" customHeight="1">
      <c r="A1077" s="778" t="s">
        <v>13437</v>
      </c>
      <c r="B1077" s="779"/>
      <c r="C1077" s="779"/>
      <c r="D1077" s="779"/>
      <c r="E1077" s="779"/>
      <c r="F1077" s="780"/>
      <c r="H1077" s="186"/>
    </row>
    <row r="1078" spans="1:8" ht="12" hidden="1" customHeight="1">
      <c r="A1078" s="207" t="s">
        <v>4681</v>
      </c>
      <c r="B1078" s="208" t="s">
        <v>4682</v>
      </c>
      <c r="C1078" s="209" t="s">
        <v>13436</v>
      </c>
      <c r="D1078" s="210">
        <v>2.5000000000000001E-2</v>
      </c>
      <c r="E1078" s="211">
        <f>F$12</f>
        <v>2.12</v>
      </c>
      <c r="F1078" s="204">
        <f>PRODUCT(D1078:E1078)</f>
        <v>5.3000000000000005E-2</v>
      </c>
      <c r="H1078" s="186"/>
    </row>
    <row r="1079" spans="1:8" ht="12" hidden="1" customHeight="1">
      <c r="A1079" s="783" t="s">
        <v>13444</v>
      </c>
      <c r="B1079" s="784"/>
      <c r="C1079" s="784"/>
      <c r="D1079" s="784"/>
      <c r="E1079" s="784"/>
      <c r="F1079" s="204">
        <f>SUM(F1078:F1078)</f>
        <v>5.3000000000000005E-2</v>
      </c>
      <c r="H1079" s="186"/>
    </row>
    <row r="1080" spans="1:8" ht="12" hidden="1" customHeight="1">
      <c r="A1080" s="783" t="s">
        <v>6572</v>
      </c>
      <c r="B1080" s="784"/>
      <c r="C1080" s="784"/>
      <c r="D1080" s="784"/>
      <c r="E1080" s="206" t="s">
        <v>10906</v>
      </c>
      <c r="F1080" s="204">
        <f>SUM(F1079)</f>
        <v>5.3000000000000005E-2</v>
      </c>
      <c r="H1080" s="186"/>
    </row>
    <row r="1081" spans="1:8" ht="12" hidden="1" customHeight="1">
      <c r="A1081" s="783"/>
      <c r="B1081" s="784"/>
      <c r="C1081" s="784"/>
      <c r="D1081" s="784"/>
      <c r="E1081" s="212" t="s">
        <v>10907</v>
      </c>
      <c r="F1081" s="213">
        <f>F$10*(F1079)</f>
        <v>6.5084000000000003E-2</v>
      </c>
      <c r="H1081" s="186"/>
    </row>
    <row r="1082" spans="1:8" ht="12" hidden="1" customHeight="1">
      <c r="A1082" s="783"/>
      <c r="B1082" s="784"/>
      <c r="C1082" s="784"/>
      <c r="D1082" s="784"/>
      <c r="E1082" s="206" t="s">
        <v>10908</v>
      </c>
      <c r="F1082" s="213">
        <f>SUM(F1080:F1081)*F$11</f>
        <v>2.3616800000000004E-2</v>
      </c>
      <c r="H1082" s="186"/>
    </row>
    <row r="1083" spans="1:8" ht="12" hidden="1" customHeight="1">
      <c r="A1083" s="789"/>
      <c r="B1083" s="790"/>
      <c r="C1083" s="790"/>
      <c r="D1083" s="790"/>
      <c r="E1083" s="215" t="s">
        <v>10909</v>
      </c>
      <c r="F1083" s="216">
        <f>SUM(F1080:F1082)</f>
        <v>0.14170080000000002</v>
      </c>
      <c r="H1083" s="186"/>
    </row>
    <row r="1084" spans="1:8" ht="12" hidden="1" customHeight="1">
      <c r="A1084" s="206"/>
      <c r="B1084" s="206"/>
      <c r="C1084" s="206"/>
      <c r="D1084" s="206"/>
      <c r="E1084" s="212"/>
      <c r="F1084" s="220"/>
      <c r="H1084" s="186"/>
    </row>
    <row r="1085" spans="1:8" hidden="1">
      <c r="A1085" s="206"/>
      <c r="B1085" s="206"/>
      <c r="C1085" s="206"/>
      <c r="D1085" s="206"/>
      <c r="E1085" s="212"/>
      <c r="F1085" s="220"/>
      <c r="H1085" s="186"/>
    </row>
    <row r="1086" spans="1:8" ht="12" hidden="1" customHeight="1">
      <c r="A1086" s="791" t="s">
        <v>11384</v>
      </c>
      <c r="B1086" s="792"/>
      <c r="C1086" s="792"/>
      <c r="D1086" s="792"/>
      <c r="E1086" s="781" t="s">
        <v>3998</v>
      </c>
      <c r="F1086" s="782"/>
      <c r="H1086" s="186"/>
    </row>
    <row r="1087" spans="1:8" ht="12" hidden="1" customHeight="1">
      <c r="A1087" s="190" t="s">
        <v>10268</v>
      </c>
      <c r="B1087" s="191">
        <f>ROUND(F1095,2)</f>
        <v>1.1299999999999999</v>
      </c>
      <c r="C1087" s="192"/>
      <c r="D1087" s="193"/>
      <c r="E1087" s="192"/>
      <c r="F1087" s="194"/>
      <c r="H1087" s="186"/>
    </row>
    <row r="1088" spans="1:8" ht="12" hidden="1" customHeight="1">
      <c r="A1088" s="195" t="s">
        <v>12885</v>
      </c>
      <c r="B1088" s="196" t="s">
        <v>8261</v>
      </c>
      <c r="C1088" s="196" t="s">
        <v>8262</v>
      </c>
      <c r="D1088" s="196" t="s">
        <v>8263</v>
      </c>
      <c r="E1088" s="196" t="s">
        <v>8264</v>
      </c>
      <c r="F1088" s="197" t="s">
        <v>8265</v>
      </c>
      <c r="H1088" s="186"/>
    </row>
    <row r="1089" spans="1:8" ht="12" hidden="1" customHeight="1">
      <c r="A1089" s="778" t="s">
        <v>13437</v>
      </c>
      <c r="B1089" s="779"/>
      <c r="C1089" s="779"/>
      <c r="D1089" s="779"/>
      <c r="E1089" s="779"/>
      <c r="F1089" s="780"/>
      <c r="H1089" s="186"/>
    </row>
    <row r="1090" spans="1:8" ht="12" hidden="1" customHeight="1">
      <c r="A1090" s="207" t="s">
        <v>4681</v>
      </c>
      <c r="B1090" s="208" t="s">
        <v>4682</v>
      </c>
      <c r="C1090" s="209" t="s">
        <v>13436</v>
      </c>
      <c r="D1090" s="210">
        <v>0.2</v>
      </c>
      <c r="E1090" s="211">
        <f>F$12</f>
        <v>2.12</v>
      </c>
      <c r="F1090" s="204">
        <f>PRODUCT(D1090:E1090)</f>
        <v>0.42400000000000004</v>
      </c>
      <c r="H1090" s="186"/>
    </row>
    <row r="1091" spans="1:8" ht="12" hidden="1" customHeight="1">
      <c r="A1091" s="783" t="s">
        <v>13444</v>
      </c>
      <c r="B1091" s="784"/>
      <c r="C1091" s="784"/>
      <c r="D1091" s="784"/>
      <c r="E1091" s="784"/>
      <c r="F1091" s="204">
        <f>SUM(F1090:F1090)</f>
        <v>0.42400000000000004</v>
      </c>
      <c r="H1091" s="186"/>
    </row>
    <row r="1092" spans="1:8" ht="12" hidden="1" customHeight="1">
      <c r="A1092" s="783" t="s">
        <v>6572</v>
      </c>
      <c r="B1092" s="784"/>
      <c r="C1092" s="784"/>
      <c r="D1092" s="784"/>
      <c r="E1092" s="206" t="s">
        <v>10906</v>
      </c>
      <c r="F1092" s="204">
        <f>SUM(F1091)</f>
        <v>0.42400000000000004</v>
      </c>
      <c r="H1092" s="186"/>
    </row>
    <row r="1093" spans="1:8" ht="12" hidden="1" customHeight="1">
      <c r="A1093" s="783"/>
      <c r="B1093" s="784"/>
      <c r="C1093" s="784"/>
      <c r="D1093" s="784"/>
      <c r="E1093" s="212" t="s">
        <v>10907</v>
      </c>
      <c r="F1093" s="213">
        <f>F$10*(F1091)</f>
        <v>0.52067200000000002</v>
      </c>
      <c r="H1093" s="186"/>
    </row>
    <row r="1094" spans="1:8" ht="12" hidden="1" customHeight="1">
      <c r="A1094" s="783"/>
      <c r="B1094" s="784"/>
      <c r="C1094" s="784"/>
      <c r="D1094" s="784"/>
      <c r="E1094" s="206" t="s">
        <v>10908</v>
      </c>
      <c r="F1094" s="213">
        <f>SUM(F1092:F1093)*F$11</f>
        <v>0.18893440000000003</v>
      </c>
      <c r="H1094" s="186"/>
    </row>
    <row r="1095" spans="1:8" ht="12" hidden="1" customHeight="1">
      <c r="A1095" s="789"/>
      <c r="B1095" s="790"/>
      <c r="C1095" s="790"/>
      <c r="D1095" s="790"/>
      <c r="E1095" s="215" t="s">
        <v>10909</v>
      </c>
      <c r="F1095" s="216">
        <f>SUM(F1092:F1094)</f>
        <v>1.1336064000000001</v>
      </c>
      <c r="H1095" s="186"/>
    </row>
    <row r="1096" spans="1:8" ht="12" hidden="1" customHeight="1">
      <c r="H1096" s="186"/>
    </row>
    <row r="1097" spans="1:8" ht="12" hidden="1" customHeight="1">
      <c r="A1097" s="791" t="s">
        <v>10830</v>
      </c>
      <c r="B1097" s="792"/>
      <c r="C1097" s="792"/>
      <c r="D1097" s="792"/>
      <c r="E1097" s="781" t="s">
        <v>3998</v>
      </c>
      <c r="F1097" s="782"/>
      <c r="H1097" s="186"/>
    </row>
    <row r="1098" spans="1:8" ht="12" hidden="1" customHeight="1">
      <c r="A1098" s="190" t="s">
        <v>10268</v>
      </c>
      <c r="B1098" s="191">
        <f>ROUND(F1106,2)</f>
        <v>1.7</v>
      </c>
      <c r="C1098" s="192"/>
      <c r="D1098" s="193"/>
      <c r="E1098" s="192"/>
      <c r="F1098" s="194"/>
      <c r="H1098" s="186"/>
    </row>
    <row r="1099" spans="1:8" ht="12" hidden="1" customHeight="1">
      <c r="A1099" s="195" t="s">
        <v>12885</v>
      </c>
      <c r="B1099" s="196" t="s">
        <v>8261</v>
      </c>
      <c r="C1099" s="196" t="s">
        <v>8262</v>
      </c>
      <c r="D1099" s="196" t="s">
        <v>8263</v>
      </c>
      <c r="E1099" s="196" t="s">
        <v>8264</v>
      </c>
      <c r="F1099" s="197" t="s">
        <v>8265</v>
      </c>
      <c r="H1099" s="186"/>
    </row>
    <row r="1100" spans="1:8" ht="12" hidden="1" customHeight="1">
      <c r="A1100" s="778" t="s">
        <v>13437</v>
      </c>
      <c r="B1100" s="779"/>
      <c r="C1100" s="779"/>
      <c r="D1100" s="779"/>
      <c r="E1100" s="779"/>
      <c r="F1100" s="780"/>
      <c r="H1100" s="186"/>
    </row>
    <row r="1101" spans="1:8" ht="12" hidden="1" customHeight="1">
      <c r="A1101" s="207" t="s">
        <v>4681</v>
      </c>
      <c r="B1101" s="208" t="s">
        <v>4682</v>
      </c>
      <c r="C1101" s="209" t="s">
        <v>13436</v>
      </c>
      <c r="D1101" s="210">
        <v>0.3</v>
      </c>
      <c r="E1101" s="211">
        <f>F$12</f>
        <v>2.12</v>
      </c>
      <c r="F1101" s="204">
        <f>PRODUCT(D1101:E1101)</f>
        <v>0.63600000000000001</v>
      </c>
      <c r="H1101" s="186"/>
    </row>
    <row r="1102" spans="1:8" ht="12" hidden="1" customHeight="1">
      <c r="A1102" s="783" t="s">
        <v>13444</v>
      </c>
      <c r="B1102" s="784"/>
      <c r="C1102" s="784"/>
      <c r="D1102" s="784"/>
      <c r="E1102" s="784"/>
      <c r="F1102" s="204">
        <f>SUM(F1101:F1101)</f>
        <v>0.63600000000000001</v>
      </c>
      <c r="H1102" s="186"/>
    </row>
    <row r="1103" spans="1:8" ht="12" hidden="1" customHeight="1">
      <c r="A1103" s="783" t="s">
        <v>6572</v>
      </c>
      <c r="B1103" s="784"/>
      <c r="C1103" s="784"/>
      <c r="D1103" s="784"/>
      <c r="E1103" s="206" t="s">
        <v>10906</v>
      </c>
      <c r="F1103" s="204">
        <f>SUM(F1102)</f>
        <v>0.63600000000000001</v>
      </c>
      <c r="H1103" s="186"/>
    </row>
    <row r="1104" spans="1:8" ht="12" hidden="1" customHeight="1">
      <c r="A1104" s="783"/>
      <c r="B1104" s="784"/>
      <c r="C1104" s="784"/>
      <c r="D1104" s="784"/>
      <c r="E1104" s="212" t="s">
        <v>10907</v>
      </c>
      <c r="F1104" s="213">
        <f>F$10*(F1102)</f>
        <v>0.78100800000000004</v>
      </c>
      <c r="H1104" s="186"/>
    </row>
    <row r="1105" spans="1:8" ht="12" hidden="1" customHeight="1">
      <c r="A1105" s="783"/>
      <c r="B1105" s="784"/>
      <c r="C1105" s="784"/>
      <c r="D1105" s="784"/>
      <c r="E1105" s="206" t="s">
        <v>10908</v>
      </c>
      <c r="F1105" s="213">
        <f>SUM(F1103:F1104)*F$11</f>
        <v>0.28340160000000003</v>
      </c>
      <c r="H1105" s="186"/>
    </row>
    <row r="1106" spans="1:8" ht="12" hidden="1" customHeight="1">
      <c r="A1106" s="789"/>
      <c r="B1106" s="790"/>
      <c r="C1106" s="790"/>
      <c r="D1106" s="790"/>
      <c r="E1106" s="215" t="s">
        <v>10909</v>
      </c>
      <c r="F1106" s="216">
        <f>SUM(F1103:F1105)</f>
        <v>1.7004096</v>
      </c>
      <c r="H1106" s="186"/>
    </row>
    <row r="1107" spans="1:8" ht="12" hidden="1" customHeight="1">
      <c r="H1107" s="186"/>
    </row>
    <row r="1108" spans="1:8" ht="12" hidden="1" customHeight="1">
      <c r="A1108" s="791" t="s">
        <v>10832</v>
      </c>
      <c r="B1108" s="792"/>
      <c r="C1108" s="792"/>
      <c r="D1108" s="792"/>
      <c r="E1108" s="781" t="s">
        <v>3995</v>
      </c>
      <c r="F1108" s="782"/>
      <c r="H1108" s="186"/>
    </row>
    <row r="1109" spans="1:8" ht="12" hidden="1" customHeight="1">
      <c r="A1109" s="190" t="s">
        <v>10268</v>
      </c>
      <c r="B1109" s="191">
        <f>ROUND(F1118,2)</f>
        <v>26.79</v>
      </c>
      <c r="C1109" s="269"/>
      <c r="D1109" s="269"/>
      <c r="E1109" s="270"/>
      <c r="F1109" s="271"/>
      <c r="H1109" s="186"/>
    </row>
    <row r="1110" spans="1:8" ht="12" hidden="1" customHeight="1">
      <c r="A1110" s="195" t="s">
        <v>12885</v>
      </c>
      <c r="B1110" s="196" t="s">
        <v>8261</v>
      </c>
      <c r="C1110" s="196" t="s">
        <v>8262</v>
      </c>
      <c r="D1110" s="196" t="s">
        <v>8263</v>
      </c>
      <c r="E1110" s="196" t="s">
        <v>8264</v>
      </c>
      <c r="F1110" s="197" t="s">
        <v>8265</v>
      </c>
      <c r="H1110" s="186"/>
    </row>
    <row r="1111" spans="1:8" ht="12" hidden="1" customHeight="1">
      <c r="A1111" s="778" t="s">
        <v>13437</v>
      </c>
      <c r="B1111" s="779"/>
      <c r="C1111" s="779"/>
      <c r="D1111" s="779"/>
      <c r="E1111" s="779"/>
      <c r="F1111" s="780"/>
      <c r="H1111" s="186"/>
    </row>
    <row r="1112" spans="1:8" ht="12" hidden="1" customHeight="1">
      <c r="A1112" s="336" t="s">
        <v>8236</v>
      </c>
      <c r="B1112" s="336" t="s">
        <v>8237</v>
      </c>
      <c r="C1112" s="337" t="s">
        <v>13436</v>
      </c>
      <c r="D1112" s="338">
        <v>2</v>
      </c>
      <c r="E1112" s="211">
        <f>F$14</f>
        <v>2.89</v>
      </c>
      <c r="F1112" s="204">
        <f>PRODUCT(D1112:E1112)</f>
        <v>5.78</v>
      </c>
      <c r="H1112" s="186"/>
    </row>
    <row r="1113" spans="1:8" ht="12" hidden="1" customHeight="1">
      <c r="A1113" s="336" t="s">
        <v>4681</v>
      </c>
      <c r="B1113" s="336" t="s">
        <v>4682</v>
      </c>
      <c r="C1113" s="337" t="s">
        <v>13436</v>
      </c>
      <c r="D1113" s="338">
        <v>2</v>
      </c>
      <c r="E1113" s="211">
        <f>F$12</f>
        <v>2.12</v>
      </c>
      <c r="F1113" s="204">
        <f>PRODUCT(D1113:E1113)</f>
        <v>4.24</v>
      </c>
      <c r="H1113" s="186"/>
    </row>
    <row r="1114" spans="1:8" ht="12" hidden="1" customHeight="1">
      <c r="A1114" s="783" t="s">
        <v>13444</v>
      </c>
      <c r="B1114" s="784"/>
      <c r="C1114" s="784"/>
      <c r="D1114" s="784"/>
      <c r="E1114" s="784"/>
      <c r="F1114" s="204">
        <f>SUM(F1112:F1113)</f>
        <v>10.02</v>
      </c>
      <c r="H1114" s="186"/>
    </row>
    <row r="1115" spans="1:8" ht="12" hidden="1" customHeight="1">
      <c r="A1115" s="783" t="s">
        <v>6572</v>
      </c>
      <c r="B1115" s="784"/>
      <c r="C1115" s="784"/>
      <c r="D1115" s="784"/>
      <c r="E1115" s="206" t="s">
        <v>10906</v>
      </c>
      <c r="F1115" s="204">
        <f>SUM(F1114)</f>
        <v>10.02</v>
      </c>
      <c r="H1115" s="186"/>
    </row>
    <row r="1116" spans="1:8" ht="12" hidden="1" customHeight="1">
      <c r="A1116" s="783"/>
      <c r="B1116" s="784"/>
      <c r="C1116" s="784"/>
      <c r="D1116" s="784"/>
      <c r="E1116" s="212" t="s">
        <v>10907</v>
      </c>
      <c r="F1116" s="213">
        <f>F$10*(F1114)</f>
        <v>12.304559999999999</v>
      </c>
      <c r="H1116" s="186"/>
    </row>
    <row r="1117" spans="1:8" ht="12" hidden="1" customHeight="1">
      <c r="A1117" s="783"/>
      <c r="B1117" s="784"/>
      <c r="C1117" s="784"/>
      <c r="D1117" s="784"/>
      <c r="E1117" s="206" t="s">
        <v>10908</v>
      </c>
      <c r="F1117" s="213">
        <f>SUM(F1115:F1116)*F$11</f>
        <v>4.464912</v>
      </c>
      <c r="H1117" s="186"/>
    </row>
    <row r="1118" spans="1:8" ht="12" hidden="1" customHeight="1">
      <c r="A1118" s="789"/>
      <c r="B1118" s="790"/>
      <c r="C1118" s="790"/>
      <c r="D1118" s="790"/>
      <c r="E1118" s="215" t="s">
        <v>10909</v>
      </c>
      <c r="F1118" s="216">
        <f>SUM(F1115:F1117)</f>
        <v>26.789471999999996</v>
      </c>
      <c r="H1118" s="186"/>
    </row>
    <row r="1119" spans="1:8" ht="12" hidden="1" customHeight="1">
      <c r="H1119" s="186"/>
    </row>
    <row r="1120" spans="1:8" ht="12" hidden="1" customHeight="1">
      <c r="A1120" s="791" t="s">
        <v>10833</v>
      </c>
      <c r="B1120" s="792"/>
      <c r="C1120" s="792"/>
      <c r="D1120" s="792"/>
      <c r="E1120" s="781" t="s">
        <v>3998</v>
      </c>
      <c r="F1120" s="782"/>
      <c r="H1120" s="186"/>
    </row>
    <row r="1121" spans="1:8" ht="12" hidden="1" customHeight="1">
      <c r="A1121" s="190" t="s">
        <v>10268</v>
      </c>
      <c r="B1121" s="191">
        <f>ROUND(F1129,2)</f>
        <v>1.42</v>
      </c>
      <c r="C1121" s="192"/>
      <c r="D1121" s="193"/>
      <c r="E1121" s="192"/>
      <c r="F1121" s="194"/>
      <c r="H1121" s="186"/>
    </row>
    <row r="1122" spans="1:8" ht="12" hidden="1" customHeight="1">
      <c r="A1122" s="195" t="s">
        <v>12885</v>
      </c>
      <c r="B1122" s="196" t="s">
        <v>8261</v>
      </c>
      <c r="C1122" s="196" t="s">
        <v>8262</v>
      </c>
      <c r="D1122" s="196" t="s">
        <v>8263</v>
      </c>
      <c r="E1122" s="196" t="s">
        <v>8264</v>
      </c>
      <c r="F1122" s="197" t="s">
        <v>8265</v>
      </c>
      <c r="H1122" s="186"/>
    </row>
    <row r="1123" spans="1:8" ht="12" hidden="1" customHeight="1">
      <c r="A1123" s="778" t="s">
        <v>13437</v>
      </c>
      <c r="B1123" s="779"/>
      <c r="C1123" s="779"/>
      <c r="D1123" s="779"/>
      <c r="E1123" s="779"/>
      <c r="F1123" s="780"/>
      <c r="H1123" s="186"/>
    </row>
    <row r="1124" spans="1:8" ht="12" hidden="1" customHeight="1">
      <c r="A1124" s="207" t="s">
        <v>4681</v>
      </c>
      <c r="B1124" s="208" t="s">
        <v>4682</v>
      </c>
      <c r="C1124" s="209" t="s">
        <v>13436</v>
      </c>
      <c r="D1124" s="210">
        <v>0.25</v>
      </c>
      <c r="E1124" s="211">
        <f>F$12</f>
        <v>2.12</v>
      </c>
      <c r="F1124" s="204">
        <f>PRODUCT(D1124:E1124)</f>
        <v>0.53</v>
      </c>
      <c r="H1124" s="186"/>
    </row>
    <row r="1125" spans="1:8" ht="12" hidden="1" customHeight="1">
      <c r="A1125" s="783" t="s">
        <v>13444</v>
      </c>
      <c r="B1125" s="784"/>
      <c r="C1125" s="784"/>
      <c r="D1125" s="784"/>
      <c r="E1125" s="784"/>
      <c r="F1125" s="204">
        <f>SUM(F1124:F1124)</f>
        <v>0.53</v>
      </c>
      <c r="H1125" s="186"/>
    </row>
    <row r="1126" spans="1:8" ht="12" hidden="1" customHeight="1">
      <c r="A1126" s="783" t="s">
        <v>6572</v>
      </c>
      <c r="B1126" s="784"/>
      <c r="C1126" s="784"/>
      <c r="D1126" s="784"/>
      <c r="E1126" s="206" t="s">
        <v>10906</v>
      </c>
      <c r="F1126" s="204">
        <f>SUM(F1125)</f>
        <v>0.53</v>
      </c>
      <c r="H1126" s="186"/>
    </row>
    <row r="1127" spans="1:8" ht="12" hidden="1" customHeight="1">
      <c r="A1127" s="783"/>
      <c r="B1127" s="784"/>
      <c r="C1127" s="784"/>
      <c r="D1127" s="784"/>
      <c r="E1127" s="212" t="s">
        <v>10907</v>
      </c>
      <c r="F1127" s="213">
        <f>F$10*(F1125)</f>
        <v>0.65083999999999997</v>
      </c>
      <c r="H1127" s="186"/>
    </row>
    <row r="1128" spans="1:8" ht="12" hidden="1" customHeight="1">
      <c r="A1128" s="783"/>
      <c r="B1128" s="784"/>
      <c r="C1128" s="784"/>
      <c r="D1128" s="784"/>
      <c r="E1128" s="206" t="s">
        <v>10908</v>
      </c>
      <c r="F1128" s="213">
        <f>SUM(F1126:F1127)*F$11</f>
        <v>0.23616799999999999</v>
      </c>
      <c r="H1128" s="186"/>
    </row>
    <row r="1129" spans="1:8" ht="12" hidden="1" customHeight="1">
      <c r="A1129" s="789"/>
      <c r="B1129" s="790"/>
      <c r="C1129" s="790"/>
      <c r="D1129" s="790"/>
      <c r="E1129" s="215" t="s">
        <v>10909</v>
      </c>
      <c r="F1129" s="216">
        <f>SUM(F1126:F1128)</f>
        <v>1.4170079999999998</v>
      </c>
      <c r="H1129" s="186"/>
    </row>
    <row r="1130" spans="1:8" ht="12" hidden="1" customHeight="1">
      <c r="A1130" s="206"/>
      <c r="B1130" s="206"/>
      <c r="C1130" s="206"/>
      <c r="D1130" s="206"/>
      <c r="E1130" s="212"/>
      <c r="F1130" s="220"/>
      <c r="H1130" s="186"/>
    </row>
    <row r="1131" spans="1:8" hidden="1">
      <c r="A1131" s="206"/>
      <c r="B1131" s="206"/>
      <c r="C1131" s="206"/>
      <c r="D1131" s="206"/>
      <c r="E1131" s="212"/>
      <c r="F1131" s="220"/>
      <c r="H1131" s="186"/>
    </row>
    <row r="1132" spans="1:8" ht="12.6" hidden="1" customHeight="1">
      <c r="A1132" s="791" t="s">
        <v>10834</v>
      </c>
      <c r="B1132" s="792"/>
      <c r="C1132" s="792"/>
      <c r="D1132" s="792"/>
      <c r="E1132" s="781" t="s">
        <v>6571</v>
      </c>
      <c r="F1132" s="782"/>
      <c r="H1132" s="186"/>
    </row>
    <row r="1133" spans="1:8" ht="12.6" hidden="1" customHeight="1">
      <c r="A1133" s="190" t="s">
        <v>10268</v>
      </c>
      <c r="B1133" s="191">
        <f>ROUND(F1148,2)</f>
        <v>27.56</v>
      </c>
      <c r="C1133" s="192"/>
      <c r="D1133" s="193"/>
      <c r="E1133" s="192"/>
      <c r="F1133" s="194"/>
      <c r="H1133" s="186"/>
    </row>
    <row r="1134" spans="1:8" ht="12.6" hidden="1" customHeight="1">
      <c r="A1134" s="195" t="s">
        <v>12885</v>
      </c>
      <c r="B1134" s="196" t="s">
        <v>8261</v>
      </c>
      <c r="C1134" s="196" t="s">
        <v>8262</v>
      </c>
      <c r="D1134" s="196" t="s">
        <v>8263</v>
      </c>
      <c r="E1134" s="196" t="s">
        <v>8264</v>
      </c>
      <c r="F1134" s="197" t="s">
        <v>8265</v>
      </c>
      <c r="H1134" s="186"/>
    </row>
    <row r="1135" spans="1:8" ht="12.6" hidden="1" customHeight="1">
      <c r="A1135" s="778" t="s">
        <v>6573</v>
      </c>
      <c r="B1135" s="779"/>
      <c r="C1135" s="779"/>
      <c r="D1135" s="779"/>
      <c r="E1135" s="779"/>
      <c r="F1135" s="780"/>
      <c r="H1135" s="186"/>
    </row>
    <row r="1136" spans="1:8" ht="12.6" hidden="1" customHeight="1">
      <c r="A1136" s="219" t="s">
        <v>2441</v>
      </c>
      <c r="B1136" s="208" t="s">
        <v>2442</v>
      </c>
      <c r="C1136" s="209" t="s">
        <v>13436</v>
      </c>
      <c r="D1136" s="210">
        <v>0.05</v>
      </c>
      <c r="E1136" s="211">
        <f>Insumos!D$141</f>
        <v>60.75</v>
      </c>
      <c r="F1136" s="204">
        <f>PRODUCT(D1136:E1136)</f>
        <v>3.0375000000000001</v>
      </c>
      <c r="H1136" s="186"/>
    </row>
    <row r="1137" spans="1:8" ht="12.6" hidden="1" customHeight="1">
      <c r="A1137" s="783" t="s">
        <v>6574</v>
      </c>
      <c r="B1137" s="784"/>
      <c r="C1137" s="784"/>
      <c r="D1137" s="784"/>
      <c r="E1137" s="784"/>
      <c r="F1137" s="204">
        <f>SUM(F1136:F1136)</f>
        <v>3.0375000000000001</v>
      </c>
      <c r="H1137" s="186"/>
    </row>
    <row r="1138" spans="1:8" ht="12.6" hidden="1" customHeight="1">
      <c r="A1138" s="778" t="s">
        <v>13437</v>
      </c>
      <c r="B1138" s="779"/>
      <c r="C1138" s="779"/>
      <c r="D1138" s="779"/>
      <c r="E1138" s="779"/>
      <c r="F1138" s="780"/>
      <c r="H1138" s="186"/>
    </row>
    <row r="1139" spans="1:8" ht="12.6" hidden="1" customHeight="1">
      <c r="A1139" s="207" t="s">
        <v>4681</v>
      </c>
      <c r="B1139" s="208" t="s">
        <v>4682</v>
      </c>
      <c r="C1139" s="209" t="s">
        <v>13436</v>
      </c>
      <c r="D1139" s="210">
        <v>0.65</v>
      </c>
      <c r="E1139" s="211">
        <f>F$12</f>
        <v>2.12</v>
      </c>
      <c r="F1139" s="204">
        <f>PRODUCT(D1139:E1139)</f>
        <v>1.3780000000000001</v>
      </c>
      <c r="H1139" s="186"/>
    </row>
    <row r="1140" spans="1:8" ht="12.6" hidden="1" customHeight="1">
      <c r="A1140" s="783" t="s">
        <v>13444</v>
      </c>
      <c r="B1140" s="784"/>
      <c r="C1140" s="784"/>
      <c r="D1140" s="784"/>
      <c r="E1140" s="784"/>
      <c r="F1140" s="204">
        <f>SUM(F1139:F1139)</f>
        <v>1.3780000000000001</v>
      </c>
      <c r="H1140" s="186"/>
    </row>
    <row r="1141" spans="1:8" ht="12.6" hidden="1" customHeight="1">
      <c r="A1141" s="778" t="s">
        <v>8771</v>
      </c>
      <c r="B1141" s="779"/>
      <c r="C1141" s="779"/>
      <c r="D1141" s="779"/>
      <c r="E1141" s="779"/>
      <c r="F1141" s="780"/>
      <c r="H1141" s="186"/>
    </row>
    <row r="1142" spans="1:8" ht="12.6" hidden="1" customHeight="1">
      <c r="A1142" s="219" t="s">
        <v>10835</v>
      </c>
      <c r="B1142" s="208" t="s">
        <v>8666</v>
      </c>
      <c r="C1142" s="209" t="s">
        <v>8667</v>
      </c>
      <c r="D1142" s="210">
        <v>0.216</v>
      </c>
      <c r="E1142" s="210">
        <f>B$2817/1.25</f>
        <v>25.143999999999998</v>
      </c>
      <c r="F1142" s="204">
        <f>PRODUCT(D1142:E1142)</f>
        <v>5.4311039999999995</v>
      </c>
      <c r="H1142" s="186"/>
    </row>
    <row r="1143" spans="1:8" ht="12.6" hidden="1" customHeight="1">
      <c r="A1143" s="219" t="s">
        <v>8668</v>
      </c>
      <c r="B1143" s="208" t="s">
        <v>8669</v>
      </c>
      <c r="C1143" s="209" t="s">
        <v>8667</v>
      </c>
      <c r="D1143" s="210">
        <v>0.216</v>
      </c>
      <c r="E1143" s="210">
        <f>B$3012/1.25</f>
        <v>13.408000000000001</v>
      </c>
      <c r="F1143" s="204">
        <f>PRODUCT(D1143:E1143)</f>
        <v>2.896128</v>
      </c>
      <c r="H1143" s="186"/>
    </row>
    <row r="1144" spans="1:8" ht="12.6" hidden="1" customHeight="1">
      <c r="A1144" s="783" t="s">
        <v>10886</v>
      </c>
      <c r="B1144" s="784"/>
      <c r="C1144" s="784"/>
      <c r="D1144" s="784"/>
      <c r="E1144" s="784"/>
      <c r="F1144" s="204">
        <f>SUM(F1142:F1143)</f>
        <v>8.3272319999999986</v>
      </c>
      <c r="H1144" s="186"/>
    </row>
    <row r="1145" spans="1:8" ht="12.6" hidden="1" customHeight="1">
      <c r="A1145" s="783" t="s">
        <v>6572</v>
      </c>
      <c r="B1145" s="784"/>
      <c r="C1145" s="784"/>
      <c r="D1145" s="784"/>
      <c r="E1145" s="206" t="s">
        <v>10906</v>
      </c>
      <c r="F1145" s="204">
        <f>SUM(F1137,F1140,F1144)</f>
        <v>12.742731999999998</v>
      </c>
      <c r="H1145" s="186"/>
    </row>
    <row r="1146" spans="1:8" ht="12.6" hidden="1" customHeight="1">
      <c r="A1146" s="783"/>
      <c r="B1146" s="784"/>
      <c r="C1146" s="784"/>
      <c r="D1146" s="784"/>
      <c r="E1146" s="212" t="s">
        <v>10907</v>
      </c>
      <c r="F1146" s="213">
        <f>F$10*(F1144)</f>
        <v>10.225840895999998</v>
      </c>
      <c r="H1146" s="186"/>
    </row>
    <row r="1147" spans="1:8" ht="12.6" hidden="1" customHeight="1">
      <c r="A1147" s="783"/>
      <c r="B1147" s="784"/>
      <c r="C1147" s="784"/>
      <c r="D1147" s="784"/>
      <c r="E1147" s="206" t="s">
        <v>10908</v>
      </c>
      <c r="F1147" s="213">
        <f>SUM(F1145:F1146)*F$11</f>
        <v>4.5937145791999994</v>
      </c>
      <c r="H1147" s="186"/>
    </row>
    <row r="1148" spans="1:8" ht="12.6" hidden="1" customHeight="1">
      <c r="A1148" s="789"/>
      <c r="B1148" s="790"/>
      <c r="C1148" s="790"/>
      <c r="D1148" s="790"/>
      <c r="E1148" s="215" t="s">
        <v>10909</v>
      </c>
      <c r="F1148" s="216">
        <f>SUM(F1145:F1147)</f>
        <v>27.562287475199998</v>
      </c>
      <c r="H1148" s="186"/>
    </row>
    <row r="1149" spans="1:8" ht="12.6" hidden="1" customHeight="1">
      <c r="H1149" s="186"/>
    </row>
    <row r="1150" spans="1:8" ht="12.6" hidden="1" customHeight="1">
      <c r="A1150" s="791" t="s">
        <v>8670</v>
      </c>
      <c r="B1150" s="792"/>
      <c r="C1150" s="792"/>
      <c r="D1150" s="792"/>
      <c r="E1150" s="781" t="s">
        <v>3998</v>
      </c>
      <c r="F1150" s="782"/>
      <c r="H1150" s="186"/>
    </row>
    <row r="1151" spans="1:8" ht="12.6" hidden="1" customHeight="1">
      <c r="A1151" s="190" t="s">
        <v>10268</v>
      </c>
      <c r="B1151" s="191">
        <f>ROUND(F1160,2)</f>
        <v>3.22</v>
      </c>
      <c r="C1151" s="192"/>
      <c r="D1151" s="193"/>
      <c r="E1151" s="192"/>
      <c r="F1151" s="194"/>
      <c r="H1151" s="186"/>
    </row>
    <row r="1152" spans="1:8" ht="12.6" hidden="1" customHeight="1">
      <c r="A1152" s="195" t="s">
        <v>12885</v>
      </c>
      <c r="B1152" s="196" t="s">
        <v>8261</v>
      </c>
      <c r="C1152" s="196" t="s">
        <v>8262</v>
      </c>
      <c r="D1152" s="196" t="s">
        <v>8263</v>
      </c>
      <c r="E1152" s="196" t="s">
        <v>8264</v>
      </c>
      <c r="F1152" s="197" t="s">
        <v>8265</v>
      </c>
      <c r="H1152" s="186"/>
    </row>
    <row r="1153" spans="1:8" ht="12.6" hidden="1" customHeight="1">
      <c r="A1153" s="778" t="s">
        <v>13437</v>
      </c>
      <c r="B1153" s="779"/>
      <c r="C1153" s="779"/>
      <c r="D1153" s="779"/>
      <c r="E1153" s="779"/>
      <c r="F1153" s="780"/>
      <c r="H1153" s="186"/>
    </row>
    <row r="1154" spans="1:8" ht="12.6" hidden="1" customHeight="1">
      <c r="A1154" s="207" t="s">
        <v>8236</v>
      </c>
      <c r="B1154" s="208" t="s">
        <v>8237</v>
      </c>
      <c r="C1154" s="209" t="s">
        <v>13436</v>
      </c>
      <c r="D1154" s="210">
        <v>0.05</v>
      </c>
      <c r="E1154" s="211">
        <f>F$14</f>
        <v>2.89</v>
      </c>
      <c r="F1154" s="204">
        <f>PRODUCT(D1154:E1154)</f>
        <v>0.14450000000000002</v>
      </c>
      <c r="H1154" s="186"/>
    </row>
    <row r="1155" spans="1:8" ht="12.6" hidden="1" customHeight="1">
      <c r="A1155" s="207" t="s">
        <v>4681</v>
      </c>
      <c r="B1155" s="208" t="s">
        <v>4682</v>
      </c>
      <c r="C1155" s="209" t="s">
        <v>13436</v>
      </c>
      <c r="D1155" s="210">
        <v>0.5</v>
      </c>
      <c r="E1155" s="211">
        <f>F$12</f>
        <v>2.12</v>
      </c>
      <c r="F1155" s="204">
        <f>PRODUCT(D1155:E1155)</f>
        <v>1.06</v>
      </c>
      <c r="H1155" s="186"/>
    </row>
    <row r="1156" spans="1:8" ht="12.6" hidden="1" customHeight="1">
      <c r="A1156" s="783" t="s">
        <v>13444</v>
      </c>
      <c r="B1156" s="784"/>
      <c r="C1156" s="784"/>
      <c r="D1156" s="784"/>
      <c r="E1156" s="784"/>
      <c r="F1156" s="204">
        <f>SUM(F1154:F1155)</f>
        <v>1.2045000000000001</v>
      </c>
      <c r="H1156" s="186"/>
    </row>
    <row r="1157" spans="1:8" ht="12.6" hidden="1" customHeight="1">
      <c r="A1157" s="783" t="s">
        <v>6572</v>
      </c>
      <c r="B1157" s="784"/>
      <c r="C1157" s="784"/>
      <c r="D1157" s="784"/>
      <c r="E1157" s="206" t="s">
        <v>10906</v>
      </c>
      <c r="F1157" s="204">
        <f>SUM(F1156)</f>
        <v>1.2045000000000001</v>
      </c>
      <c r="H1157" s="186"/>
    </row>
    <row r="1158" spans="1:8" ht="12.6" hidden="1" customHeight="1">
      <c r="A1158" s="783"/>
      <c r="B1158" s="784"/>
      <c r="C1158" s="784"/>
      <c r="D1158" s="784"/>
      <c r="E1158" s="212" t="s">
        <v>10907</v>
      </c>
      <c r="F1158" s="213">
        <f>F$10*(F1156)</f>
        <v>1.4791260000000002</v>
      </c>
      <c r="H1158" s="186"/>
    </row>
    <row r="1159" spans="1:8" ht="12.6" hidden="1" customHeight="1">
      <c r="A1159" s="783"/>
      <c r="B1159" s="784"/>
      <c r="C1159" s="784"/>
      <c r="D1159" s="784"/>
      <c r="E1159" s="206" t="s">
        <v>10908</v>
      </c>
      <c r="F1159" s="213">
        <f>SUM(F1157:F1158)*F$11</f>
        <v>0.53672520000000012</v>
      </c>
      <c r="H1159" s="186"/>
    </row>
    <row r="1160" spans="1:8" ht="12.6" hidden="1" customHeight="1">
      <c r="A1160" s="789"/>
      <c r="B1160" s="790"/>
      <c r="C1160" s="790"/>
      <c r="D1160" s="790"/>
      <c r="E1160" s="215" t="s">
        <v>10909</v>
      </c>
      <c r="F1160" s="216">
        <f>SUM(F1157:F1159)</f>
        <v>3.2203512000000005</v>
      </c>
      <c r="H1160" s="186"/>
    </row>
    <row r="1161" spans="1:8" ht="12.6" hidden="1" customHeight="1">
      <c r="H1161" s="186"/>
    </row>
    <row r="1162" spans="1:8" ht="12.6" hidden="1" customHeight="1">
      <c r="A1162" s="791" t="s">
        <v>8671</v>
      </c>
      <c r="B1162" s="792"/>
      <c r="C1162" s="792"/>
      <c r="D1162" s="792"/>
      <c r="E1162" s="781" t="s">
        <v>3998</v>
      </c>
      <c r="F1162" s="782"/>
      <c r="H1162" s="186"/>
    </row>
    <row r="1163" spans="1:8" ht="12.6" hidden="1" customHeight="1">
      <c r="A1163" s="190" t="s">
        <v>10268</v>
      </c>
      <c r="B1163" s="191">
        <f>ROUND(F1172,2)</f>
        <v>2.68</v>
      </c>
      <c r="C1163" s="192"/>
      <c r="D1163" s="193"/>
      <c r="E1163" s="192"/>
      <c r="F1163" s="194"/>
      <c r="H1163" s="186"/>
    </row>
    <row r="1164" spans="1:8" ht="12.6" hidden="1" customHeight="1">
      <c r="A1164" s="195" t="s">
        <v>12885</v>
      </c>
      <c r="B1164" s="196" t="s">
        <v>8261</v>
      </c>
      <c r="C1164" s="196" t="s">
        <v>8262</v>
      </c>
      <c r="D1164" s="196" t="s">
        <v>8263</v>
      </c>
      <c r="E1164" s="196" t="s">
        <v>8264</v>
      </c>
      <c r="F1164" s="197" t="s">
        <v>8265</v>
      </c>
      <c r="H1164" s="186"/>
    </row>
    <row r="1165" spans="1:8" ht="12.6" hidden="1" customHeight="1">
      <c r="A1165" s="778" t="s">
        <v>13437</v>
      </c>
      <c r="B1165" s="779"/>
      <c r="C1165" s="779"/>
      <c r="D1165" s="779"/>
      <c r="E1165" s="779"/>
      <c r="F1165" s="780"/>
      <c r="H1165" s="186"/>
    </row>
    <row r="1166" spans="1:8" ht="12.6" hidden="1" customHeight="1">
      <c r="A1166" s="207" t="s">
        <v>8236</v>
      </c>
      <c r="B1166" s="208" t="s">
        <v>8237</v>
      </c>
      <c r="C1166" s="209" t="s">
        <v>13436</v>
      </c>
      <c r="D1166" s="210">
        <v>0.2</v>
      </c>
      <c r="E1166" s="211">
        <f>F$14</f>
        <v>2.89</v>
      </c>
      <c r="F1166" s="204">
        <f>PRODUCT(D1166:E1166)</f>
        <v>0.57800000000000007</v>
      </c>
      <c r="H1166" s="186"/>
    </row>
    <row r="1167" spans="1:8" ht="12.6" hidden="1" customHeight="1">
      <c r="A1167" s="207" t="s">
        <v>4681</v>
      </c>
      <c r="B1167" s="208" t="s">
        <v>4682</v>
      </c>
      <c r="C1167" s="209" t="s">
        <v>13436</v>
      </c>
      <c r="D1167" s="210">
        <v>0.2</v>
      </c>
      <c r="E1167" s="211">
        <f>F$12</f>
        <v>2.12</v>
      </c>
      <c r="F1167" s="204">
        <f>PRODUCT(D1167:E1167)</f>
        <v>0.42400000000000004</v>
      </c>
      <c r="H1167" s="186"/>
    </row>
    <row r="1168" spans="1:8" ht="12.6" hidden="1" customHeight="1">
      <c r="A1168" s="783" t="s">
        <v>13444</v>
      </c>
      <c r="B1168" s="784"/>
      <c r="C1168" s="784"/>
      <c r="D1168" s="784"/>
      <c r="E1168" s="784"/>
      <c r="F1168" s="204">
        <f>SUM(F1166:F1167)</f>
        <v>1.0020000000000002</v>
      </c>
      <c r="H1168" s="186"/>
    </row>
    <row r="1169" spans="1:8" ht="12.6" hidden="1" customHeight="1">
      <c r="A1169" s="783" t="s">
        <v>6572</v>
      </c>
      <c r="B1169" s="784"/>
      <c r="C1169" s="784"/>
      <c r="D1169" s="784"/>
      <c r="E1169" s="206" t="s">
        <v>10906</v>
      </c>
      <c r="F1169" s="204">
        <f>SUM(F1168)</f>
        <v>1.0020000000000002</v>
      </c>
      <c r="H1169" s="186"/>
    </row>
    <row r="1170" spans="1:8" ht="12.6" hidden="1" customHeight="1">
      <c r="A1170" s="783"/>
      <c r="B1170" s="784"/>
      <c r="C1170" s="784"/>
      <c r="D1170" s="784"/>
      <c r="E1170" s="212" t="s">
        <v>10907</v>
      </c>
      <c r="F1170" s="213">
        <f>F$10*(F1168)</f>
        <v>1.2304560000000002</v>
      </c>
      <c r="H1170" s="186"/>
    </row>
    <row r="1171" spans="1:8" ht="12.6" hidden="1" customHeight="1">
      <c r="A1171" s="783"/>
      <c r="B1171" s="784"/>
      <c r="C1171" s="784"/>
      <c r="D1171" s="784"/>
      <c r="E1171" s="206" t="s">
        <v>10908</v>
      </c>
      <c r="F1171" s="213">
        <f>SUM(F1169:F1170)*F$11</f>
        <v>0.44649120000000009</v>
      </c>
      <c r="H1171" s="186"/>
    </row>
    <row r="1172" spans="1:8" ht="12.6" hidden="1" customHeight="1">
      <c r="A1172" s="789"/>
      <c r="B1172" s="790"/>
      <c r="C1172" s="790"/>
      <c r="D1172" s="790"/>
      <c r="E1172" s="215" t="s">
        <v>10909</v>
      </c>
      <c r="F1172" s="216">
        <f>SUM(F1169:F1171)</f>
        <v>2.6789472000000005</v>
      </c>
      <c r="H1172" s="186"/>
    </row>
    <row r="1173" spans="1:8" ht="12.6" hidden="1" customHeight="1">
      <c r="A1173" s="206"/>
      <c r="B1173" s="206"/>
      <c r="C1173" s="206"/>
      <c r="D1173" s="206"/>
      <c r="E1173" s="212"/>
      <c r="F1173" s="220"/>
      <c r="H1173" s="186"/>
    </row>
    <row r="1174" spans="1:8" ht="12.6" hidden="1" customHeight="1">
      <c r="A1174" s="206"/>
      <c r="B1174" s="206"/>
      <c r="C1174" s="206"/>
      <c r="D1174" s="206"/>
      <c r="E1174" s="212"/>
      <c r="F1174" s="220"/>
      <c r="H1174" s="186"/>
    </row>
    <row r="1175" spans="1:8" hidden="1">
      <c r="A1175" s="206"/>
      <c r="B1175" s="206"/>
      <c r="C1175" s="206"/>
      <c r="D1175" s="206"/>
      <c r="E1175" s="212"/>
      <c r="F1175" s="220"/>
      <c r="H1175" s="186"/>
    </row>
    <row r="1176" spans="1:8" ht="12.75" hidden="1" customHeight="1">
      <c r="A1176" s="791" t="s">
        <v>6621</v>
      </c>
      <c r="B1176" s="792"/>
      <c r="C1176" s="792"/>
      <c r="D1176" s="792"/>
      <c r="E1176" s="781" t="s">
        <v>6571</v>
      </c>
      <c r="F1176" s="782"/>
      <c r="H1176" s="186"/>
    </row>
    <row r="1177" spans="1:8" hidden="1">
      <c r="A1177" s="190" t="s">
        <v>10268</v>
      </c>
      <c r="B1177" s="191">
        <f>ROUND(F1186,2)</f>
        <v>3.22</v>
      </c>
      <c r="C1177" s="269"/>
      <c r="D1177" s="269"/>
      <c r="E1177" s="270"/>
      <c r="F1177" s="271"/>
      <c r="H1177" s="186"/>
    </row>
    <row r="1178" spans="1:8" hidden="1">
      <c r="A1178" s="195" t="s">
        <v>12885</v>
      </c>
      <c r="B1178" s="196" t="s">
        <v>8261</v>
      </c>
      <c r="C1178" s="196" t="s">
        <v>8262</v>
      </c>
      <c r="D1178" s="196" t="s">
        <v>8263</v>
      </c>
      <c r="E1178" s="196" t="s">
        <v>8264</v>
      </c>
      <c r="F1178" s="197" t="s">
        <v>8265</v>
      </c>
      <c r="H1178" s="186"/>
    </row>
    <row r="1179" spans="1:8" ht="12.75" hidden="1" customHeight="1">
      <c r="A1179" s="778" t="s">
        <v>13437</v>
      </c>
      <c r="B1179" s="779"/>
      <c r="C1179" s="779"/>
      <c r="D1179" s="779"/>
      <c r="E1179" s="779"/>
      <c r="F1179" s="780"/>
      <c r="H1179" s="186"/>
    </row>
    <row r="1180" spans="1:8" hidden="1">
      <c r="A1180" s="207" t="s">
        <v>8236</v>
      </c>
      <c r="B1180" s="208" t="s">
        <v>8237</v>
      </c>
      <c r="C1180" s="209" t="s">
        <v>13436</v>
      </c>
      <c r="D1180" s="210">
        <v>0.05</v>
      </c>
      <c r="E1180" s="211">
        <f>F$14</f>
        <v>2.89</v>
      </c>
      <c r="F1180" s="204">
        <f>PRODUCT(D1180:E1180)</f>
        <v>0.14450000000000002</v>
      </c>
      <c r="H1180" s="186"/>
    </row>
    <row r="1181" spans="1:8" hidden="1">
      <c r="A1181" s="207" t="s">
        <v>4681</v>
      </c>
      <c r="B1181" s="208" t="s">
        <v>4682</v>
      </c>
      <c r="C1181" s="209" t="s">
        <v>13436</v>
      </c>
      <c r="D1181" s="210">
        <v>0.5</v>
      </c>
      <c r="E1181" s="211">
        <f>F$12</f>
        <v>2.12</v>
      </c>
      <c r="F1181" s="204">
        <f>PRODUCT(D1181:E1181)</f>
        <v>1.06</v>
      </c>
      <c r="H1181" s="186"/>
    </row>
    <row r="1182" spans="1:8" ht="12.75" hidden="1" customHeight="1">
      <c r="A1182" s="783" t="s">
        <v>13444</v>
      </c>
      <c r="B1182" s="784"/>
      <c r="C1182" s="784"/>
      <c r="D1182" s="784"/>
      <c r="E1182" s="784"/>
      <c r="F1182" s="204">
        <f>SUM(F1180:F1181)</f>
        <v>1.2045000000000001</v>
      </c>
      <c r="H1182" s="186"/>
    </row>
    <row r="1183" spans="1:8" hidden="1">
      <c r="A1183" s="783" t="s">
        <v>6572</v>
      </c>
      <c r="B1183" s="784"/>
      <c r="C1183" s="784"/>
      <c r="D1183" s="784"/>
      <c r="E1183" s="206" t="s">
        <v>10906</v>
      </c>
      <c r="F1183" s="204">
        <f>SUM(F1182)</f>
        <v>1.2045000000000001</v>
      </c>
      <c r="H1183" s="186"/>
    </row>
    <row r="1184" spans="1:8" hidden="1">
      <c r="A1184" s="783"/>
      <c r="B1184" s="784"/>
      <c r="C1184" s="784"/>
      <c r="D1184" s="784"/>
      <c r="E1184" s="212" t="s">
        <v>10907</v>
      </c>
      <c r="F1184" s="213">
        <f>F$10*(F1182)</f>
        <v>1.4791260000000002</v>
      </c>
      <c r="H1184" s="186"/>
    </row>
    <row r="1185" spans="1:8" hidden="1">
      <c r="A1185" s="783"/>
      <c r="B1185" s="784"/>
      <c r="C1185" s="784"/>
      <c r="D1185" s="784"/>
      <c r="E1185" s="206" t="s">
        <v>10908</v>
      </c>
      <c r="F1185" s="213">
        <f>SUM(F1183:F1184)*F$11</f>
        <v>0.53672520000000012</v>
      </c>
      <c r="H1185" s="186"/>
    </row>
    <row r="1186" spans="1:8" hidden="1">
      <c r="A1186" s="789"/>
      <c r="B1186" s="790"/>
      <c r="C1186" s="790"/>
      <c r="D1186" s="790"/>
      <c r="E1186" s="215" t="s">
        <v>10909</v>
      </c>
      <c r="F1186" s="216">
        <f>SUM(F1183:F1185)</f>
        <v>3.2203512000000005</v>
      </c>
      <c r="H1186" s="186"/>
    </row>
    <row r="1187" spans="1:8" hidden="1">
      <c r="H1187" s="186"/>
    </row>
    <row r="1188" spans="1:8" ht="12.75" hidden="1" customHeight="1">
      <c r="A1188" s="791" t="s">
        <v>6622</v>
      </c>
      <c r="B1188" s="792"/>
      <c r="C1188" s="792"/>
      <c r="D1188" s="792"/>
      <c r="E1188" s="781" t="s">
        <v>6571</v>
      </c>
      <c r="F1188" s="782"/>
      <c r="H1188" s="186"/>
    </row>
    <row r="1189" spans="1:8" hidden="1">
      <c r="A1189" s="190" t="s">
        <v>10268</v>
      </c>
      <c r="B1189" s="191">
        <f>ROUND(F1198,2)</f>
        <v>3.22</v>
      </c>
      <c r="C1189" s="269"/>
      <c r="D1189" s="269"/>
      <c r="E1189" s="270"/>
      <c r="F1189" s="271"/>
      <c r="H1189" s="186"/>
    </row>
    <row r="1190" spans="1:8" hidden="1">
      <c r="A1190" s="195" t="s">
        <v>12885</v>
      </c>
      <c r="B1190" s="196" t="s">
        <v>8261</v>
      </c>
      <c r="C1190" s="196" t="s">
        <v>8262</v>
      </c>
      <c r="D1190" s="196" t="s">
        <v>8263</v>
      </c>
      <c r="E1190" s="196" t="s">
        <v>8264</v>
      </c>
      <c r="F1190" s="197" t="s">
        <v>8265</v>
      </c>
      <c r="H1190" s="186"/>
    </row>
    <row r="1191" spans="1:8" ht="12.75" hidden="1" customHeight="1">
      <c r="A1191" s="778" t="s">
        <v>13437</v>
      </c>
      <c r="B1191" s="779"/>
      <c r="C1191" s="779"/>
      <c r="D1191" s="779"/>
      <c r="E1191" s="779"/>
      <c r="F1191" s="780"/>
      <c r="H1191" s="186"/>
    </row>
    <row r="1192" spans="1:8" hidden="1">
      <c r="A1192" s="207" t="s">
        <v>8236</v>
      </c>
      <c r="B1192" s="208" t="s">
        <v>8237</v>
      </c>
      <c r="C1192" s="209" t="s">
        <v>13436</v>
      </c>
      <c r="D1192" s="210">
        <v>0.05</v>
      </c>
      <c r="E1192" s="211">
        <f>F$14</f>
        <v>2.89</v>
      </c>
      <c r="F1192" s="204">
        <f>PRODUCT(D1192:E1192)</f>
        <v>0.14450000000000002</v>
      </c>
      <c r="H1192" s="186"/>
    </row>
    <row r="1193" spans="1:8" hidden="1">
      <c r="A1193" s="207" t="s">
        <v>4681</v>
      </c>
      <c r="B1193" s="208" t="s">
        <v>4682</v>
      </c>
      <c r="C1193" s="209" t="s">
        <v>13436</v>
      </c>
      <c r="D1193" s="210">
        <v>0.5</v>
      </c>
      <c r="E1193" s="211">
        <f>F$12</f>
        <v>2.12</v>
      </c>
      <c r="F1193" s="204">
        <f>PRODUCT(D1193:E1193)</f>
        <v>1.06</v>
      </c>
      <c r="H1193" s="186"/>
    </row>
    <row r="1194" spans="1:8" ht="12.75" hidden="1" customHeight="1">
      <c r="A1194" s="783" t="s">
        <v>13444</v>
      </c>
      <c r="B1194" s="784"/>
      <c r="C1194" s="784"/>
      <c r="D1194" s="784"/>
      <c r="E1194" s="784"/>
      <c r="F1194" s="204">
        <f>SUM(F1192:F1193)</f>
        <v>1.2045000000000001</v>
      </c>
      <c r="H1194" s="186"/>
    </row>
    <row r="1195" spans="1:8" hidden="1">
      <c r="A1195" s="783" t="s">
        <v>6572</v>
      </c>
      <c r="B1195" s="784"/>
      <c r="C1195" s="784"/>
      <c r="D1195" s="784"/>
      <c r="E1195" s="206" t="s">
        <v>10906</v>
      </c>
      <c r="F1195" s="204">
        <f>SUM(F1194)</f>
        <v>1.2045000000000001</v>
      </c>
      <c r="H1195" s="186"/>
    </row>
    <row r="1196" spans="1:8" hidden="1">
      <c r="A1196" s="783"/>
      <c r="B1196" s="784"/>
      <c r="C1196" s="784"/>
      <c r="D1196" s="784"/>
      <c r="E1196" s="212" t="s">
        <v>10907</v>
      </c>
      <c r="F1196" s="213">
        <f>F$10*(F1194)</f>
        <v>1.4791260000000002</v>
      </c>
      <c r="H1196" s="186"/>
    </row>
    <row r="1197" spans="1:8" hidden="1">
      <c r="A1197" s="783"/>
      <c r="B1197" s="784"/>
      <c r="C1197" s="784"/>
      <c r="D1197" s="784"/>
      <c r="E1197" s="206" t="s">
        <v>10908</v>
      </c>
      <c r="F1197" s="213">
        <f>SUM(F1195:F1196)*F$11</f>
        <v>0.53672520000000012</v>
      </c>
      <c r="H1197" s="186"/>
    </row>
    <row r="1198" spans="1:8" hidden="1">
      <c r="A1198" s="789"/>
      <c r="B1198" s="790"/>
      <c r="C1198" s="790"/>
      <c r="D1198" s="790"/>
      <c r="E1198" s="215" t="s">
        <v>10909</v>
      </c>
      <c r="F1198" s="216">
        <f>SUM(F1195:F1197)</f>
        <v>3.2203512000000005</v>
      </c>
      <c r="H1198" s="186"/>
    </row>
    <row r="1199" spans="1:8" hidden="1">
      <c r="H1199" s="186"/>
    </row>
    <row r="1200" spans="1:8" ht="17.25" hidden="1" customHeight="1">
      <c r="A1200" s="791" t="s">
        <v>1302</v>
      </c>
      <c r="B1200" s="792"/>
      <c r="C1200" s="792"/>
      <c r="D1200" s="792"/>
      <c r="E1200" s="781" t="s">
        <v>3998</v>
      </c>
      <c r="F1200" s="782"/>
      <c r="H1200" s="186"/>
    </row>
    <row r="1201" spans="1:8" ht="12.75" hidden="1" customHeight="1">
      <c r="A1201" s="190" t="s">
        <v>10268</v>
      </c>
      <c r="B1201" s="191">
        <f>ROUND(F1213,2)</f>
        <v>8.49</v>
      </c>
      <c r="C1201" s="269"/>
      <c r="D1201" s="269"/>
      <c r="E1201" s="270"/>
      <c r="F1201" s="271"/>
      <c r="H1201" s="186"/>
    </row>
    <row r="1202" spans="1:8" hidden="1">
      <c r="A1202" s="195" t="s">
        <v>12885</v>
      </c>
      <c r="B1202" s="196" t="s">
        <v>8261</v>
      </c>
      <c r="C1202" s="196" t="s">
        <v>8262</v>
      </c>
      <c r="D1202" s="196" t="s">
        <v>8263</v>
      </c>
      <c r="E1202" s="196" t="s">
        <v>8264</v>
      </c>
      <c r="F1202" s="197" t="s">
        <v>8265</v>
      </c>
      <c r="H1202" s="186"/>
    </row>
    <row r="1203" spans="1:8" ht="12.75" hidden="1" customHeight="1">
      <c r="A1203" s="778" t="s">
        <v>6573</v>
      </c>
      <c r="B1203" s="779"/>
      <c r="C1203" s="779"/>
      <c r="D1203" s="779"/>
      <c r="E1203" s="779"/>
      <c r="F1203" s="780"/>
      <c r="H1203" s="186"/>
    </row>
    <row r="1204" spans="1:8" hidden="1">
      <c r="A1204" s="219" t="s">
        <v>6623</v>
      </c>
      <c r="B1204" s="208" t="s">
        <v>6624</v>
      </c>
      <c r="C1204" s="209" t="s">
        <v>13436</v>
      </c>
      <c r="D1204" s="210">
        <v>0.1</v>
      </c>
      <c r="E1204" s="211">
        <f>Insumos!D$81</f>
        <v>37.17</v>
      </c>
      <c r="F1204" s="204">
        <f>PRODUCT(D1204:E1204)</f>
        <v>3.7170000000000005</v>
      </c>
      <c r="H1204" s="186"/>
    </row>
    <row r="1205" spans="1:8" hidden="1">
      <c r="A1205" s="219" t="s">
        <v>9362</v>
      </c>
      <c r="B1205" s="208" t="s">
        <v>9363</v>
      </c>
      <c r="C1205" s="209" t="s">
        <v>13436</v>
      </c>
      <c r="D1205" s="210">
        <v>0.3</v>
      </c>
      <c r="E1205" s="211">
        <f>Insumos!D$73</f>
        <v>4.8879999999999999</v>
      </c>
      <c r="F1205" s="204">
        <f>PRODUCT(D1205:E1205)</f>
        <v>1.4663999999999999</v>
      </c>
      <c r="H1205" s="186"/>
    </row>
    <row r="1206" spans="1:8" ht="12.75" hidden="1" customHeight="1">
      <c r="A1206" s="783" t="s">
        <v>6574</v>
      </c>
      <c r="B1206" s="784"/>
      <c r="C1206" s="784"/>
      <c r="D1206" s="784"/>
      <c r="E1206" s="784"/>
      <c r="F1206" s="204">
        <f>SUM(F1204:F1205)</f>
        <v>5.1834000000000007</v>
      </c>
      <c r="H1206" s="186"/>
    </row>
    <row r="1207" spans="1:8" ht="12.75" hidden="1" customHeight="1">
      <c r="A1207" s="778" t="s">
        <v>13437</v>
      </c>
      <c r="B1207" s="779"/>
      <c r="C1207" s="779"/>
      <c r="D1207" s="779"/>
      <c r="E1207" s="779"/>
      <c r="F1207" s="780"/>
      <c r="H1207" s="186"/>
    </row>
    <row r="1208" spans="1:8" hidden="1">
      <c r="A1208" s="207" t="s">
        <v>4681</v>
      </c>
      <c r="B1208" s="208" t="s">
        <v>4682</v>
      </c>
      <c r="C1208" s="209" t="s">
        <v>13436</v>
      </c>
      <c r="D1208" s="210">
        <v>0.4</v>
      </c>
      <c r="E1208" s="211">
        <f>F$12</f>
        <v>2.12</v>
      </c>
      <c r="F1208" s="204">
        <f>PRODUCT(D1208:E1208)</f>
        <v>0.84800000000000009</v>
      </c>
      <c r="H1208" s="186"/>
    </row>
    <row r="1209" spans="1:8" ht="12.75" hidden="1" customHeight="1">
      <c r="A1209" s="783" t="s">
        <v>13444</v>
      </c>
      <c r="B1209" s="784"/>
      <c r="C1209" s="784"/>
      <c r="D1209" s="784"/>
      <c r="E1209" s="784"/>
      <c r="F1209" s="204">
        <f>SUM(F1208:F1208)</f>
        <v>0.84800000000000009</v>
      </c>
      <c r="H1209" s="186"/>
    </row>
    <row r="1210" spans="1:8" hidden="1">
      <c r="A1210" s="783" t="s">
        <v>6572</v>
      </c>
      <c r="B1210" s="784"/>
      <c r="C1210" s="784"/>
      <c r="D1210" s="784"/>
      <c r="E1210" s="206" t="s">
        <v>10906</v>
      </c>
      <c r="F1210" s="204">
        <f>SUM(F1206,F1209)</f>
        <v>6.0314000000000005</v>
      </c>
      <c r="H1210" s="186"/>
    </row>
    <row r="1211" spans="1:8" hidden="1">
      <c r="A1211" s="783"/>
      <c r="B1211" s="784"/>
      <c r="C1211" s="784"/>
      <c r="D1211" s="784"/>
      <c r="E1211" s="212" t="s">
        <v>10907</v>
      </c>
      <c r="F1211" s="213">
        <f>F$10*(F1209)</f>
        <v>1.041344</v>
      </c>
      <c r="H1211" s="186"/>
    </row>
    <row r="1212" spans="1:8" hidden="1">
      <c r="A1212" s="783"/>
      <c r="B1212" s="784"/>
      <c r="C1212" s="784"/>
      <c r="D1212" s="784"/>
      <c r="E1212" s="206" t="s">
        <v>10908</v>
      </c>
      <c r="F1212" s="213">
        <f>SUM(F1210:F1211)*F$11</f>
        <v>1.4145488000000002</v>
      </c>
      <c r="H1212" s="186"/>
    </row>
    <row r="1213" spans="1:8" hidden="1">
      <c r="A1213" s="789"/>
      <c r="B1213" s="790"/>
      <c r="C1213" s="790"/>
      <c r="D1213" s="790"/>
      <c r="E1213" s="215" t="s">
        <v>10909</v>
      </c>
      <c r="F1213" s="216">
        <f>SUM(F1210:F1212)</f>
        <v>8.4872928000000005</v>
      </c>
      <c r="H1213" s="186"/>
    </row>
    <row r="1214" spans="1:8" hidden="1">
      <c r="A1214" s="206"/>
      <c r="B1214" s="206"/>
      <c r="C1214" s="206"/>
      <c r="D1214" s="206"/>
      <c r="E1214" s="212"/>
      <c r="F1214" s="220"/>
      <c r="H1214" s="186"/>
    </row>
    <row r="1215" spans="1:8" hidden="1">
      <c r="A1215" s="206"/>
      <c r="B1215" s="206"/>
      <c r="C1215" s="206"/>
      <c r="D1215" s="206"/>
      <c r="E1215" s="212"/>
      <c r="F1215" s="220"/>
      <c r="H1215" s="186"/>
    </row>
    <row r="1216" spans="1:8" hidden="1">
      <c r="A1216" s="206"/>
      <c r="B1216" s="206"/>
      <c r="C1216" s="206"/>
      <c r="D1216" s="206"/>
      <c r="E1216" s="212"/>
      <c r="F1216" s="220"/>
      <c r="H1216" s="186"/>
    </row>
    <row r="1217" spans="1:8" hidden="1">
      <c r="A1217" s="206"/>
      <c r="B1217" s="206"/>
      <c r="C1217" s="206"/>
      <c r="D1217" s="206"/>
      <c r="E1217" s="212"/>
      <c r="F1217" s="220"/>
      <c r="H1217" s="186"/>
    </row>
    <row r="1218" spans="1:8" ht="12.75" hidden="1" customHeight="1">
      <c r="A1218" s="791" t="s">
        <v>13349</v>
      </c>
      <c r="B1218" s="792"/>
      <c r="C1218" s="792"/>
      <c r="D1218" s="792"/>
      <c r="E1218" s="781" t="s">
        <v>3998</v>
      </c>
      <c r="F1218" s="782"/>
      <c r="H1218" s="186"/>
    </row>
    <row r="1219" spans="1:8" ht="12.75" hidden="1" customHeight="1">
      <c r="A1219" s="190" t="s">
        <v>10268</v>
      </c>
      <c r="B1219" s="191">
        <f>ROUND(F1227,2)</f>
        <v>3.68</v>
      </c>
      <c r="C1219" s="192"/>
      <c r="D1219" s="193"/>
      <c r="E1219" s="192"/>
      <c r="F1219" s="194"/>
      <c r="H1219" s="186"/>
    </row>
    <row r="1220" spans="1:8" hidden="1">
      <c r="A1220" s="195" t="s">
        <v>12885</v>
      </c>
      <c r="B1220" s="196" t="s">
        <v>8261</v>
      </c>
      <c r="C1220" s="196" t="s">
        <v>8262</v>
      </c>
      <c r="D1220" s="196" t="s">
        <v>8263</v>
      </c>
      <c r="E1220" s="196" t="s">
        <v>8264</v>
      </c>
      <c r="F1220" s="197" t="s">
        <v>8265</v>
      </c>
      <c r="H1220" s="186"/>
    </row>
    <row r="1221" spans="1:8" ht="12.75" hidden="1" customHeight="1">
      <c r="A1221" s="778" t="s">
        <v>13437</v>
      </c>
      <c r="B1221" s="779"/>
      <c r="C1221" s="779"/>
      <c r="D1221" s="779"/>
      <c r="E1221" s="779"/>
      <c r="F1221" s="780"/>
      <c r="H1221" s="186"/>
    </row>
    <row r="1222" spans="1:8" hidden="1">
      <c r="A1222" s="329" t="s">
        <v>4681</v>
      </c>
      <c r="B1222" s="325" t="s">
        <v>4682</v>
      </c>
      <c r="C1222" s="326" t="s">
        <v>13436</v>
      </c>
      <c r="D1222" s="327">
        <v>0.65</v>
      </c>
      <c r="E1222" s="211">
        <f>F$12</f>
        <v>2.12</v>
      </c>
      <c r="F1222" s="204">
        <f>PRODUCT(D1222:E1222)</f>
        <v>1.3780000000000001</v>
      </c>
      <c r="H1222" s="186"/>
    </row>
    <row r="1223" spans="1:8" ht="12.75" hidden="1" customHeight="1">
      <c r="A1223" s="783" t="s">
        <v>13444</v>
      </c>
      <c r="B1223" s="784"/>
      <c r="C1223" s="784"/>
      <c r="D1223" s="784"/>
      <c r="E1223" s="784"/>
      <c r="F1223" s="204">
        <f>SUM(F1222:F1222)</f>
        <v>1.3780000000000001</v>
      </c>
      <c r="H1223" s="186"/>
    </row>
    <row r="1224" spans="1:8" hidden="1">
      <c r="A1224" s="783" t="s">
        <v>6572</v>
      </c>
      <c r="B1224" s="784"/>
      <c r="C1224" s="784"/>
      <c r="D1224" s="784"/>
      <c r="E1224" s="206" t="s">
        <v>10906</v>
      </c>
      <c r="F1224" s="204">
        <f>SUM(F1223)</f>
        <v>1.3780000000000001</v>
      </c>
      <c r="H1224" s="186"/>
    </row>
    <row r="1225" spans="1:8" hidden="1">
      <c r="A1225" s="783"/>
      <c r="B1225" s="784"/>
      <c r="C1225" s="784"/>
      <c r="D1225" s="784"/>
      <c r="E1225" s="212" t="s">
        <v>10907</v>
      </c>
      <c r="F1225" s="213">
        <f>F$10*(F1223)</f>
        <v>1.6921840000000001</v>
      </c>
      <c r="H1225" s="186"/>
    </row>
    <row r="1226" spans="1:8" hidden="1">
      <c r="A1226" s="783"/>
      <c r="B1226" s="784"/>
      <c r="C1226" s="784"/>
      <c r="D1226" s="784"/>
      <c r="E1226" s="206" t="s">
        <v>10908</v>
      </c>
      <c r="F1226" s="213">
        <f>SUM(F1224:F1225)*F$11</f>
        <v>0.61403680000000005</v>
      </c>
      <c r="H1226" s="186"/>
    </row>
    <row r="1227" spans="1:8" hidden="1">
      <c r="A1227" s="789"/>
      <c r="B1227" s="790"/>
      <c r="C1227" s="790"/>
      <c r="D1227" s="790"/>
      <c r="E1227" s="215" t="s">
        <v>10909</v>
      </c>
      <c r="F1227" s="216">
        <f>SUM(F1224:F1226)</f>
        <v>3.6842208000000003</v>
      </c>
      <c r="H1227" s="186"/>
    </row>
    <row r="1228" spans="1:8" hidden="1">
      <c r="H1228" s="186"/>
    </row>
    <row r="1229" spans="1:8" ht="12" hidden="1" customHeight="1">
      <c r="A1229" s="791" t="s">
        <v>9806</v>
      </c>
      <c r="B1229" s="792"/>
      <c r="C1229" s="792"/>
      <c r="D1229" s="792"/>
      <c r="E1229" s="781" t="s">
        <v>3998</v>
      </c>
      <c r="F1229" s="782"/>
      <c r="H1229" s="186"/>
    </row>
    <row r="1230" spans="1:8" ht="12.75" hidden="1" customHeight="1">
      <c r="A1230" s="190" t="s">
        <v>10268</v>
      </c>
      <c r="B1230" s="191">
        <f>ROUND(F1239,2)</f>
        <v>3.86</v>
      </c>
      <c r="C1230" s="192"/>
      <c r="D1230" s="193"/>
      <c r="E1230" s="192"/>
      <c r="F1230" s="194"/>
      <c r="H1230" s="186"/>
    </row>
    <row r="1231" spans="1:8" hidden="1">
      <c r="A1231" s="195" t="s">
        <v>12885</v>
      </c>
      <c r="B1231" s="196" t="s">
        <v>8261</v>
      </c>
      <c r="C1231" s="196" t="s">
        <v>8262</v>
      </c>
      <c r="D1231" s="196" t="s">
        <v>8263</v>
      </c>
      <c r="E1231" s="196" t="s">
        <v>8264</v>
      </c>
      <c r="F1231" s="197" t="s">
        <v>8265</v>
      </c>
      <c r="H1231" s="186"/>
    </row>
    <row r="1232" spans="1:8" ht="12.75" hidden="1" customHeight="1">
      <c r="A1232" s="778" t="s">
        <v>13437</v>
      </c>
      <c r="B1232" s="779"/>
      <c r="C1232" s="779"/>
      <c r="D1232" s="779"/>
      <c r="E1232" s="779"/>
      <c r="F1232" s="780"/>
      <c r="H1232" s="186"/>
    </row>
    <row r="1233" spans="1:8" hidden="1">
      <c r="A1233" s="207" t="s">
        <v>8236</v>
      </c>
      <c r="B1233" s="208" t="s">
        <v>8237</v>
      </c>
      <c r="C1233" s="209" t="s">
        <v>13436</v>
      </c>
      <c r="D1233" s="210">
        <v>0.06</v>
      </c>
      <c r="E1233" s="211">
        <f>F$14</f>
        <v>2.89</v>
      </c>
      <c r="F1233" s="204">
        <f>PRODUCT(D1233:E1233)</f>
        <v>0.1734</v>
      </c>
      <c r="H1233" s="186"/>
    </row>
    <row r="1234" spans="1:8" hidden="1">
      <c r="A1234" s="207" t="s">
        <v>4681</v>
      </c>
      <c r="B1234" s="208" t="s">
        <v>4682</v>
      </c>
      <c r="C1234" s="209" t="s">
        <v>13436</v>
      </c>
      <c r="D1234" s="210">
        <v>0.6</v>
      </c>
      <c r="E1234" s="211">
        <f>F$12</f>
        <v>2.12</v>
      </c>
      <c r="F1234" s="204">
        <f>PRODUCT(D1234:E1234)</f>
        <v>1.272</v>
      </c>
      <c r="H1234" s="186"/>
    </row>
    <row r="1235" spans="1:8" ht="12.75" hidden="1" customHeight="1">
      <c r="A1235" s="783" t="s">
        <v>13444</v>
      </c>
      <c r="B1235" s="784"/>
      <c r="C1235" s="784"/>
      <c r="D1235" s="784"/>
      <c r="E1235" s="784"/>
      <c r="F1235" s="204">
        <f>SUM(F1233:F1234)</f>
        <v>1.4454</v>
      </c>
      <c r="H1235" s="186"/>
    </row>
    <row r="1236" spans="1:8" hidden="1">
      <c r="A1236" s="783" t="s">
        <v>6572</v>
      </c>
      <c r="B1236" s="784"/>
      <c r="C1236" s="784"/>
      <c r="D1236" s="784"/>
      <c r="E1236" s="206" t="s">
        <v>10906</v>
      </c>
      <c r="F1236" s="204">
        <f>SUM(F1235)</f>
        <v>1.4454</v>
      </c>
      <c r="H1236" s="186"/>
    </row>
    <row r="1237" spans="1:8" hidden="1">
      <c r="A1237" s="783"/>
      <c r="B1237" s="784"/>
      <c r="C1237" s="784"/>
      <c r="D1237" s="784"/>
      <c r="E1237" s="212" t="s">
        <v>10907</v>
      </c>
      <c r="F1237" s="213">
        <f>F$10*(F1235)</f>
        <v>1.7749512000000001</v>
      </c>
      <c r="H1237" s="186"/>
    </row>
    <row r="1238" spans="1:8" hidden="1">
      <c r="A1238" s="783"/>
      <c r="B1238" s="784"/>
      <c r="C1238" s="784"/>
      <c r="D1238" s="784"/>
      <c r="E1238" s="206" t="s">
        <v>10908</v>
      </c>
      <c r="F1238" s="213">
        <f>SUM(F1236:F1237)*F$11</f>
        <v>0.64407024000000002</v>
      </c>
      <c r="H1238" s="186"/>
    </row>
    <row r="1239" spans="1:8" hidden="1">
      <c r="A1239" s="789"/>
      <c r="B1239" s="790"/>
      <c r="C1239" s="790"/>
      <c r="D1239" s="790"/>
      <c r="E1239" s="215" t="s">
        <v>10909</v>
      </c>
      <c r="F1239" s="216">
        <f>SUM(F1236:F1238)</f>
        <v>3.8644214400000001</v>
      </c>
      <c r="H1239" s="186"/>
    </row>
    <row r="1240" spans="1:8" hidden="1">
      <c r="H1240" s="186"/>
    </row>
    <row r="1241" spans="1:8" ht="11.25" hidden="1" customHeight="1">
      <c r="A1241" s="842" t="s">
        <v>14403</v>
      </c>
      <c r="B1241" s="843"/>
      <c r="C1241" s="843"/>
      <c r="D1241" s="843"/>
      <c r="E1241" s="843"/>
      <c r="F1241" s="188" t="s">
        <v>3998</v>
      </c>
      <c r="H1241" s="186"/>
    </row>
    <row r="1242" spans="1:8" ht="12.75" hidden="1" customHeight="1">
      <c r="A1242" s="190" t="s">
        <v>10268</v>
      </c>
      <c r="B1242" s="191">
        <f>ROUND(F1250,2)</f>
        <v>3.4</v>
      </c>
      <c r="C1242" s="192"/>
      <c r="D1242" s="193"/>
      <c r="E1242" s="192"/>
      <c r="F1242" s="194"/>
      <c r="H1242" s="186"/>
    </row>
    <row r="1243" spans="1:8" hidden="1">
      <c r="A1243" s="195" t="s">
        <v>12885</v>
      </c>
      <c r="B1243" s="196" t="s">
        <v>8261</v>
      </c>
      <c r="C1243" s="196" t="s">
        <v>8262</v>
      </c>
      <c r="D1243" s="196" t="s">
        <v>8263</v>
      </c>
      <c r="E1243" s="196" t="s">
        <v>8264</v>
      </c>
      <c r="F1243" s="197" t="s">
        <v>8265</v>
      </c>
      <c r="H1243" s="186"/>
    </row>
    <row r="1244" spans="1:8" ht="12.75" hidden="1" customHeight="1">
      <c r="A1244" s="778" t="s">
        <v>13437</v>
      </c>
      <c r="B1244" s="779"/>
      <c r="C1244" s="779"/>
      <c r="D1244" s="779"/>
      <c r="E1244" s="779"/>
      <c r="F1244" s="780"/>
      <c r="H1244" s="186"/>
    </row>
    <row r="1245" spans="1:8" hidden="1">
      <c r="A1245" s="207" t="s">
        <v>4681</v>
      </c>
      <c r="B1245" s="208" t="s">
        <v>4682</v>
      </c>
      <c r="C1245" s="209" t="s">
        <v>13436</v>
      </c>
      <c r="D1245" s="210">
        <v>0.6</v>
      </c>
      <c r="E1245" s="211">
        <f>F$12</f>
        <v>2.12</v>
      </c>
      <c r="F1245" s="204">
        <f>PRODUCT(D1245:E1245)</f>
        <v>1.272</v>
      </c>
      <c r="H1245" s="186"/>
    </row>
    <row r="1246" spans="1:8" ht="12.75" hidden="1" customHeight="1">
      <c r="A1246" s="783" t="s">
        <v>13444</v>
      </c>
      <c r="B1246" s="784"/>
      <c r="C1246" s="784"/>
      <c r="D1246" s="784"/>
      <c r="E1246" s="784"/>
      <c r="F1246" s="204">
        <f>SUM(F1245:F1245)</f>
        <v>1.272</v>
      </c>
      <c r="H1246" s="186"/>
    </row>
    <row r="1247" spans="1:8" hidden="1">
      <c r="A1247" s="783" t="s">
        <v>6572</v>
      </c>
      <c r="B1247" s="784"/>
      <c r="C1247" s="784"/>
      <c r="D1247" s="784"/>
      <c r="E1247" s="206" t="s">
        <v>10906</v>
      </c>
      <c r="F1247" s="204">
        <f>SUM(F1246)</f>
        <v>1.272</v>
      </c>
      <c r="H1247" s="186"/>
    </row>
    <row r="1248" spans="1:8" hidden="1">
      <c r="A1248" s="783"/>
      <c r="B1248" s="784"/>
      <c r="C1248" s="784"/>
      <c r="D1248" s="784"/>
      <c r="E1248" s="212" t="s">
        <v>10907</v>
      </c>
      <c r="F1248" s="213">
        <f>F$10*(F1246)</f>
        <v>1.5620160000000001</v>
      </c>
      <c r="H1248" s="186"/>
    </row>
    <row r="1249" spans="1:8" hidden="1">
      <c r="A1249" s="783"/>
      <c r="B1249" s="784"/>
      <c r="C1249" s="784"/>
      <c r="D1249" s="784"/>
      <c r="E1249" s="206" t="s">
        <v>10908</v>
      </c>
      <c r="F1249" s="213">
        <f>SUM(F1247:F1248)*F$11</f>
        <v>0.56680320000000006</v>
      </c>
      <c r="H1249" s="186"/>
    </row>
    <row r="1250" spans="1:8" hidden="1">
      <c r="A1250" s="789"/>
      <c r="B1250" s="790"/>
      <c r="C1250" s="790"/>
      <c r="D1250" s="790"/>
      <c r="E1250" s="215" t="s">
        <v>10909</v>
      </c>
      <c r="F1250" s="334">
        <f>SUM(F1247:F1249)</f>
        <v>3.4008191999999999</v>
      </c>
      <c r="H1250" s="186"/>
    </row>
    <row r="1251" spans="1:8" hidden="1">
      <c r="H1251" s="186"/>
    </row>
    <row r="1252" spans="1:8" ht="12.75" hidden="1" customHeight="1">
      <c r="A1252" s="791" t="s">
        <v>14404</v>
      </c>
      <c r="B1252" s="792"/>
      <c r="C1252" s="792"/>
      <c r="D1252" s="792"/>
      <c r="E1252" s="781" t="s">
        <v>3998</v>
      </c>
      <c r="F1252" s="782"/>
      <c r="H1252" s="186"/>
    </row>
    <row r="1253" spans="1:8" ht="12.75" hidden="1" customHeight="1">
      <c r="A1253" s="190" t="s">
        <v>10268</v>
      </c>
      <c r="B1253" s="191">
        <f>ROUND(F1261,2)</f>
        <v>5.67</v>
      </c>
      <c r="C1253" s="192"/>
      <c r="D1253" s="193"/>
      <c r="E1253" s="192"/>
      <c r="F1253" s="194"/>
      <c r="H1253" s="186"/>
    </row>
    <row r="1254" spans="1:8" hidden="1">
      <c r="A1254" s="195" t="s">
        <v>12885</v>
      </c>
      <c r="B1254" s="196" t="s">
        <v>8261</v>
      </c>
      <c r="C1254" s="196" t="s">
        <v>8262</v>
      </c>
      <c r="D1254" s="196" t="s">
        <v>8263</v>
      </c>
      <c r="E1254" s="196" t="s">
        <v>8264</v>
      </c>
      <c r="F1254" s="197" t="s">
        <v>8265</v>
      </c>
      <c r="H1254" s="186"/>
    </row>
    <row r="1255" spans="1:8" ht="12.75" hidden="1" customHeight="1">
      <c r="A1255" s="778" t="s">
        <v>13437</v>
      </c>
      <c r="B1255" s="779"/>
      <c r="C1255" s="779"/>
      <c r="D1255" s="779"/>
      <c r="E1255" s="779"/>
      <c r="F1255" s="780"/>
      <c r="H1255" s="186"/>
    </row>
    <row r="1256" spans="1:8" hidden="1">
      <c r="A1256" s="207" t="s">
        <v>4681</v>
      </c>
      <c r="B1256" s="208" t="s">
        <v>4682</v>
      </c>
      <c r="C1256" s="209" t="s">
        <v>13436</v>
      </c>
      <c r="D1256" s="210">
        <v>1</v>
      </c>
      <c r="E1256" s="211">
        <f>F$12</f>
        <v>2.12</v>
      </c>
      <c r="F1256" s="204">
        <f>PRODUCT(D1256:E1256)</f>
        <v>2.12</v>
      </c>
      <c r="H1256" s="186"/>
    </row>
    <row r="1257" spans="1:8" ht="12.75" hidden="1" customHeight="1">
      <c r="A1257" s="783" t="s">
        <v>13444</v>
      </c>
      <c r="B1257" s="784"/>
      <c r="C1257" s="784"/>
      <c r="D1257" s="784"/>
      <c r="E1257" s="784"/>
      <c r="F1257" s="204">
        <f>SUM(F1256:F1256)</f>
        <v>2.12</v>
      </c>
      <c r="H1257" s="186"/>
    </row>
    <row r="1258" spans="1:8" hidden="1">
      <c r="A1258" s="783" t="s">
        <v>6572</v>
      </c>
      <c r="B1258" s="784"/>
      <c r="C1258" s="784"/>
      <c r="D1258" s="784"/>
      <c r="E1258" s="206" t="s">
        <v>10906</v>
      </c>
      <c r="F1258" s="204">
        <f>SUM(F1257)</f>
        <v>2.12</v>
      </c>
      <c r="H1258" s="186"/>
    </row>
    <row r="1259" spans="1:8" hidden="1">
      <c r="A1259" s="783"/>
      <c r="B1259" s="784"/>
      <c r="C1259" s="784"/>
      <c r="D1259" s="784"/>
      <c r="E1259" s="212" t="s">
        <v>10907</v>
      </c>
      <c r="F1259" s="213">
        <f>F$10*(F1257)</f>
        <v>2.6033599999999999</v>
      </c>
      <c r="H1259" s="186"/>
    </row>
    <row r="1260" spans="1:8" hidden="1">
      <c r="A1260" s="783"/>
      <c r="B1260" s="784"/>
      <c r="C1260" s="784"/>
      <c r="D1260" s="784"/>
      <c r="E1260" s="206" t="s">
        <v>10908</v>
      </c>
      <c r="F1260" s="213">
        <f>SUM(F1258:F1259)*F$11</f>
        <v>0.94467199999999996</v>
      </c>
      <c r="H1260" s="186"/>
    </row>
    <row r="1261" spans="1:8" hidden="1">
      <c r="A1261" s="789"/>
      <c r="B1261" s="790"/>
      <c r="C1261" s="790"/>
      <c r="D1261" s="790"/>
      <c r="E1261" s="215" t="s">
        <v>10909</v>
      </c>
      <c r="F1261" s="216">
        <f>SUM(F1258:F1260)</f>
        <v>5.6680319999999993</v>
      </c>
      <c r="H1261" s="186"/>
    </row>
    <row r="1262" spans="1:8" ht="12" hidden="1" customHeight="1">
      <c r="A1262" s="791" t="s">
        <v>14405</v>
      </c>
      <c r="B1262" s="792"/>
      <c r="C1262" s="792"/>
      <c r="D1262" s="792"/>
      <c r="E1262" s="781" t="s">
        <v>3998</v>
      </c>
      <c r="F1262" s="782"/>
      <c r="H1262" s="186"/>
    </row>
    <row r="1263" spans="1:8" ht="12" hidden="1" customHeight="1">
      <c r="A1263" s="190" t="s">
        <v>10268</v>
      </c>
      <c r="B1263" s="191">
        <f>ROUND(F1271,2)</f>
        <v>2.83</v>
      </c>
      <c r="C1263" s="192"/>
      <c r="D1263" s="193"/>
      <c r="E1263" s="192"/>
      <c r="F1263" s="194"/>
      <c r="H1263" s="186"/>
    </row>
    <row r="1264" spans="1:8" ht="12" hidden="1" customHeight="1">
      <c r="A1264" s="195" t="s">
        <v>12885</v>
      </c>
      <c r="B1264" s="196" t="s">
        <v>8261</v>
      </c>
      <c r="C1264" s="196" t="s">
        <v>8262</v>
      </c>
      <c r="D1264" s="196" t="s">
        <v>8263</v>
      </c>
      <c r="E1264" s="196" t="s">
        <v>8264</v>
      </c>
      <c r="F1264" s="197" t="s">
        <v>8265</v>
      </c>
      <c r="H1264" s="186"/>
    </row>
    <row r="1265" spans="1:8" ht="12" hidden="1" customHeight="1">
      <c r="A1265" s="778" t="s">
        <v>13437</v>
      </c>
      <c r="B1265" s="779"/>
      <c r="C1265" s="779"/>
      <c r="D1265" s="779"/>
      <c r="E1265" s="779"/>
      <c r="F1265" s="780"/>
      <c r="H1265" s="186"/>
    </row>
    <row r="1266" spans="1:8" ht="12" hidden="1" customHeight="1">
      <c r="A1266" s="207" t="s">
        <v>4681</v>
      </c>
      <c r="B1266" s="208" t="s">
        <v>4682</v>
      </c>
      <c r="C1266" s="209" t="s">
        <v>13436</v>
      </c>
      <c r="D1266" s="210">
        <v>0.5</v>
      </c>
      <c r="E1266" s="211">
        <f>F$12</f>
        <v>2.12</v>
      </c>
      <c r="F1266" s="204">
        <f>PRODUCT(D1266:E1266)</f>
        <v>1.06</v>
      </c>
      <c r="H1266" s="186"/>
    </row>
    <row r="1267" spans="1:8" ht="12" hidden="1" customHeight="1">
      <c r="A1267" s="783" t="s">
        <v>13444</v>
      </c>
      <c r="B1267" s="784"/>
      <c r="C1267" s="784"/>
      <c r="D1267" s="784"/>
      <c r="E1267" s="784"/>
      <c r="F1267" s="204">
        <f>SUM(F1266:F1266)</f>
        <v>1.06</v>
      </c>
      <c r="H1267" s="186"/>
    </row>
    <row r="1268" spans="1:8" ht="12" hidden="1" customHeight="1">
      <c r="A1268" s="783" t="s">
        <v>6572</v>
      </c>
      <c r="B1268" s="784"/>
      <c r="C1268" s="784"/>
      <c r="D1268" s="784"/>
      <c r="E1268" s="206" t="s">
        <v>10906</v>
      </c>
      <c r="F1268" s="204">
        <f>SUM(F1267)</f>
        <v>1.06</v>
      </c>
      <c r="H1268" s="186"/>
    </row>
    <row r="1269" spans="1:8" ht="12" hidden="1" customHeight="1">
      <c r="A1269" s="783"/>
      <c r="B1269" s="784"/>
      <c r="C1269" s="784"/>
      <c r="D1269" s="784"/>
      <c r="E1269" s="212" t="s">
        <v>10907</v>
      </c>
      <c r="F1269" s="213">
        <f>F$10*(F1267)</f>
        <v>1.3016799999999999</v>
      </c>
      <c r="H1269" s="186"/>
    </row>
    <row r="1270" spans="1:8" ht="12" hidden="1" customHeight="1">
      <c r="A1270" s="783"/>
      <c r="B1270" s="784"/>
      <c r="C1270" s="784"/>
      <c r="D1270" s="784"/>
      <c r="E1270" s="206" t="s">
        <v>10908</v>
      </c>
      <c r="F1270" s="213">
        <f>SUM(F1268:F1269)*F$11</f>
        <v>0.47233599999999998</v>
      </c>
      <c r="H1270" s="186"/>
    </row>
    <row r="1271" spans="1:8" ht="12" hidden="1" customHeight="1">
      <c r="A1271" s="789"/>
      <c r="B1271" s="790"/>
      <c r="C1271" s="790"/>
      <c r="D1271" s="790"/>
      <c r="E1271" s="215" t="s">
        <v>10909</v>
      </c>
      <c r="F1271" s="216">
        <f>SUM(F1268:F1270)</f>
        <v>2.8340159999999996</v>
      </c>
      <c r="H1271" s="186"/>
    </row>
    <row r="1272" spans="1:8" ht="12" hidden="1" customHeight="1">
      <c r="A1272" s="206"/>
      <c r="B1272" s="206"/>
      <c r="C1272" s="206"/>
      <c r="D1272" s="206"/>
      <c r="E1272" s="212"/>
      <c r="F1272" s="220"/>
      <c r="H1272" s="186"/>
    </row>
    <row r="1273" spans="1:8" ht="12" hidden="1" customHeight="1">
      <c r="A1273" s="791" t="s">
        <v>14406</v>
      </c>
      <c r="B1273" s="792"/>
      <c r="C1273" s="792"/>
      <c r="D1273" s="792"/>
      <c r="E1273" s="781" t="s">
        <v>3998</v>
      </c>
      <c r="F1273" s="782"/>
      <c r="H1273" s="186"/>
    </row>
    <row r="1274" spans="1:8" ht="12" hidden="1" customHeight="1">
      <c r="A1274" s="190" t="s">
        <v>10268</v>
      </c>
      <c r="B1274" s="191">
        <f>ROUND(F1283,2)</f>
        <v>3.61</v>
      </c>
      <c r="C1274" s="192"/>
      <c r="D1274" s="193"/>
      <c r="E1274" s="192"/>
      <c r="F1274" s="194"/>
      <c r="H1274" s="186"/>
    </row>
    <row r="1275" spans="1:8" ht="12" hidden="1" customHeight="1">
      <c r="A1275" s="195" t="s">
        <v>12885</v>
      </c>
      <c r="B1275" s="196" t="s">
        <v>8261</v>
      </c>
      <c r="C1275" s="196" t="s">
        <v>8262</v>
      </c>
      <c r="D1275" s="196" t="s">
        <v>8263</v>
      </c>
      <c r="E1275" s="196" t="s">
        <v>8264</v>
      </c>
      <c r="F1275" s="197" t="s">
        <v>8265</v>
      </c>
      <c r="H1275" s="186"/>
    </row>
    <row r="1276" spans="1:8" ht="12" hidden="1" customHeight="1">
      <c r="A1276" s="778" t="s">
        <v>13437</v>
      </c>
      <c r="B1276" s="779"/>
      <c r="C1276" s="779"/>
      <c r="D1276" s="779"/>
      <c r="E1276" s="779"/>
      <c r="F1276" s="780"/>
      <c r="H1276" s="186"/>
    </row>
    <row r="1277" spans="1:8" ht="12" hidden="1" customHeight="1">
      <c r="A1277" s="207" t="s">
        <v>8236</v>
      </c>
      <c r="B1277" s="208" t="s">
        <v>8237</v>
      </c>
      <c r="C1277" s="209" t="s">
        <v>13436</v>
      </c>
      <c r="D1277" s="210">
        <v>0.1</v>
      </c>
      <c r="E1277" s="211">
        <f>F$14</f>
        <v>2.89</v>
      </c>
      <c r="F1277" s="204">
        <f>PRODUCT(D1277:E1277)</f>
        <v>0.28900000000000003</v>
      </c>
      <c r="H1277" s="186"/>
    </row>
    <row r="1278" spans="1:8" ht="12" hidden="1" customHeight="1">
      <c r="A1278" s="207" t="s">
        <v>4681</v>
      </c>
      <c r="B1278" s="208" t="s">
        <v>4682</v>
      </c>
      <c r="C1278" s="209" t="s">
        <v>13436</v>
      </c>
      <c r="D1278" s="210">
        <v>0.5</v>
      </c>
      <c r="E1278" s="211">
        <f>F$12</f>
        <v>2.12</v>
      </c>
      <c r="F1278" s="204">
        <f>PRODUCT(D1278:E1278)</f>
        <v>1.06</v>
      </c>
      <c r="H1278" s="186"/>
    </row>
    <row r="1279" spans="1:8" ht="12" hidden="1" customHeight="1">
      <c r="A1279" s="783" t="s">
        <v>13444</v>
      </c>
      <c r="B1279" s="784"/>
      <c r="C1279" s="784"/>
      <c r="D1279" s="784"/>
      <c r="E1279" s="784"/>
      <c r="F1279" s="204">
        <f>SUM(F1277:F1278)</f>
        <v>1.3490000000000002</v>
      </c>
      <c r="H1279" s="186"/>
    </row>
    <row r="1280" spans="1:8" ht="12" hidden="1" customHeight="1">
      <c r="A1280" s="783" t="s">
        <v>6572</v>
      </c>
      <c r="B1280" s="784"/>
      <c r="C1280" s="784"/>
      <c r="D1280" s="784"/>
      <c r="E1280" s="206" t="s">
        <v>10906</v>
      </c>
      <c r="F1280" s="204">
        <f>SUM(F1279)</f>
        <v>1.3490000000000002</v>
      </c>
      <c r="H1280" s="186"/>
    </row>
    <row r="1281" spans="1:8" ht="12" hidden="1" customHeight="1">
      <c r="A1281" s="783"/>
      <c r="B1281" s="784"/>
      <c r="C1281" s="784"/>
      <c r="D1281" s="784"/>
      <c r="E1281" s="212" t="s">
        <v>10907</v>
      </c>
      <c r="F1281" s="213">
        <f>F$10*(F1279)</f>
        <v>1.6565720000000002</v>
      </c>
      <c r="H1281" s="186"/>
    </row>
    <row r="1282" spans="1:8" ht="12" hidden="1" customHeight="1">
      <c r="A1282" s="783"/>
      <c r="B1282" s="784"/>
      <c r="C1282" s="784"/>
      <c r="D1282" s="784"/>
      <c r="E1282" s="206" t="s">
        <v>10908</v>
      </c>
      <c r="F1282" s="213">
        <f>SUM(F1280:F1281)*F$11</f>
        <v>0.60111440000000016</v>
      </c>
      <c r="H1282" s="186"/>
    </row>
    <row r="1283" spans="1:8" ht="12" hidden="1" customHeight="1">
      <c r="A1283" s="789"/>
      <c r="B1283" s="790"/>
      <c r="C1283" s="790"/>
      <c r="D1283" s="790"/>
      <c r="E1283" s="215" t="s">
        <v>10909</v>
      </c>
      <c r="F1283" s="216">
        <f>SUM(F1280:F1282)</f>
        <v>3.6066864000000005</v>
      </c>
      <c r="H1283" s="186"/>
    </row>
    <row r="1284" spans="1:8" ht="12" hidden="1" customHeight="1">
      <c r="H1284" s="186"/>
    </row>
    <row r="1285" spans="1:8" ht="12" hidden="1" customHeight="1">
      <c r="A1285" s="791" t="s">
        <v>10927</v>
      </c>
      <c r="B1285" s="792"/>
      <c r="C1285" s="792"/>
      <c r="D1285" s="792"/>
      <c r="E1285" s="781" t="s">
        <v>3998</v>
      </c>
      <c r="F1285" s="782"/>
      <c r="H1285" s="186"/>
    </row>
    <row r="1286" spans="1:8" ht="12" hidden="1" customHeight="1">
      <c r="A1286" s="190" t="s">
        <v>10268</v>
      </c>
      <c r="B1286" s="191">
        <f>ROUND(F1295,2)</f>
        <v>5.15</v>
      </c>
      <c r="C1286" s="192"/>
      <c r="D1286" s="193"/>
      <c r="E1286" s="192"/>
      <c r="F1286" s="194"/>
      <c r="H1286" s="186"/>
    </row>
    <row r="1287" spans="1:8" ht="12" hidden="1" customHeight="1">
      <c r="A1287" s="195" t="s">
        <v>12885</v>
      </c>
      <c r="B1287" s="196" t="s">
        <v>8261</v>
      </c>
      <c r="C1287" s="196" t="s">
        <v>8262</v>
      </c>
      <c r="D1287" s="196" t="s">
        <v>8263</v>
      </c>
      <c r="E1287" s="196" t="s">
        <v>8264</v>
      </c>
      <c r="F1287" s="197" t="s">
        <v>8265</v>
      </c>
      <c r="H1287" s="186"/>
    </row>
    <row r="1288" spans="1:8" ht="12" hidden="1" customHeight="1">
      <c r="A1288" s="778" t="s">
        <v>13437</v>
      </c>
      <c r="B1288" s="779"/>
      <c r="C1288" s="779"/>
      <c r="D1288" s="779"/>
      <c r="E1288" s="779"/>
      <c r="F1288" s="780"/>
      <c r="H1288" s="186"/>
    </row>
    <row r="1289" spans="1:8" ht="12" hidden="1" customHeight="1">
      <c r="A1289" s="207" t="s">
        <v>8236</v>
      </c>
      <c r="B1289" s="208" t="s">
        <v>8237</v>
      </c>
      <c r="C1289" s="209" t="s">
        <v>13436</v>
      </c>
      <c r="D1289" s="210">
        <v>0.08</v>
      </c>
      <c r="E1289" s="211">
        <f>F$14</f>
        <v>2.89</v>
      </c>
      <c r="F1289" s="204">
        <f>PRODUCT(D1289:E1289)</f>
        <v>0.23120000000000002</v>
      </c>
      <c r="H1289" s="186"/>
    </row>
    <row r="1290" spans="1:8" ht="12" hidden="1" customHeight="1">
      <c r="A1290" s="207" t="s">
        <v>4681</v>
      </c>
      <c r="B1290" s="208" t="s">
        <v>4682</v>
      </c>
      <c r="C1290" s="209" t="s">
        <v>13436</v>
      </c>
      <c r="D1290" s="210">
        <v>0.8</v>
      </c>
      <c r="E1290" s="211">
        <f>F$12</f>
        <v>2.12</v>
      </c>
      <c r="F1290" s="204">
        <f>PRODUCT(D1290:E1290)</f>
        <v>1.6960000000000002</v>
      </c>
      <c r="H1290" s="186"/>
    </row>
    <row r="1291" spans="1:8" ht="12" hidden="1" customHeight="1">
      <c r="A1291" s="783" t="s">
        <v>13444</v>
      </c>
      <c r="B1291" s="784"/>
      <c r="C1291" s="784"/>
      <c r="D1291" s="784"/>
      <c r="E1291" s="784"/>
      <c r="F1291" s="204">
        <f>SUM(F1289:F1290)</f>
        <v>1.9272000000000002</v>
      </c>
      <c r="H1291" s="186"/>
    </row>
    <row r="1292" spans="1:8" ht="12" hidden="1" customHeight="1">
      <c r="A1292" s="783" t="s">
        <v>6572</v>
      </c>
      <c r="B1292" s="784"/>
      <c r="C1292" s="784"/>
      <c r="D1292" s="784"/>
      <c r="E1292" s="206" t="s">
        <v>10906</v>
      </c>
      <c r="F1292" s="204">
        <f>SUM(F1291)</f>
        <v>1.9272000000000002</v>
      </c>
      <c r="H1292" s="186"/>
    </row>
    <row r="1293" spans="1:8" ht="12" hidden="1" customHeight="1">
      <c r="A1293" s="783"/>
      <c r="B1293" s="784"/>
      <c r="C1293" s="784"/>
      <c r="D1293" s="784"/>
      <c r="E1293" s="212" t="s">
        <v>10907</v>
      </c>
      <c r="F1293" s="213">
        <f>F$10*(F1291)</f>
        <v>2.3666016000000001</v>
      </c>
      <c r="H1293" s="186"/>
    </row>
    <row r="1294" spans="1:8" ht="12" hidden="1" customHeight="1">
      <c r="A1294" s="783"/>
      <c r="B1294" s="784"/>
      <c r="C1294" s="784"/>
      <c r="D1294" s="784"/>
      <c r="E1294" s="206" t="s">
        <v>10908</v>
      </c>
      <c r="F1294" s="213">
        <f>SUM(F1292:F1293)*F$11</f>
        <v>0.85876032000000002</v>
      </c>
      <c r="H1294" s="186"/>
    </row>
    <row r="1295" spans="1:8" ht="12" hidden="1" customHeight="1">
      <c r="A1295" s="789"/>
      <c r="B1295" s="790"/>
      <c r="C1295" s="790"/>
      <c r="D1295" s="790"/>
      <c r="E1295" s="215" t="s">
        <v>10909</v>
      </c>
      <c r="F1295" s="216">
        <f>SUM(F1292:F1294)</f>
        <v>5.1525619200000001</v>
      </c>
      <c r="H1295" s="186"/>
    </row>
    <row r="1296" spans="1:8" ht="12" hidden="1" customHeight="1">
      <c r="H1296" s="186"/>
    </row>
    <row r="1297" spans="1:8" ht="12" hidden="1" customHeight="1">
      <c r="A1297" s="791" t="s">
        <v>6696</v>
      </c>
      <c r="B1297" s="792"/>
      <c r="C1297" s="792"/>
      <c r="D1297" s="792"/>
      <c r="E1297" s="781" t="s">
        <v>6571</v>
      </c>
      <c r="F1297" s="782"/>
      <c r="H1297" s="186"/>
    </row>
    <row r="1298" spans="1:8" ht="12" hidden="1" customHeight="1">
      <c r="A1298" s="190" t="s">
        <v>10268</v>
      </c>
      <c r="B1298" s="191">
        <f>ROUND(F1307,2)</f>
        <v>2.5499999999999998</v>
      </c>
      <c r="C1298" s="192"/>
      <c r="D1298" s="193"/>
      <c r="E1298" s="192"/>
      <c r="F1298" s="194"/>
      <c r="H1298" s="186"/>
    </row>
    <row r="1299" spans="1:8" ht="12" hidden="1" customHeight="1">
      <c r="A1299" s="195" t="s">
        <v>12885</v>
      </c>
      <c r="B1299" s="196" t="s">
        <v>8261</v>
      </c>
      <c r="C1299" s="196" t="s">
        <v>8262</v>
      </c>
      <c r="D1299" s="196" t="s">
        <v>8263</v>
      </c>
      <c r="E1299" s="196" t="s">
        <v>8264</v>
      </c>
      <c r="F1299" s="197" t="s">
        <v>8265</v>
      </c>
      <c r="H1299" s="186"/>
    </row>
    <row r="1300" spans="1:8" ht="12" hidden="1" customHeight="1">
      <c r="A1300" s="778" t="s">
        <v>13437</v>
      </c>
      <c r="B1300" s="779"/>
      <c r="C1300" s="779"/>
      <c r="D1300" s="779"/>
      <c r="E1300" s="779"/>
      <c r="F1300" s="780"/>
      <c r="H1300" s="186"/>
    </row>
    <row r="1301" spans="1:8" ht="12" hidden="1" customHeight="1">
      <c r="A1301" s="207" t="s">
        <v>6697</v>
      </c>
      <c r="B1301" s="208" t="s">
        <v>6698</v>
      </c>
      <c r="C1301" s="209" t="s">
        <v>13436</v>
      </c>
      <c r="D1301" s="210">
        <v>0.3</v>
      </c>
      <c r="E1301" s="211">
        <f>F$13</f>
        <v>2.2200000000000002</v>
      </c>
      <c r="F1301" s="204">
        <f>PRODUCT(D1301:E1301)</f>
        <v>0.66600000000000004</v>
      </c>
      <c r="H1301" s="186"/>
    </row>
    <row r="1302" spans="1:8" ht="12" hidden="1" customHeight="1">
      <c r="A1302" s="207" t="s">
        <v>8831</v>
      </c>
      <c r="B1302" s="208" t="s">
        <v>8832</v>
      </c>
      <c r="C1302" s="209" t="s">
        <v>13436</v>
      </c>
      <c r="D1302" s="210">
        <v>0.1</v>
      </c>
      <c r="E1302" s="211">
        <f>F$14</f>
        <v>2.89</v>
      </c>
      <c r="F1302" s="204">
        <f>PRODUCT(D1302:E1302)</f>
        <v>0.28900000000000003</v>
      </c>
      <c r="H1302" s="186"/>
    </row>
    <row r="1303" spans="1:8" ht="12" hidden="1" customHeight="1">
      <c r="A1303" s="783" t="s">
        <v>13444</v>
      </c>
      <c r="B1303" s="784"/>
      <c r="C1303" s="784"/>
      <c r="D1303" s="784"/>
      <c r="E1303" s="784"/>
      <c r="F1303" s="204">
        <f>SUM(F1301:F1302)</f>
        <v>0.95500000000000007</v>
      </c>
      <c r="H1303" s="186"/>
    </row>
    <row r="1304" spans="1:8" ht="12" hidden="1" customHeight="1">
      <c r="A1304" s="783" t="s">
        <v>6572</v>
      </c>
      <c r="B1304" s="784"/>
      <c r="C1304" s="784"/>
      <c r="D1304" s="784"/>
      <c r="E1304" s="206" t="s">
        <v>10906</v>
      </c>
      <c r="F1304" s="204">
        <f>SUM(F1303)</f>
        <v>0.95500000000000007</v>
      </c>
      <c r="H1304" s="186"/>
    </row>
    <row r="1305" spans="1:8" ht="12" hidden="1" customHeight="1">
      <c r="A1305" s="783"/>
      <c r="B1305" s="784"/>
      <c r="C1305" s="784"/>
      <c r="D1305" s="784"/>
      <c r="E1305" s="212" t="s">
        <v>10907</v>
      </c>
      <c r="F1305" s="213">
        <f>F$10*(F1303)</f>
        <v>1.1727400000000001</v>
      </c>
      <c r="H1305" s="186"/>
    </row>
    <row r="1306" spans="1:8" ht="12" hidden="1" customHeight="1">
      <c r="A1306" s="783"/>
      <c r="B1306" s="784"/>
      <c r="C1306" s="784"/>
      <c r="D1306" s="784"/>
      <c r="E1306" s="206" t="s">
        <v>10908</v>
      </c>
      <c r="F1306" s="213">
        <f>SUM(F1304:F1305)*F$11</f>
        <v>0.42554800000000004</v>
      </c>
      <c r="H1306" s="186"/>
    </row>
    <row r="1307" spans="1:8" ht="12" hidden="1" customHeight="1">
      <c r="A1307" s="789"/>
      <c r="B1307" s="790"/>
      <c r="C1307" s="790"/>
      <c r="D1307" s="790"/>
      <c r="E1307" s="215" t="s">
        <v>10909</v>
      </c>
      <c r="F1307" s="216">
        <f>SUM(F1304:F1306)</f>
        <v>2.5532880000000002</v>
      </c>
      <c r="H1307" s="186"/>
    </row>
    <row r="1308" spans="1:8" ht="11.85" hidden="1" customHeight="1">
      <c r="A1308" s="791" t="s">
        <v>6020</v>
      </c>
      <c r="B1308" s="792"/>
      <c r="C1308" s="792"/>
      <c r="D1308" s="792"/>
      <c r="E1308" s="781" t="s">
        <v>6571</v>
      </c>
      <c r="F1308" s="782"/>
      <c r="H1308" s="186"/>
    </row>
    <row r="1309" spans="1:8" ht="11.85" hidden="1" customHeight="1">
      <c r="A1309" s="190" t="s">
        <v>10268</v>
      </c>
      <c r="B1309" s="191">
        <f>ROUND(F1318,2)</f>
        <v>3.15</v>
      </c>
      <c r="C1309" s="192"/>
      <c r="D1309" s="193"/>
      <c r="E1309" s="192"/>
      <c r="F1309" s="194"/>
      <c r="H1309" s="186"/>
    </row>
    <row r="1310" spans="1:8" ht="11.85" hidden="1" customHeight="1">
      <c r="A1310" s="195" t="s">
        <v>12885</v>
      </c>
      <c r="B1310" s="196" t="s">
        <v>8261</v>
      </c>
      <c r="C1310" s="196" t="s">
        <v>8262</v>
      </c>
      <c r="D1310" s="196" t="s">
        <v>8263</v>
      </c>
      <c r="E1310" s="196" t="s">
        <v>8264</v>
      </c>
      <c r="F1310" s="197" t="s">
        <v>8265</v>
      </c>
      <c r="H1310" s="186"/>
    </row>
    <row r="1311" spans="1:8" ht="11.85" hidden="1" customHeight="1">
      <c r="A1311" s="778" t="s">
        <v>13437</v>
      </c>
      <c r="B1311" s="779"/>
      <c r="C1311" s="779"/>
      <c r="D1311" s="779"/>
      <c r="E1311" s="779"/>
      <c r="F1311" s="780"/>
      <c r="H1311" s="186"/>
    </row>
    <row r="1312" spans="1:8" ht="11.85" hidden="1" customHeight="1">
      <c r="A1312" s="207" t="s">
        <v>6697</v>
      </c>
      <c r="B1312" s="208" t="s">
        <v>6698</v>
      </c>
      <c r="C1312" s="209" t="s">
        <v>13436</v>
      </c>
      <c r="D1312" s="338">
        <v>0.4</v>
      </c>
      <c r="E1312" s="211">
        <f>F$13</f>
        <v>2.2200000000000002</v>
      </c>
      <c r="F1312" s="204">
        <f>PRODUCT(D1312:E1312)</f>
        <v>0.88800000000000012</v>
      </c>
      <c r="H1312" s="186"/>
    </row>
    <row r="1313" spans="1:8" ht="11.85" hidden="1" customHeight="1">
      <c r="A1313" s="207" t="s">
        <v>8831</v>
      </c>
      <c r="B1313" s="208" t="s">
        <v>8832</v>
      </c>
      <c r="C1313" s="209" t="s">
        <v>13436</v>
      </c>
      <c r="D1313" s="338">
        <v>0.1</v>
      </c>
      <c r="E1313" s="211">
        <f>F$14</f>
        <v>2.89</v>
      </c>
      <c r="F1313" s="204">
        <f>PRODUCT(D1313:E1313)</f>
        <v>0.28900000000000003</v>
      </c>
      <c r="H1313" s="186"/>
    </row>
    <row r="1314" spans="1:8" ht="11.85" hidden="1" customHeight="1">
      <c r="A1314" s="783" t="s">
        <v>13444</v>
      </c>
      <c r="B1314" s="784"/>
      <c r="C1314" s="784"/>
      <c r="D1314" s="784"/>
      <c r="E1314" s="784"/>
      <c r="F1314" s="204">
        <f>SUM(F1312:F1313)</f>
        <v>1.177</v>
      </c>
      <c r="H1314" s="186"/>
    </row>
    <row r="1315" spans="1:8" ht="11.85" hidden="1" customHeight="1">
      <c r="A1315" s="783" t="s">
        <v>6572</v>
      </c>
      <c r="B1315" s="784"/>
      <c r="C1315" s="784"/>
      <c r="D1315" s="784"/>
      <c r="E1315" s="206" t="s">
        <v>10906</v>
      </c>
      <c r="F1315" s="204">
        <f>SUM(F1314)</f>
        <v>1.177</v>
      </c>
      <c r="H1315" s="186"/>
    </row>
    <row r="1316" spans="1:8" ht="11.85" hidden="1" customHeight="1">
      <c r="A1316" s="783"/>
      <c r="B1316" s="784"/>
      <c r="C1316" s="784"/>
      <c r="D1316" s="784"/>
      <c r="E1316" s="212" t="s">
        <v>10907</v>
      </c>
      <c r="F1316" s="213">
        <f>F$10*(F1314)</f>
        <v>1.4453560000000001</v>
      </c>
      <c r="H1316" s="186"/>
    </row>
    <row r="1317" spans="1:8" ht="11.85" hidden="1" customHeight="1">
      <c r="A1317" s="783"/>
      <c r="B1317" s="784"/>
      <c r="C1317" s="784"/>
      <c r="D1317" s="784"/>
      <c r="E1317" s="206" t="s">
        <v>10908</v>
      </c>
      <c r="F1317" s="213">
        <f>SUM(F1315:F1316)*F$11</f>
        <v>0.52447120000000003</v>
      </c>
      <c r="H1317" s="186"/>
    </row>
    <row r="1318" spans="1:8" ht="11.85" hidden="1" customHeight="1">
      <c r="A1318" s="789"/>
      <c r="B1318" s="790"/>
      <c r="C1318" s="790"/>
      <c r="D1318" s="790"/>
      <c r="E1318" s="215" t="s">
        <v>10909</v>
      </c>
      <c r="F1318" s="216">
        <f>SUM(F1315:F1317)</f>
        <v>3.1468271999999997</v>
      </c>
      <c r="H1318" s="186"/>
    </row>
    <row r="1319" spans="1:8" ht="11.85" hidden="1" customHeight="1">
      <c r="A1319" s="206"/>
      <c r="B1319" s="206"/>
      <c r="C1319" s="206"/>
      <c r="D1319" s="206"/>
      <c r="E1319" s="212"/>
      <c r="F1319" s="220"/>
      <c r="H1319" s="186"/>
    </row>
    <row r="1320" spans="1:8" ht="11.85" hidden="1" customHeight="1">
      <c r="A1320" s="791" t="s">
        <v>6021</v>
      </c>
      <c r="B1320" s="792"/>
      <c r="C1320" s="792"/>
      <c r="D1320" s="792"/>
      <c r="E1320" s="781" t="s">
        <v>6571</v>
      </c>
      <c r="F1320" s="782"/>
      <c r="H1320" s="186"/>
    </row>
    <row r="1321" spans="1:8" ht="11.85" hidden="1" customHeight="1">
      <c r="A1321" s="190" t="s">
        <v>10268</v>
      </c>
      <c r="B1321" s="191">
        <f>ROUND(F1330,2)</f>
        <v>3.44</v>
      </c>
      <c r="C1321" s="192"/>
      <c r="D1321" s="193"/>
      <c r="E1321" s="192"/>
      <c r="F1321" s="194"/>
      <c r="H1321" s="186"/>
    </row>
    <row r="1322" spans="1:8" ht="11.85" hidden="1" customHeight="1">
      <c r="A1322" s="195" t="s">
        <v>12885</v>
      </c>
      <c r="B1322" s="196" t="s">
        <v>8261</v>
      </c>
      <c r="C1322" s="196" t="s">
        <v>8262</v>
      </c>
      <c r="D1322" s="196" t="s">
        <v>8263</v>
      </c>
      <c r="E1322" s="196" t="s">
        <v>8264</v>
      </c>
      <c r="F1322" s="197" t="s">
        <v>8265</v>
      </c>
      <c r="H1322" s="186"/>
    </row>
    <row r="1323" spans="1:8" ht="11.85" hidden="1" customHeight="1">
      <c r="A1323" s="778" t="s">
        <v>13437</v>
      </c>
      <c r="B1323" s="779"/>
      <c r="C1323" s="779"/>
      <c r="D1323" s="779"/>
      <c r="E1323" s="779"/>
      <c r="F1323" s="780"/>
      <c r="H1323" s="186"/>
    </row>
    <row r="1324" spans="1:8" ht="11.85" hidden="1" customHeight="1">
      <c r="A1324" s="207" t="s">
        <v>6697</v>
      </c>
      <c r="B1324" s="208" t="s">
        <v>6698</v>
      </c>
      <c r="C1324" s="209" t="s">
        <v>13436</v>
      </c>
      <c r="D1324" s="338">
        <v>0.45</v>
      </c>
      <c r="E1324" s="211">
        <f>F$13</f>
        <v>2.2200000000000002</v>
      </c>
      <c r="F1324" s="204">
        <f>PRODUCT(D1324:E1324)</f>
        <v>0.99900000000000011</v>
      </c>
      <c r="H1324" s="186"/>
    </row>
    <row r="1325" spans="1:8" ht="11.85" hidden="1" customHeight="1">
      <c r="A1325" s="207" t="s">
        <v>8831</v>
      </c>
      <c r="B1325" s="208" t="s">
        <v>8832</v>
      </c>
      <c r="C1325" s="209" t="s">
        <v>13436</v>
      </c>
      <c r="D1325" s="338">
        <v>0.1</v>
      </c>
      <c r="E1325" s="211">
        <f>F$14</f>
        <v>2.89</v>
      </c>
      <c r="F1325" s="204">
        <f>PRODUCT(D1325:E1325)</f>
        <v>0.28900000000000003</v>
      </c>
      <c r="H1325" s="186"/>
    </row>
    <row r="1326" spans="1:8" ht="11.85" hidden="1" customHeight="1">
      <c r="A1326" s="783" t="s">
        <v>13444</v>
      </c>
      <c r="B1326" s="784"/>
      <c r="C1326" s="784"/>
      <c r="D1326" s="784"/>
      <c r="E1326" s="784"/>
      <c r="F1326" s="204">
        <f>SUM(F1324:F1325)</f>
        <v>1.2880000000000003</v>
      </c>
      <c r="H1326" s="186"/>
    </row>
    <row r="1327" spans="1:8" ht="11.85" hidden="1" customHeight="1">
      <c r="A1327" s="783" t="s">
        <v>6572</v>
      </c>
      <c r="B1327" s="784"/>
      <c r="C1327" s="784"/>
      <c r="D1327" s="784"/>
      <c r="E1327" s="206" t="s">
        <v>10906</v>
      </c>
      <c r="F1327" s="204">
        <f>SUM(F1326)</f>
        <v>1.2880000000000003</v>
      </c>
      <c r="H1327" s="186"/>
    </row>
    <row r="1328" spans="1:8" ht="11.85" hidden="1" customHeight="1">
      <c r="A1328" s="783"/>
      <c r="B1328" s="784"/>
      <c r="C1328" s="784"/>
      <c r="D1328" s="784"/>
      <c r="E1328" s="212" t="s">
        <v>10907</v>
      </c>
      <c r="F1328" s="213">
        <f>F$10*(F1326)</f>
        <v>1.5816640000000002</v>
      </c>
      <c r="H1328" s="186"/>
    </row>
    <row r="1329" spans="1:8" ht="11.85" hidden="1" customHeight="1">
      <c r="A1329" s="783"/>
      <c r="B1329" s="784"/>
      <c r="C1329" s="784"/>
      <c r="D1329" s="784"/>
      <c r="E1329" s="206" t="s">
        <v>10908</v>
      </c>
      <c r="F1329" s="213">
        <f>SUM(F1327:F1328)*F$11</f>
        <v>0.57393280000000002</v>
      </c>
      <c r="H1329" s="186"/>
    </row>
    <row r="1330" spans="1:8" ht="11.85" hidden="1" customHeight="1">
      <c r="A1330" s="789"/>
      <c r="B1330" s="790"/>
      <c r="C1330" s="790"/>
      <c r="D1330" s="790"/>
      <c r="E1330" s="215" t="s">
        <v>10909</v>
      </c>
      <c r="F1330" s="216">
        <f>SUM(F1327:F1329)</f>
        <v>3.4435968000000003</v>
      </c>
      <c r="H1330" s="186"/>
    </row>
    <row r="1331" spans="1:8" ht="11.85" hidden="1" customHeight="1">
      <c r="H1331" s="186"/>
    </row>
    <row r="1332" spans="1:8" ht="11.85" hidden="1" customHeight="1">
      <c r="A1332" s="791" t="s">
        <v>9807</v>
      </c>
      <c r="B1332" s="792"/>
      <c r="C1332" s="792"/>
      <c r="D1332" s="792"/>
      <c r="E1332" s="781" t="s">
        <v>6571</v>
      </c>
      <c r="F1332" s="782"/>
      <c r="H1332" s="186"/>
    </row>
    <row r="1333" spans="1:8" ht="11.85" hidden="1" customHeight="1">
      <c r="A1333" s="190" t="s">
        <v>10268</v>
      </c>
      <c r="B1333" s="191">
        <f>ROUND(F1342,2)</f>
        <v>3.74</v>
      </c>
      <c r="C1333" s="192"/>
      <c r="D1333" s="193"/>
      <c r="E1333" s="192"/>
      <c r="F1333" s="194"/>
      <c r="H1333" s="186"/>
    </row>
    <row r="1334" spans="1:8" ht="11.85" hidden="1" customHeight="1">
      <c r="A1334" s="195" t="s">
        <v>12885</v>
      </c>
      <c r="B1334" s="196" t="s">
        <v>8261</v>
      </c>
      <c r="C1334" s="196" t="s">
        <v>8262</v>
      </c>
      <c r="D1334" s="196" t="s">
        <v>8263</v>
      </c>
      <c r="E1334" s="196" t="s">
        <v>8264</v>
      </c>
      <c r="F1334" s="197" t="s">
        <v>8265</v>
      </c>
      <c r="H1334" s="186"/>
    </row>
    <row r="1335" spans="1:8" ht="11.85" hidden="1" customHeight="1">
      <c r="A1335" s="778" t="s">
        <v>13437</v>
      </c>
      <c r="B1335" s="779"/>
      <c r="C1335" s="779"/>
      <c r="D1335" s="779"/>
      <c r="E1335" s="779"/>
      <c r="F1335" s="780"/>
      <c r="H1335" s="186"/>
    </row>
    <row r="1336" spans="1:8" ht="11.85" hidden="1" customHeight="1">
      <c r="A1336" s="207" t="s">
        <v>6697</v>
      </c>
      <c r="B1336" s="208" t="s">
        <v>6698</v>
      </c>
      <c r="C1336" s="209" t="s">
        <v>13436</v>
      </c>
      <c r="D1336" s="210">
        <v>0.5</v>
      </c>
      <c r="E1336" s="211">
        <f>F$13</f>
        <v>2.2200000000000002</v>
      </c>
      <c r="F1336" s="204">
        <f>PRODUCT(D1336:E1336)</f>
        <v>1.1100000000000001</v>
      </c>
      <c r="H1336" s="186"/>
    </row>
    <row r="1337" spans="1:8" ht="11.85" hidden="1" customHeight="1">
      <c r="A1337" s="207" t="s">
        <v>8831</v>
      </c>
      <c r="B1337" s="208" t="s">
        <v>8832</v>
      </c>
      <c r="C1337" s="209" t="s">
        <v>13436</v>
      </c>
      <c r="D1337" s="210">
        <v>0.1</v>
      </c>
      <c r="E1337" s="211">
        <f>F$14</f>
        <v>2.89</v>
      </c>
      <c r="F1337" s="204">
        <f>PRODUCT(D1337:E1337)</f>
        <v>0.28900000000000003</v>
      </c>
      <c r="H1337" s="186"/>
    </row>
    <row r="1338" spans="1:8" ht="11.85" hidden="1" customHeight="1">
      <c r="A1338" s="783" t="s">
        <v>13444</v>
      </c>
      <c r="B1338" s="784"/>
      <c r="C1338" s="784"/>
      <c r="D1338" s="784"/>
      <c r="E1338" s="784"/>
      <c r="F1338" s="204">
        <f>SUM(F1336:F1337)</f>
        <v>1.399</v>
      </c>
      <c r="H1338" s="186"/>
    </row>
    <row r="1339" spans="1:8" ht="11.85" hidden="1" customHeight="1">
      <c r="A1339" s="783" t="s">
        <v>6572</v>
      </c>
      <c r="B1339" s="784"/>
      <c r="C1339" s="784"/>
      <c r="D1339" s="784"/>
      <c r="E1339" s="206" t="s">
        <v>10906</v>
      </c>
      <c r="F1339" s="204">
        <f>SUM(F1338)</f>
        <v>1.399</v>
      </c>
      <c r="H1339" s="186"/>
    </row>
    <row r="1340" spans="1:8" ht="11.85" hidden="1" customHeight="1">
      <c r="A1340" s="783"/>
      <c r="B1340" s="784"/>
      <c r="C1340" s="784"/>
      <c r="D1340" s="784"/>
      <c r="E1340" s="212" t="s">
        <v>10907</v>
      </c>
      <c r="F1340" s="213">
        <f>F$10*(F1338)</f>
        <v>1.7179720000000001</v>
      </c>
      <c r="H1340" s="186"/>
    </row>
    <row r="1341" spans="1:8" ht="11.85" hidden="1" customHeight="1">
      <c r="A1341" s="783"/>
      <c r="B1341" s="784"/>
      <c r="C1341" s="784"/>
      <c r="D1341" s="784"/>
      <c r="E1341" s="206" t="s">
        <v>10908</v>
      </c>
      <c r="F1341" s="213">
        <f>SUM(F1339:F1340)*F$11</f>
        <v>0.62339440000000002</v>
      </c>
      <c r="H1341" s="186"/>
    </row>
    <row r="1342" spans="1:8" ht="11.85" hidden="1" customHeight="1">
      <c r="A1342" s="789"/>
      <c r="B1342" s="790"/>
      <c r="C1342" s="790"/>
      <c r="D1342" s="790"/>
      <c r="E1342" s="215" t="s">
        <v>10909</v>
      </c>
      <c r="F1342" s="216">
        <f>SUM(F1339:F1341)</f>
        <v>3.7403664000000001</v>
      </c>
      <c r="H1342" s="186"/>
    </row>
    <row r="1343" spans="1:8" ht="11.85" hidden="1" customHeight="1">
      <c r="H1343" s="186"/>
    </row>
    <row r="1344" spans="1:8" ht="11.85" hidden="1" customHeight="1">
      <c r="A1344" s="791" t="s">
        <v>6000</v>
      </c>
      <c r="B1344" s="792"/>
      <c r="C1344" s="792"/>
      <c r="D1344" s="792"/>
      <c r="E1344" s="781" t="s">
        <v>6571</v>
      </c>
      <c r="F1344" s="782"/>
      <c r="H1344" s="186"/>
    </row>
    <row r="1345" spans="1:8" ht="11.85" hidden="1" customHeight="1">
      <c r="A1345" s="190" t="s">
        <v>10268</v>
      </c>
      <c r="B1345" s="191">
        <f>ROUND(F1354,2)</f>
        <v>5.1100000000000003</v>
      </c>
      <c r="C1345" s="192"/>
      <c r="D1345" s="193"/>
      <c r="E1345" s="192"/>
      <c r="F1345" s="194"/>
      <c r="H1345" s="186"/>
    </row>
    <row r="1346" spans="1:8" ht="11.85" hidden="1" customHeight="1">
      <c r="A1346" s="195" t="s">
        <v>12885</v>
      </c>
      <c r="B1346" s="196" t="s">
        <v>8261</v>
      </c>
      <c r="C1346" s="196" t="s">
        <v>8262</v>
      </c>
      <c r="D1346" s="196" t="s">
        <v>8263</v>
      </c>
      <c r="E1346" s="196" t="s">
        <v>8264</v>
      </c>
      <c r="F1346" s="197" t="s">
        <v>8265</v>
      </c>
      <c r="H1346" s="186"/>
    </row>
    <row r="1347" spans="1:8" ht="11.85" hidden="1" customHeight="1">
      <c r="A1347" s="778" t="s">
        <v>13437</v>
      </c>
      <c r="B1347" s="779"/>
      <c r="C1347" s="779"/>
      <c r="D1347" s="779"/>
      <c r="E1347" s="779"/>
      <c r="F1347" s="780"/>
      <c r="H1347" s="186"/>
    </row>
    <row r="1348" spans="1:8" ht="11.85" hidden="1" customHeight="1">
      <c r="A1348" s="207" t="s">
        <v>6697</v>
      </c>
      <c r="B1348" s="208" t="s">
        <v>6698</v>
      </c>
      <c r="C1348" s="209" t="s">
        <v>13436</v>
      </c>
      <c r="D1348" s="338">
        <v>0.6</v>
      </c>
      <c r="E1348" s="211">
        <f>F$13</f>
        <v>2.2200000000000002</v>
      </c>
      <c r="F1348" s="204">
        <f>PRODUCT(D1348:E1348)</f>
        <v>1.3320000000000001</v>
      </c>
      <c r="H1348" s="186"/>
    </row>
    <row r="1349" spans="1:8" ht="11.85" hidden="1" customHeight="1">
      <c r="A1349" s="207" t="s">
        <v>8831</v>
      </c>
      <c r="B1349" s="208" t="s">
        <v>8832</v>
      </c>
      <c r="C1349" s="209" t="s">
        <v>13436</v>
      </c>
      <c r="D1349" s="338">
        <v>0.2</v>
      </c>
      <c r="E1349" s="211">
        <f>F$14</f>
        <v>2.89</v>
      </c>
      <c r="F1349" s="204">
        <f>PRODUCT(D1349:E1349)</f>
        <v>0.57800000000000007</v>
      </c>
      <c r="H1349" s="186"/>
    </row>
    <row r="1350" spans="1:8" ht="11.85" hidden="1" customHeight="1">
      <c r="A1350" s="783" t="s">
        <v>13444</v>
      </c>
      <c r="B1350" s="784"/>
      <c r="C1350" s="784"/>
      <c r="D1350" s="784"/>
      <c r="E1350" s="784"/>
      <c r="F1350" s="204">
        <f>SUM(F1348:F1349)</f>
        <v>1.9100000000000001</v>
      </c>
      <c r="H1350" s="186"/>
    </row>
    <row r="1351" spans="1:8" ht="11.85" hidden="1" customHeight="1">
      <c r="A1351" s="783" t="s">
        <v>6572</v>
      </c>
      <c r="B1351" s="784"/>
      <c r="C1351" s="784"/>
      <c r="D1351" s="784"/>
      <c r="E1351" s="206" t="s">
        <v>10906</v>
      </c>
      <c r="F1351" s="204">
        <f>SUM(F1350)</f>
        <v>1.9100000000000001</v>
      </c>
      <c r="H1351" s="186"/>
    </row>
    <row r="1352" spans="1:8" ht="11.85" hidden="1" customHeight="1">
      <c r="A1352" s="783"/>
      <c r="B1352" s="784"/>
      <c r="C1352" s="784"/>
      <c r="D1352" s="784"/>
      <c r="E1352" s="212" t="s">
        <v>10907</v>
      </c>
      <c r="F1352" s="213">
        <f>F$10*(F1350)</f>
        <v>2.3454800000000002</v>
      </c>
      <c r="H1352" s="186"/>
    </row>
    <row r="1353" spans="1:8" ht="11.85" hidden="1" customHeight="1">
      <c r="A1353" s="783"/>
      <c r="B1353" s="784"/>
      <c r="C1353" s="784"/>
      <c r="D1353" s="784"/>
      <c r="E1353" s="206" t="s">
        <v>10908</v>
      </c>
      <c r="F1353" s="213">
        <f>SUM(F1351:F1352)*F$11</f>
        <v>0.85109600000000007</v>
      </c>
      <c r="H1353" s="186"/>
    </row>
    <row r="1354" spans="1:8" ht="11.85" hidden="1" customHeight="1">
      <c r="A1354" s="789"/>
      <c r="B1354" s="790"/>
      <c r="C1354" s="790"/>
      <c r="D1354" s="790"/>
      <c r="E1354" s="215" t="s">
        <v>10909</v>
      </c>
      <c r="F1354" s="216">
        <f>SUM(F1351:F1353)</f>
        <v>5.1065760000000004</v>
      </c>
      <c r="H1354" s="186"/>
    </row>
    <row r="1355" spans="1:8" ht="11.85" hidden="1" customHeight="1">
      <c r="A1355" s="791" t="s">
        <v>6001</v>
      </c>
      <c r="B1355" s="792"/>
      <c r="C1355" s="792"/>
      <c r="D1355" s="792"/>
      <c r="E1355" s="781" t="s">
        <v>6571</v>
      </c>
      <c r="F1355" s="782"/>
      <c r="H1355" s="186"/>
    </row>
    <row r="1356" spans="1:8" ht="11.85" hidden="1" customHeight="1">
      <c r="A1356" s="190" t="s">
        <v>10268</v>
      </c>
      <c r="B1356" s="191">
        <f>ROUND(F1365,2)</f>
        <v>7.07</v>
      </c>
      <c r="C1356" s="192"/>
      <c r="D1356" s="193"/>
      <c r="E1356" s="192"/>
      <c r="F1356" s="194"/>
      <c r="H1356" s="186"/>
    </row>
    <row r="1357" spans="1:8" ht="11.85" hidden="1" customHeight="1">
      <c r="A1357" s="195" t="s">
        <v>12885</v>
      </c>
      <c r="B1357" s="196" t="s">
        <v>8261</v>
      </c>
      <c r="C1357" s="196" t="s">
        <v>8262</v>
      </c>
      <c r="D1357" s="196" t="s">
        <v>8263</v>
      </c>
      <c r="E1357" s="196" t="s">
        <v>8264</v>
      </c>
      <c r="F1357" s="197" t="s">
        <v>8265</v>
      </c>
      <c r="H1357" s="186"/>
    </row>
    <row r="1358" spans="1:8" ht="11.85" hidden="1" customHeight="1">
      <c r="A1358" s="778" t="s">
        <v>13437</v>
      </c>
      <c r="B1358" s="779"/>
      <c r="C1358" s="779"/>
      <c r="D1358" s="779"/>
      <c r="E1358" s="779"/>
      <c r="F1358" s="780"/>
      <c r="H1358" s="186"/>
    </row>
    <row r="1359" spans="1:8" ht="11.85" hidden="1" customHeight="1">
      <c r="A1359" s="207" t="s">
        <v>6697</v>
      </c>
      <c r="B1359" s="208" t="s">
        <v>6698</v>
      </c>
      <c r="C1359" s="209" t="s">
        <v>13436</v>
      </c>
      <c r="D1359" s="340">
        <v>0.8</v>
      </c>
      <c r="E1359" s="211">
        <f>F$13</f>
        <v>2.2200000000000002</v>
      </c>
      <c r="F1359" s="204">
        <f>PRODUCT(D1359:E1359)</f>
        <v>1.7760000000000002</v>
      </c>
      <c r="H1359" s="186"/>
    </row>
    <row r="1360" spans="1:8" ht="11.85" hidden="1" customHeight="1">
      <c r="A1360" s="207" t="s">
        <v>8831</v>
      </c>
      <c r="B1360" s="208" t="s">
        <v>8832</v>
      </c>
      <c r="C1360" s="209" t="s">
        <v>13436</v>
      </c>
      <c r="D1360" s="340">
        <v>0.3</v>
      </c>
      <c r="E1360" s="211">
        <f>F$14</f>
        <v>2.89</v>
      </c>
      <c r="F1360" s="204">
        <f>PRODUCT(D1360:E1360)</f>
        <v>0.86699999999999999</v>
      </c>
      <c r="H1360" s="186"/>
    </row>
    <row r="1361" spans="1:8" ht="11.85" hidden="1" customHeight="1">
      <c r="A1361" s="783" t="s">
        <v>13444</v>
      </c>
      <c r="B1361" s="784"/>
      <c r="C1361" s="784"/>
      <c r="D1361" s="784"/>
      <c r="E1361" s="784"/>
      <c r="F1361" s="204">
        <f>SUM(F1359:F1360)</f>
        <v>2.6430000000000002</v>
      </c>
      <c r="H1361" s="186"/>
    </row>
    <row r="1362" spans="1:8" ht="11.85" hidden="1" customHeight="1">
      <c r="A1362" s="783" t="s">
        <v>6572</v>
      </c>
      <c r="B1362" s="784"/>
      <c r="C1362" s="784"/>
      <c r="D1362" s="784"/>
      <c r="E1362" s="206" t="s">
        <v>10906</v>
      </c>
      <c r="F1362" s="204">
        <f>SUM(F1361)</f>
        <v>2.6430000000000002</v>
      </c>
      <c r="H1362" s="186"/>
    </row>
    <row r="1363" spans="1:8" ht="11.85" hidden="1" customHeight="1">
      <c r="A1363" s="783"/>
      <c r="B1363" s="784"/>
      <c r="C1363" s="784"/>
      <c r="D1363" s="784"/>
      <c r="E1363" s="212" t="s">
        <v>10907</v>
      </c>
      <c r="F1363" s="213">
        <f>F$10*(F1361)</f>
        <v>3.2456040000000002</v>
      </c>
      <c r="H1363" s="186"/>
    </row>
    <row r="1364" spans="1:8" ht="11.85" hidden="1" customHeight="1">
      <c r="A1364" s="783"/>
      <c r="B1364" s="784"/>
      <c r="C1364" s="784"/>
      <c r="D1364" s="784"/>
      <c r="E1364" s="206" t="s">
        <v>10908</v>
      </c>
      <c r="F1364" s="213">
        <f>SUM(F1362:F1363)*F$11</f>
        <v>1.1777208000000001</v>
      </c>
      <c r="H1364" s="186"/>
    </row>
    <row r="1365" spans="1:8" ht="11.85" hidden="1" customHeight="1">
      <c r="A1365" s="789"/>
      <c r="B1365" s="790"/>
      <c r="C1365" s="790"/>
      <c r="D1365" s="790"/>
      <c r="E1365" s="215" t="s">
        <v>10909</v>
      </c>
      <c r="F1365" s="216">
        <f>SUM(F1362:F1364)</f>
        <v>7.0663248000000012</v>
      </c>
      <c r="H1365" s="186"/>
    </row>
    <row r="1366" spans="1:8" ht="11.85" hidden="1" customHeight="1">
      <c r="A1366" s="206"/>
      <c r="B1366" s="206"/>
      <c r="C1366" s="206"/>
      <c r="D1366" s="206"/>
      <c r="E1366" s="212"/>
      <c r="F1366" s="220"/>
      <c r="H1366" s="186"/>
    </row>
    <row r="1367" spans="1:8" ht="11.85" hidden="1" customHeight="1">
      <c r="A1367" s="791" t="s">
        <v>6002</v>
      </c>
      <c r="B1367" s="792"/>
      <c r="C1367" s="792"/>
      <c r="D1367" s="792"/>
      <c r="E1367" s="781" t="s">
        <v>6571</v>
      </c>
      <c r="F1367" s="782"/>
      <c r="H1367" s="186"/>
    </row>
    <row r="1368" spans="1:8" ht="11.85" hidden="1" customHeight="1">
      <c r="A1368" s="190" t="s">
        <v>10268</v>
      </c>
      <c r="B1368" s="191">
        <f>ROUND(F1377,2)</f>
        <v>8.25</v>
      </c>
      <c r="C1368" s="192"/>
      <c r="D1368" s="193"/>
      <c r="E1368" s="192"/>
      <c r="F1368" s="194"/>
      <c r="H1368" s="186"/>
    </row>
    <row r="1369" spans="1:8" ht="11.85" hidden="1" customHeight="1">
      <c r="A1369" s="195" t="s">
        <v>12885</v>
      </c>
      <c r="B1369" s="196" t="s">
        <v>8261</v>
      </c>
      <c r="C1369" s="196" t="s">
        <v>8262</v>
      </c>
      <c r="D1369" s="196" t="s">
        <v>8263</v>
      </c>
      <c r="E1369" s="196" t="s">
        <v>8264</v>
      </c>
      <c r="F1369" s="197" t="s">
        <v>8265</v>
      </c>
      <c r="H1369" s="186"/>
    </row>
    <row r="1370" spans="1:8" ht="11.85" hidden="1" customHeight="1">
      <c r="A1370" s="778" t="s">
        <v>13437</v>
      </c>
      <c r="B1370" s="779"/>
      <c r="C1370" s="779"/>
      <c r="D1370" s="779"/>
      <c r="E1370" s="779"/>
      <c r="F1370" s="780"/>
      <c r="H1370" s="186"/>
    </row>
    <row r="1371" spans="1:8" ht="11.85" hidden="1" customHeight="1">
      <c r="A1371" s="207" t="s">
        <v>6697</v>
      </c>
      <c r="B1371" s="208" t="s">
        <v>6698</v>
      </c>
      <c r="C1371" s="209" t="s">
        <v>13436</v>
      </c>
      <c r="D1371" s="340">
        <v>1</v>
      </c>
      <c r="E1371" s="211">
        <f>F$13</f>
        <v>2.2200000000000002</v>
      </c>
      <c r="F1371" s="204">
        <f>PRODUCT(D1371:E1371)</f>
        <v>2.2200000000000002</v>
      </c>
      <c r="H1371" s="186"/>
    </row>
    <row r="1372" spans="1:8" ht="11.85" hidden="1" customHeight="1">
      <c r="A1372" s="207" t="s">
        <v>8831</v>
      </c>
      <c r="B1372" s="208" t="s">
        <v>8832</v>
      </c>
      <c r="C1372" s="209" t="s">
        <v>13436</v>
      </c>
      <c r="D1372" s="340">
        <v>0.3</v>
      </c>
      <c r="E1372" s="211">
        <f>F$14</f>
        <v>2.89</v>
      </c>
      <c r="F1372" s="204">
        <f>PRODUCT(D1372:E1372)</f>
        <v>0.86699999999999999</v>
      </c>
      <c r="H1372" s="186"/>
    </row>
    <row r="1373" spans="1:8" ht="11.85" hidden="1" customHeight="1">
      <c r="A1373" s="783" t="s">
        <v>13444</v>
      </c>
      <c r="B1373" s="784"/>
      <c r="C1373" s="784"/>
      <c r="D1373" s="784"/>
      <c r="E1373" s="784"/>
      <c r="F1373" s="204">
        <f>SUM(F1371:F1372)</f>
        <v>3.0870000000000002</v>
      </c>
      <c r="H1373" s="186"/>
    </row>
    <row r="1374" spans="1:8" ht="11.85" hidden="1" customHeight="1">
      <c r="A1374" s="783" t="s">
        <v>6572</v>
      </c>
      <c r="B1374" s="784"/>
      <c r="C1374" s="784"/>
      <c r="D1374" s="784"/>
      <c r="E1374" s="206" t="s">
        <v>10906</v>
      </c>
      <c r="F1374" s="204">
        <f>SUM(F1373)</f>
        <v>3.0870000000000002</v>
      </c>
      <c r="H1374" s="186"/>
    </row>
    <row r="1375" spans="1:8" ht="11.85" hidden="1" customHeight="1">
      <c r="A1375" s="783"/>
      <c r="B1375" s="784"/>
      <c r="C1375" s="784"/>
      <c r="D1375" s="784"/>
      <c r="E1375" s="212" t="s">
        <v>10907</v>
      </c>
      <c r="F1375" s="213">
        <f>F$10*(F1373)</f>
        <v>3.7908360000000001</v>
      </c>
      <c r="H1375" s="186"/>
    </row>
    <row r="1376" spans="1:8" ht="11.85" hidden="1" customHeight="1">
      <c r="A1376" s="783"/>
      <c r="B1376" s="784"/>
      <c r="C1376" s="784"/>
      <c r="D1376" s="784"/>
      <c r="E1376" s="206" t="s">
        <v>10908</v>
      </c>
      <c r="F1376" s="213">
        <f>SUM(F1374:F1375)*F$11</f>
        <v>1.3755672000000001</v>
      </c>
      <c r="H1376" s="186"/>
    </row>
    <row r="1377" spans="1:8" ht="11.85" hidden="1" customHeight="1">
      <c r="A1377" s="789"/>
      <c r="B1377" s="790"/>
      <c r="C1377" s="790"/>
      <c r="D1377" s="790"/>
      <c r="E1377" s="215" t="s">
        <v>10909</v>
      </c>
      <c r="F1377" s="216">
        <f>SUM(F1374:F1376)</f>
        <v>8.253403200000001</v>
      </c>
      <c r="H1377" s="186"/>
    </row>
    <row r="1378" spans="1:8" ht="11.85" hidden="1" customHeight="1">
      <c r="H1378" s="186"/>
    </row>
    <row r="1379" spans="1:8" ht="11.85" hidden="1" customHeight="1">
      <c r="A1379" s="791" t="s">
        <v>6003</v>
      </c>
      <c r="B1379" s="792"/>
      <c r="C1379" s="792"/>
      <c r="D1379" s="792"/>
      <c r="E1379" s="781" t="s">
        <v>6571</v>
      </c>
      <c r="F1379" s="782"/>
      <c r="H1379" s="186"/>
    </row>
    <row r="1380" spans="1:8" ht="11.85" hidden="1" customHeight="1">
      <c r="A1380" s="190" t="s">
        <v>10268</v>
      </c>
      <c r="B1380" s="191">
        <f>ROUND(F1389,2)</f>
        <v>10.81</v>
      </c>
      <c r="C1380" s="192"/>
      <c r="D1380" s="193"/>
      <c r="E1380" s="192"/>
      <c r="F1380" s="194"/>
      <c r="H1380" s="186"/>
    </row>
    <row r="1381" spans="1:8" ht="11.85" hidden="1" customHeight="1">
      <c r="A1381" s="195" t="s">
        <v>12885</v>
      </c>
      <c r="B1381" s="196" t="s">
        <v>8261</v>
      </c>
      <c r="C1381" s="196" t="s">
        <v>8262</v>
      </c>
      <c r="D1381" s="196" t="s">
        <v>8263</v>
      </c>
      <c r="E1381" s="196" t="s">
        <v>8264</v>
      </c>
      <c r="F1381" s="197" t="s">
        <v>8265</v>
      </c>
      <c r="H1381" s="186"/>
    </row>
    <row r="1382" spans="1:8" ht="11.85" hidden="1" customHeight="1">
      <c r="A1382" s="778" t="s">
        <v>13437</v>
      </c>
      <c r="B1382" s="779"/>
      <c r="C1382" s="779"/>
      <c r="D1382" s="779"/>
      <c r="E1382" s="779"/>
      <c r="F1382" s="780"/>
      <c r="H1382" s="186"/>
    </row>
    <row r="1383" spans="1:8" ht="11.85" hidden="1" customHeight="1">
      <c r="A1383" s="207" t="s">
        <v>6697</v>
      </c>
      <c r="B1383" s="208" t="s">
        <v>6698</v>
      </c>
      <c r="C1383" s="209" t="s">
        <v>13436</v>
      </c>
      <c r="D1383" s="341">
        <v>1.3</v>
      </c>
      <c r="E1383" s="211">
        <f>F$13</f>
        <v>2.2200000000000002</v>
      </c>
      <c r="F1383" s="204">
        <f>PRODUCT(D1383:E1383)</f>
        <v>2.8860000000000006</v>
      </c>
      <c r="H1383" s="186"/>
    </row>
    <row r="1384" spans="1:8" ht="11.85" hidden="1" customHeight="1">
      <c r="A1384" s="207" t="s">
        <v>8831</v>
      </c>
      <c r="B1384" s="208" t="s">
        <v>8832</v>
      </c>
      <c r="C1384" s="209" t="s">
        <v>13436</v>
      </c>
      <c r="D1384" s="341">
        <v>0.4</v>
      </c>
      <c r="E1384" s="211">
        <f>F$14</f>
        <v>2.89</v>
      </c>
      <c r="F1384" s="204">
        <f>PRODUCT(D1384:E1384)</f>
        <v>1.1560000000000001</v>
      </c>
      <c r="H1384" s="186"/>
    </row>
    <row r="1385" spans="1:8" ht="11.85" hidden="1" customHeight="1">
      <c r="A1385" s="783" t="s">
        <v>13444</v>
      </c>
      <c r="B1385" s="784"/>
      <c r="C1385" s="784"/>
      <c r="D1385" s="784"/>
      <c r="E1385" s="784"/>
      <c r="F1385" s="204">
        <f>SUM(F1383:F1384)</f>
        <v>4.0420000000000007</v>
      </c>
      <c r="H1385" s="186"/>
    </row>
    <row r="1386" spans="1:8" ht="11.85" hidden="1" customHeight="1">
      <c r="A1386" s="783" t="s">
        <v>6572</v>
      </c>
      <c r="B1386" s="784"/>
      <c r="C1386" s="784"/>
      <c r="D1386" s="784"/>
      <c r="E1386" s="206" t="s">
        <v>10906</v>
      </c>
      <c r="F1386" s="204">
        <f>SUM(F1385)</f>
        <v>4.0420000000000007</v>
      </c>
      <c r="H1386" s="186"/>
    </row>
    <row r="1387" spans="1:8" ht="11.85" hidden="1" customHeight="1">
      <c r="A1387" s="783"/>
      <c r="B1387" s="784"/>
      <c r="C1387" s="784"/>
      <c r="D1387" s="784"/>
      <c r="E1387" s="212" t="s">
        <v>10907</v>
      </c>
      <c r="F1387" s="213">
        <f>F$10*(F1385)</f>
        <v>4.9635760000000007</v>
      </c>
      <c r="H1387" s="186"/>
    </row>
    <row r="1388" spans="1:8" ht="11.85" hidden="1" customHeight="1">
      <c r="A1388" s="783"/>
      <c r="B1388" s="784"/>
      <c r="C1388" s="784"/>
      <c r="D1388" s="784"/>
      <c r="E1388" s="206" t="s">
        <v>10908</v>
      </c>
      <c r="F1388" s="213">
        <f>SUM(F1386:F1387)*F$11</f>
        <v>1.8011152000000004</v>
      </c>
      <c r="H1388" s="186"/>
    </row>
    <row r="1389" spans="1:8" ht="11.85" hidden="1" customHeight="1">
      <c r="A1389" s="789"/>
      <c r="B1389" s="790"/>
      <c r="C1389" s="790"/>
      <c r="D1389" s="790"/>
      <c r="E1389" s="215" t="s">
        <v>10909</v>
      </c>
      <c r="F1389" s="216">
        <f>SUM(F1386:F1388)</f>
        <v>10.806691200000001</v>
      </c>
      <c r="H1389" s="186"/>
    </row>
    <row r="1390" spans="1:8" ht="11.85" hidden="1" customHeight="1">
      <c r="H1390" s="186"/>
    </row>
    <row r="1391" spans="1:8" ht="11.85" hidden="1" customHeight="1">
      <c r="A1391" s="791" t="s">
        <v>10391</v>
      </c>
      <c r="B1391" s="792"/>
      <c r="C1391" s="792"/>
      <c r="D1391" s="792"/>
      <c r="E1391" s="781" t="s">
        <v>6571</v>
      </c>
      <c r="F1391" s="782"/>
      <c r="H1391" s="186"/>
    </row>
    <row r="1392" spans="1:8" ht="11.85" hidden="1" customHeight="1">
      <c r="A1392" s="190" t="s">
        <v>10268</v>
      </c>
      <c r="B1392" s="191">
        <f>ROUND(F1401,2)</f>
        <v>10.94</v>
      </c>
      <c r="C1392" s="192"/>
      <c r="D1392" s="193"/>
      <c r="E1392" s="192"/>
      <c r="F1392" s="194"/>
      <c r="H1392" s="186"/>
    </row>
    <row r="1393" spans="1:8" ht="11.85" hidden="1" customHeight="1">
      <c r="A1393" s="195" t="s">
        <v>12885</v>
      </c>
      <c r="B1393" s="196" t="s">
        <v>8261</v>
      </c>
      <c r="C1393" s="196" t="s">
        <v>8262</v>
      </c>
      <c r="D1393" s="196" t="s">
        <v>8263</v>
      </c>
      <c r="E1393" s="196" t="s">
        <v>8264</v>
      </c>
      <c r="F1393" s="197" t="s">
        <v>8265</v>
      </c>
      <c r="H1393" s="186"/>
    </row>
    <row r="1394" spans="1:8" ht="11.85" hidden="1" customHeight="1">
      <c r="A1394" s="778" t="s">
        <v>13437</v>
      </c>
      <c r="B1394" s="779"/>
      <c r="C1394" s="779"/>
      <c r="D1394" s="779"/>
      <c r="E1394" s="779"/>
      <c r="F1394" s="780"/>
      <c r="H1394" s="186"/>
    </row>
    <row r="1395" spans="1:8" ht="11.85" hidden="1" customHeight="1">
      <c r="A1395" s="329" t="s">
        <v>8236</v>
      </c>
      <c r="B1395" s="325" t="s">
        <v>8237</v>
      </c>
      <c r="C1395" s="326" t="s">
        <v>13436</v>
      </c>
      <c r="D1395" s="327">
        <v>0.36</v>
      </c>
      <c r="E1395" s="211">
        <f>F$14</f>
        <v>2.89</v>
      </c>
      <c r="F1395" s="204">
        <f>PRODUCT(D1395:E1395)</f>
        <v>1.0404</v>
      </c>
      <c r="H1395" s="186"/>
    </row>
    <row r="1396" spans="1:8" ht="11.85" hidden="1" customHeight="1">
      <c r="A1396" s="329" t="s">
        <v>4681</v>
      </c>
      <c r="B1396" s="325" t="s">
        <v>4682</v>
      </c>
      <c r="C1396" s="326" t="s">
        <v>13436</v>
      </c>
      <c r="D1396" s="327">
        <v>1.44</v>
      </c>
      <c r="E1396" s="211">
        <f>F$12</f>
        <v>2.12</v>
      </c>
      <c r="F1396" s="204">
        <f>PRODUCT(D1396:E1396)</f>
        <v>3.0528</v>
      </c>
      <c r="H1396" s="186"/>
    </row>
    <row r="1397" spans="1:8" ht="11.85" hidden="1" customHeight="1">
      <c r="A1397" s="783" t="s">
        <v>13444</v>
      </c>
      <c r="B1397" s="784"/>
      <c r="C1397" s="784"/>
      <c r="D1397" s="784"/>
      <c r="E1397" s="784"/>
      <c r="F1397" s="204">
        <f>SUM(F1395:F1396)</f>
        <v>4.0931999999999995</v>
      </c>
      <c r="H1397" s="186"/>
    </row>
    <row r="1398" spans="1:8" ht="11.85" hidden="1" customHeight="1">
      <c r="A1398" s="783" t="s">
        <v>6572</v>
      </c>
      <c r="B1398" s="784"/>
      <c r="C1398" s="784"/>
      <c r="D1398" s="784"/>
      <c r="E1398" s="206" t="s">
        <v>10906</v>
      </c>
      <c r="F1398" s="204">
        <f>SUM(F1397)</f>
        <v>4.0931999999999995</v>
      </c>
      <c r="H1398" s="186"/>
    </row>
    <row r="1399" spans="1:8" ht="11.85" hidden="1" customHeight="1">
      <c r="A1399" s="783"/>
      <c r="B1399" s="784"/>
      <c r="C1399" s="784"/>
      <c r="D1399" s="784"/>
      <c r="E1399" s="212" t="s">
        <v>10907</v>
      </c>
      <c r="F1399" s="213">
        <f>F$10*(F1397)</f>
        <v>5.0264495999999994</v>
      </c>
      <c r="H1399" s="186"/>
    </row>
    <row r="1400" spans="1:8" ht="11.85" hidden="1" customHeight="1">
      <c r="A1400" s="783"/>
      <c r="B1400" s="784"/>
      <c r="C1400" s="784"/>
      <c r="D1400" s="784"/>
      <c r="E1400" s="206" t="s">
        <v>10908</v>
      </c>
      <c r="F1400" s="213">
        <f>SUM(F1398:F1399)*F$11</f>
        <v>1.8239299199999999</v>
      </c>
      <c r="H1400" s="186"/>
    </row>
    <row r="1401" spans="1:8" ht="11.85" hidden="1" customHeight="1">
      <c r="A1401" s="789"/>
      <c r="B1401" s="790"/>
      <c r="C1401" s="790"/>
      <c r="D1401" s="790"/>
      <c r="E1401" s="215" t="s">
        <v>10909</v>
      </c>
      <c r="F1401" s="216">
        <f>SUM(F1398:F1400)</f>
        <v>10.943579519999998</v>
      </c>
      <c r="H1401" s="186"/>
    </row>
    <row r="1402" spans="1:8" ht="11.85" hidden="1" customHeight="1">
      <c r="A1402" s="791" t="s">
        <v>6004</v>
      </c>
      <c r="B1402" s="792"/>
      <c r="C1402" s="792"/>
      <c r="D1402" s="792"/>
      <c r="E1402" s="781" t="s">
        <v>6571</v>
      </c>
      <c r="F1402" s="782"/>
      <c r="H1402" s="186"/>
    </row>
    <row r="1403" spans="1:8" ht="11.85" hidden="1" customHeight="1">
      <c r="A1403" s="190" t="s">
        <v>10268</v>
      </c>
      <c r="B1403" s="191">
        <f>ROUND(F1412,2)</f>
        <v>13.91</v>
      </c>
      <c r="C1403" s="192"/>
      <c r="D1403" s="193"/>
      <c r="E1403" s="192"/>
      <c r="F1403" s="194"/>
      <c r="H1403" s="186"/>
    </row>
    <row r="1404" spans="1:8" ht="11.85" hidden="1" customHeight="1">
      <c r="A1404" s="195" t="s">
        <v>12885</v>
      </c>
      <c r="B1404" s="196" t="s">
        <v>8261</v>
      </c>
      <c r="C1404" s="196" t="s">
        <v>8262</v>
      </c>
      <c r="D1404" s="196" t="s">
        <v>8263</v>
      </c>
      <c r="E1404" s="196" t="s">
        <v>8264</v>
      </c>
      <c r="F1404" s="197" t="s">
        <v>8265</v>
      </c>
      <c r="H1404" s="186"/>
    </row>
    <row r="1405" spans="1:8" ht="11.85" hidden="1" customHeight="1">
      <c r="A1405" s="778" t="s">
        <v>13437</v>
      </c>
      <c r="B1405" s="779"/>
      <c r="C1405" s="779"/>
      <c r="D1405" s="779"/>
      <c r="E1405" s="779"/>
      <c r="F1405" s="780"/>
      <c r="H1405" s="186"/>
    </row>
    <row r="1406" spans="1:8" ht="11.85" hidden="1" customHeight="1">
      <c r="A1406" s="329" t="s">
        <v>8236</v>
      </c>
      <c r="B1406" s="325" t="s">
        <v>8237</v>
      </c>
      <c r="C1406" s="326" t="s">
        <v>13436</v>
      </c>
      <c r="D1406" s="341">
        <v>0.48</v>
      </c>
      <c r="E1406" s="211">
        <f>F$14</f>
        <v>2.89</v>
      </c>
      <c r="F1406" s="204">
        <f>PRODUCT(D1406:E1406)</f>
        <v>1.3872</v>
      </c>
      <c r="H1406" s="186"/>
    </row>
    <row r="1407" spans="1:8" ht="11.85" hidden="1" customHeight="1">
      <c r="A1407" s="329" t="s">
        <v>4681</v>
      </c>
      <c r="B1407" s="325" t="s">
        <v>4682</v>
      </c>
      <c r="C1407" s="326" t="s">
        <v>13436</v>
      </c>
      <c r="D1407" s="210">
        <v>1.8</v>
      </c>
      <c r="E1407" s="211">
        <f>F$12</f>
        <v>2.12</v>
      </c>
      <c r="F1407" s="204">
        <f>PRODUCT(D1407:E1407)</f>
        <v>3.8160000000000003</v>
      </c>
      <c r="H1407" s="186"/>
    </row>
    <row r="1408" spans="1:8" ht="11.85" hidden="1" customHeight="1">
      <c r="A1408" s="783" t="s">
        <v>13444</v>
      </c>
      <c r="B1408" s="784"/>
      <c r="C1408" s="784"/>
      <c r="D1408" s="784"/>
      <c r="E1408" s="784"/>
      <c r="F1408" s="204">
        <f>SUM(F1406:F1407)</f>
        <v>5.2032000000000007</v>
      </c>
      <c r="H1408" s="186"/>
    </row>
    <row r="1409" spans="1:8" ht="11.85" hidden="1" customHeight="1">
      <c r="A1409" s="783" t="s">
        <v>6572</v>
      </c>
      <c r="B1409" s="784"/>
      <c r="C1409" s="784"/>
      <c r="D1409" s="784"/>
      <c r="E1409" s="206" t="s">
        <v>10906</v>
      </c>
      <c r="F1409" s="204">
        <f>SUM(F1408)</f>
        <v>5.2032000000000007</v>
      </c>
      <c r="H1409" s="186"/>
    </row>
    <row r="1410" spans="1:8" ht="11.85" hidden="1" customHeight="1">
      <c r="A1410" s="783"/>
      <c r="B1410" s="784"/>
      <c r="C1410" s="784"/>
      <c r="D1410" s="784"/>
      <c r="E1410" s="212" t="s">
        <v>10907</v>
      </c>
      <c r="F1410" s="213">
        <f>F$10*(F1408)</f>
        <v>6.3895296000000004</v>
      </c>
      <c r="H1410" s="186"/>
    </row>
    <row r="1411" spans="1:8" ht="11.85" hidden="1" customHeight="1">
      <c r="A1411" s="783"/>
      <c r="B1411" s="784"/>
      <c r="C1411" s="784"/>
      <c r="D1411" s="784"/>
      <c r="E1411" s="206" t="s">
        <v>10908</v>
      </c>
      <c r="F1411" s="213">
        <f>SUM(F1409:F1410)*F$11</f>
        <v>2.3185459200000005</v>
      </c>
      <c r="H1411" s="186"/>
    </row>
    <row r="1412" spans="1:8" ht="11.85" hidden="1" customHeight="1">
      <c r="A1412" s="789"/>
      <c r="B1412" s="790"/>
      <c r="C1412" s="790"/>
      <c r="D1412" s="790"/>
      <c r="E1412" s="215" t="s">
        <v>10909</v>
      </c>
      <c r="F1412" s="216">
        <f>SUM(F1409:F1411)</f>
        <v>13.911275520000002</v>
      </c>
      <c r="H1412" s="186"/>
    </row>
    <row r="1413" spans="1:8" ht="11.85" hidden="1" customHeight="1">
      <c r="H1413" s="186"/>
    </row>
    <row r="1414" spans="1:8" ht="11.85" hidden="1" customHeight="1">
      <c r="A1414" s="791" t="s">
        <v>6005</v>
      </c>
      <c r="B1414" s="792"/>
      <c r="C1414" s="792"/>
      <c r="D1414" s="792"/>
      <c r="E1414" s="781" t="s">
        <v>6571</v>
      </c>
      <c r="F1414" s="782"/>
      <c r="H1414" s="186"/>
    </row>
    <row r="1415" spans="1:8" ht="11.85" hidden="1" customHeight="1">
      <c r="A1415" s="190" t="s">
        <v>10268</v>
      </c>
      <c r="B1415" s="191">
        <f>ROUND(F1424,2)</f>
        <v>18.239999999999998</v>
      </c>
      <c r="C1415" s="192"/>
      <c r="D1415" s="193"/>
      <c r="E1415" s="192"/>
      <c r="F1415" s="194"/>
      <c r="H1415" s="186"/>
    </row>
    <row r="1416" spans="1:8" ht="11.85" hidden="1" customHeight="1">
      <c r="A1416" s="195" t="s">
        <v>12885</v>
      </c>
      <c r="B1416" s="196" t="s">
        <v>8261</v>
      </c>
      <c r="C1416" s="196" t="s">
        <v>8262</v>
      </c>
      <c r="D1416" s="196" t="s">
        <v>8263</v>
      </c>
      <c r="E1416" s="196" t="s">
        <v>8264</v>
      </c>
      <c r="F1416" s="197" t="s">
        <v>8265</v>
      </c>
      <c r="H1416" s="186"/>
    </row>
    <row r="1417" spans="1:8" ht="11.85" hidden="1" customHeight="1">
      <c r="A1417" s="778" t="s">
        <v>13437</v>
      </c>
      <c r="B1417" s="779"/>
      <c r="C1417" s="779"/>
      <c r="D1417" s="779"/>
      <c r="E1417" s="779"/>
      <c r="F1417" s="780"/>
      <c r="H1417" s="186"/>
    </row>
    <row r="1418" spans="1:8" ht="11.85" hidden="1" customHeight="1">
      <c r="A1418" s="329" t="s">
        <v>8236</v>
      </c>
      <c r="B1418" s="325" t="s">
        <v>8237</v>
      </c>
      <c r="C1418" s="326" t="s">
        <v>13436</v>
      </c>
      <c r="D1418" s="340">
        <v>0.6</v>
      </c>
      <c r="E1418" s="211">
        <f>F$14</f>
        <v>2.89</v>
      </c>
      <c r="F1418" s="204">
        <f>PRODUCT(D1418:E1418)</f>
        <v>1.734</v>
      </c>
      <c r="H1418" s="186"/>
    </row>
    <row r="1419" spans="1:8" ht="11.85" hidden="1" customHeight="1">
      <c r="A1419" s="329" t="s">
        <v>4681</v>
      </c>
      <c r="B1419" s="325" t="s">
        <v>4682</v>
      </c>
      <c r="C1419" s="326" t="s">
        <v>13436</v>
      </c>
      <c r="D1419" s="338">
        <v>2.4</v>
      </c>
      <c r="E1419" s="211">
        <f>F$12</f>
        <v>2.12</v>
      </c>
      <c r="F1419" s="204">
        <f>PRODUCT(D1419:E1419)</f>
        <v>5.0880000000000001</v>
      </c>
      <c r="H1419" s="186"/>
    </row>
    <row r="1420" spans="1:8" ht="11.85" hidden="1" customHeight="1">
      <c r="A1420" s="783" t="s">
        <v>13444</v>
      </c>
      <c r="B1420" s="784"/>
      <c r="C1420" s="784"/>
      <c r="D1420" s="784"/>
      <c r="E1420" s="784"/>
      <c r="F1420" s="204">
        <f>SUM(F1418:F1419)</f>
        <v>6.8220000000000001</v>
      </c>
      <c r="H1420" s="186"/>
    </row>
    <row r="1421" spans="1:8" ht="11.85" hidden="1" customHeight="1">
      <c r="A1421" s="783" t="s">
        <v>6572</v>
      </c>
      <c r="B1421" s="784"/>
      <c r="C1421" s="784"/>
      <c r="D1421" s="784"/>
      <c r="E1421" s="206" t="s">
        <v>10906</v>
      </c>
      <c r="F1421" s="204">
        <f>SUM(F1420)</f>
        <v>6.8220000000000001</v>
      </c>
      <c r="H1421" s="186"/>
    </row>
    <row r="1422" spans="1:8" ht="11.85" hidden="1" customHeight="1">
      <c r="A1422" s="783"/>
      <c r="B1422" s="784"/>
      <c r="C1422" s="784"/>
      <c r="D1422" s="784"/>
      <c r="E1422" s="212" t="s">
        <v>10907</v>
      </c>
      <c r="F1422" s="213">
        <f>F$10*(F1420)</f>
        <v>8.3774160000000002</v>
      </c>
      <c r="H1422" s="186"/>
    </row>
    <row r="1423" spans="1:8" ht="11.85" hidden="1" customHeight="1">
      <c r="A1423" s="783"/>
      <c r="B1423" s="784"/>
      <c r="C1423" s="784"/>
      <c r="D1423" s="784"/>
      <c r="E1423" s="206" t="s">
        <v>10908</v>
      </c>
      <c r="F1423" s="213">
        <f>SUM(F1421:F1422)*F$11</f>
        <v>3.0398832000000002</v>
      </c>
      <c r="H1423" s="186"/>
    </row>
    <row r="1424" spans="1:8" ht="11.85" hidden="1" customHeight="1">
      <c r="A1424" s="789"/>
      <c r="B1424" s="790"/>
      <c r="C1424" s="790"/>
      <c r="D1424" s="790"/>
      <c r="E1424" s="215" t="s">
        <v>10909</v>
      </c>
      <c r="F1424" s="216">
        <f>SUM(F1421:F1423)</f>
        <v>18.239299199999998</v>
      </c>
      <c r="H1424" s="186"/>
    </row>
    <row r="1425" spans="1:8" ht="11.85" hidden="1" customHeight="1">
      <c r="H1425" s="186"/>
    </row>
    <row r="1426" spans="1:8" ht="11.85" hidden="1" customHeight="1">
      <c r="A1426" s="791" t="s">
        <v>6006</v>
      </c>
      <c r="B1426" s="792"/>
      <c r="C1426" s="792"/>
      <c r="D1426" s="792"/>
      <c r="E1426" s="781" t="s">
        <v>6571</v>
      </c>
      <c r="F1426" s="782"/>
      <c r="H1426" s="186"/>
    </row>
    <row r="1427" spans="1:8" ht="11.85" hidden="1" customHeight="1">
      <c r="A1427" s="190" t="s">
        <v>10268</v>
      </c>
      <c r="B1427" s="191">
        <f>ROUND(F1436,2)</f>
        <v>23.49</v>
      </c>
      <c r="C1427" s="192"/>
      <c r="D1427" s="193"/>
      <c r="E1427" s="192"/>
      <c r="F1427" s="194"/>
      <c r="H1427" s="186"/>
    </row>
    <row r="1428" spans="1:8" ht="11.85" hidden="1" customHeight="1">
      <c r="A1428" s="195" t="s">
        <v>12885</v>
      </c>
      <c r="B1428" s="196" t="s">
        <v>8261</v>
      </c>
      <c r="C1428" s="196" t="s">
        <v>8262</v>
      </c>
      <c r="D1428" s="196" t="s">
        <v>8263</v>
      </c>
      <c r="E1428" s="196" t="s">
        <v>8264</v>
      </c>
      <c r="F1428" s="197" t="s">
        <v>8265</v>
      </c>
      <c r="H1428" s="186"/>
    </row>
    <row r="1429" spans="1:8" ht="11.85" hidden="1" customHeight="1">
      <c r="A1429" s="778" t="s">
        <v>13437</v>
      </c>
      <c r="B1429" s="779"/>
      <c r="C1429" s="779"/>
      <c r="D1429" s="779"/>
      <c r="E1429" s="779"/>
      <c r="F1429" s="780"/>
      <c r="H1429" s="186"/>
    </row>
    <row r="1430" spans="1:8" ht="11.85" hidden="1" customHeight="1">
      <c r="A1430" s="329" t="s">
        <v>8236</v>
      </c>
      <c r="B1430" s="325" t="s">
        <v>8237</v>
      </c>
      <c r="C1430" s="326" t="s">
        <v>13436</v>
      </c>
      <c r="D1430" s="340">
        <v>0.84</v>
      </c>
      <c r="E1430" s="211">
        <f>F$14</f>
        <v>2.89</v>
      </c>
      <c r="F1430" s="204">
        <f>PRODUCT(D1430:E1430)</f>
        <v>2.4276</v>
      </c>
      <c r="H1430" s="186"/>
    </row>
    <row r="1431" spans="1:8" ht="11.85" hidden="1" customHeight="1">
      <c r="A1431" s="329" t="s">
        <v>4681</v>
      </c>
      <c r="B1431" s="325" t="s">
        <v>4682</v>
      </c>
      <c r="C1431" s="326" t="s">
        <v>13436</v>
      </c>
      <c r="D1431" s="338">
        <v>3</v>
      </c>
      <c r="E1431" s="211">
        <f>F$12</f>
        <v>2.12</v>
      </c>
      <c r="F1431" s="204">
        <f>PRODUCT(D1431:E1431)</f>
        <v>6.36</v>
      </c>
      <c r="H1431" s="186"/>
    </row>
    <row r="1432" spans="1:8" ht="11.85" hidden="1" customHeight="1">
      <c r="A1432" s="783" t="s">
        <v>13444</v>
      </c>
      <c r="B1432" s="784"/>
      <c r="C1432" s="784"/>
      <c r="D1432" s="784"/>
      <c r="E1432" s="784"/>
      <c r="F1432" s="204">
        <f>SUM(F1430:F1431)</f>
        <v>8.7876000000000012</v>
      </c>
      <c r="H1432" s="186"/>
    </row>
    <row r="1433" spans="1:8" ht="11.85" hidden="1" customHeight="1">
      <c r="A1433" s="783" t="s">
        <v>6572</v>
      </c>
      <c r="B1433" s="784"/>
      <c r="C1433" s="784"/>
      <c r="D1433" s="784"/>
      <c r="E1433" s="206" t="s">
        <v>10906</v>
      </c>
      <c r="F1433" s="204">
        <f>SUM(F1432)</f>
        <v>8.7876000000000012</v>
      </c>
      <c r="H1433" s="186"/>
    </row>
    <row r="1434" spans="1:8" ht="11.85" hidden="1" customHeight="1">
      <c r="A1434" s="783"/>
      <c r="B1434" s="784"/>
      <c r="C1434" s="784"/>
      <c r="D1434" s="784"/>
      <c r="E1434" s="212" t="s">
        <v>10907</v>
      </c>
      <c r="F1434" s="213">
        <f>F$10*(F1432)</f>
        <v>10.791172800000002</v>
      </c>
      <c r="H1434" s="186"/>
    </row>
    <row r="1435" spans="1:8" ht="11.85" hidden="1" customHeight="1">
      <c r="A1435" s="783"/>
      <c r="B1435" s="784"/>
      <c r="C1435" s="784"/>
      <c r="D1435" s="784"/>
      <c r="E1435" s="206" t="s">
        <v>10908</v>
      </c>
      <c r="F1435" s="213">
        <f>SUM(F1433:F1434)*F$11</f>
        <v>3.9157545600000008</v>
      </c>
      <c r="H1435" s="186"/>
    </row>
    <row r="1436" spans="1:8" ht="11.85" hidden="1" customHeight="1">
      <c r="A1436" s="789"/>
      <c r="B1436" s="790"/>
      <c r="C1436" s="790"/>
      <c r="D1436" s="790"/>
      <c r="E1436" s="215" t="s">
        <v>10909</v>
      </c>
      <c r="F1436" s="216">
        <f>SUM(F1433:F1435)</f>
        <v>23.494527360000003</v>
      </c>
      <c r="H1436" s="186"/>
    </row>
    <row r="1437" spans="1:8" ht="11.85" hidden="1" customHeight="1">
      <c r="H1437" s="186"/>
    </row>
    <row r="1438" spans="1:8" ht="11.85" hidden="1" customHeight="1">
      <c r="A1438" s="791" t="s">
        <v>6007</v>
      </c>
      <c r="B1438" s="792"/>
      <c r="C1438" s="792"/>
      <c r="D1438" s="792"/>
      <c r="E1438" s="781" t="s">
        <v>6571</v>
      </c>
      <c r="F1438" s="782"/>
      <c r="H1438" s="186"/>
    </row>
    <row r="1439" spans="1:8" ht="11.85" hidden="1" customHeight="1">
      <c r="A1439" s="190" t="s">
        <v>10268</v>
      </c>
      <c r="B1439" s="191">
        <f>ROUND(F1448,2)</f>
        <v>33.76</v>
      </c>
      <c r="C1439" s="192"/>
      <c r="D1439" s="193"/>
      <c r="E1439" s="192"/>
      <c r="F1439" s="194"/>
      <c r="H1439" s="186"/>
    </row>
    <row r="1440" spans="1:8" ht="11.85" hidden="1" customHeight="1">
      <c r="A1440" s="195" t="s">
        <v>12885</v>
      </c>
      <c r="B1440" s="196" t="s">
        <v>8261</v>
      </c>
      <c r="C1440" s="196" t="s">
        <v>8262</v>
      </c>
      <c r="D1440" s="196" t="s">
        <v>8263</v>
      </c>
      <c r="E1440" s="196" t="s">
        <v>8264</v>
      </c>
      <c r="F1440" s="197" t="s">
        <v>8265</v>
      </c>
      <c r="H1440" s="186"/>
    </row>
    <row r="1441" spans="1:8" ht="11.85" hidden="1" customHeight="1">
      <c r="A1441" s="778" t="s">
        <v>13437</v>
      </c>
      <c r="B1441" s="779"/>
      <c r="C1441" s="779"/>
      <c r="D1441" s="779"/>
      <c r="E1441" s="779"/>
      <c r="F1441" s="780"/>
      <c r="H1441" s="186"/>
    </row>
    <row r="1442" spans="1:8" ht="11.85" hidden="1" customHeight="1">
      <c r="A1442" s="329" t="s">
        <v>8236</v>
      </c>
      <c r="B1442" s="325" t="s">
        <v>8237</v>
      </c>
      <c r="C1442" s="326" t="s">
        <v>13436</v>
      </c>
      <c r="D1442" s="340">
        <v>1.2</v>
      </c>
      <c r="E1442" s="211">
        <f>F$14</f>
        <v>2.89</v>
      </c>
      <c r="F1442" s="204">
        <f>PRODUCT(D1442:E1442)</f>
        <v>3.468</v>
      </c>
      <c r="H1442" s="186"/>
    </row>
    <row r="1443" spans="1:8" ht="11.85" hidden="1" customHeight="1">
      <c r="A1443" s="329" t="s">
        <v>4681</v>
      </c>
      <c r="B1443" s="325" t="s">
        <v>4682</v>
      </c>
      <c r="C1443" s="326" t="s">
        <v>13436</v>
      </c>
      <c r="D1443" s="338">
        <v>4.32</v>
      </c>
      <c r="E1443" s="211">
        <f>F$12</f>
        <v>2.12</v>
      </c>
      <c r="F1443" s="204">
        <f>PRODUCT(D1443:E1443)</f>
        <v>9.1584000000000003</v>
      </c>
      <c r="H1443" s="186"/>
    </row>
    <row r="1444" spans="1:8" ht="11.85" hidden="1" customHeight="1">
      <c r="A1444" s="783" t="s">
        <v>13444</v>
      </c>
      <c r="B1444" s="784"/>
      <c r="C1444" s="784"/>
      <c r="D1444" s="784"/>
      <c r="E1444" s="784"/>
      <c r="F1444" s="204">
        <f>SUM(F1442:F1443)</f>
        <v>12.6264</v>
      </c>
      <c r="H1444" s="186"/>
    </row>
    <row r="1445" spans="1:8" ht="11.85" hidden="1" customHeight="1">
      <c r="A1445" s="783" t="s">
        <v>6572</v>
      </c>
      <c r="B1445" s="784"/>
      <c r="C1445" s="784"/>
      <c r="D1445" s="784"/>
      <c r="E1445" s="206" t="s">
        <v>10906</v>
      </c>
      <c r="F1445" s="204">
        <f>SUM(F1444)</f>
        <v>12.6264</v>
      </c>
      <c r="H1445" s="186"/>
    </row>
    <row r="1446" spans="1:8" ht="11.85" hidden="1" customHeight="1">
      <c r="A1446" s="783"/>
      <c r="B1446" s="784"/>
      <c r="C1446" s="784"/>
      <c r="D1446" s="784"/>
      <c r="E1446" s="212" t="s">
        <v>10907</v>
      </c>
      <c r="F1446" s="213">
        <f>F$10*(F1444)</f>
        <v>15.505219200000001</v>
      </c>
      <c r="H1446" s="186"/>
    </row>
    <row r="1447" spans="1:8" ht="11.85" hidden="1" customHeight="1">
      <c r="A1447" s="783"/>
      <c r="B1447" s="784"/>
      <c r="C1447" s="784"/>
      <c r="D1447" s="784"/>
      <c r="E1447" s="206" t="s">
        <v>10908</v>
      </c>
      <c r="F1447" s="213">
        <f>SUM(F1445:F1446)*F$11</f>
        <v>5.6263238400000013</v>
      </c>
      <c r="H1447" s="186"/>
    </row>
    <row r="1448" spans="1:8" ht="11.85" hidden="1" customHeight="1">
      <c r="A1448" s="789"/>
      <c r="B1448" s="790"/>
      <c r="C1448" s="790"/>
      <c r="D1448" s="790"/>
      <c r="E1448" s="215" t="s">
        <v>10909</v>
      </c>
      <c r="F1448" s="216">
        <f>SUM(F1445:F1447)</f>
        <v>33.757943040000001</v>
      </c>
      <c r="H1448" s="186"/>
    </row>
    <row r="1449" spans="1:8" ht="11.1" hidden="1" customHeight="1">
      <c r="A1449" s="791" t="s">
        <v>6008</v>
      </c>
      <c r="B1449" s="792"/>
      <c r="C1449" s="792"/>
      <c r="D1449" s="792"/>
      <c r="E1449" s="781" t="s">
        <v>6571</v>
      </c>
      <c r="F1449" s="782"/>
      <c r="H1449" s="186"/>
    </row>
    <row r="1450" spans="1:8" ht="11.1" hidden="1" customHeight="1">
      <c r="A1450" s="190" t="s">
        <v>10268</v>
      </c>
      <c r="B1450" s="191">
        <f>ROUND(F1459,2)</f>
        <v>57.78</v>
      </c>
      <c r="C1450" s="192"/>
      <c r="D1450" s="193"/>
      <c r="E1450" s="192"/>
      <c r="F1450" s="194"/>
      <c r="H1450" s="186"/>
    </row>
    <row r="1451" spans="1:8" ht="11.1" hidden="1" customHeight="1">
      <c r="A1451" s="195" t="s">
        <v>12885</v>
      </c>
      <c r="B1451" s="196" t="s">
        <v>8261</v>
      </c>
      <c r="C1451" s="196" t="s">
        <v>8262</v>
      </c>
      <c r="D1451" s="196" t="s">
        <v>8263</v>
      </c>
      <c r="E1451" s="196" t="s">
        <v>8264</v>
      </c>
      <c r="F1451" s="197" t="s">
        <v>8265</v>
      </c>
      <c r="H1451" s="186"/>
    </row>
    <row r="1452" spans="1:8" ht="11.1" hidden="1" customHeight="1">
      <c r="A1452" s="778" t="s">
        <v>13437</v>
      </c>
      <c r="B1452" s="779"/>
      <c r="C1452" s="779"/>
      <c r="D1452" s="779"/>
      <c r="E1452" s="779"/>
      <c r="F1452" s="780"/>
      <c r="H1452" s="186"/>
    </row>
    <row r="1453" spans="1:8" ht="11.1" hidden="1" customHeight="1">
      <c r="A1453" s="329" t="s">
        <v>8236</v>
      </c>
      <c r="B1453" s="325" t="s">
        <v>8237</v>
      </c>
      <c r="C1453" s="326" t="s">
        <v>13436</v>
      </c>
      <c r="D1453" s="340">
        <v>1.8</v>
      </c>
      <c r="E1453" s="211">
        <f>F$14</f>
        <v>2.89</v>
      </c>
      <c r="F1453" s="204">
        <f>PRODUCT(D1453:E1453)</f>
        <v>5.202</v>
      </c>
      <c r="H1453" s="186"/>
    </row>
    <row r="1454" spans="1:8" ht="11.1" hidden="1" customHeight="1">
      <c r="A1454" s="329" t="s">
        <v>4681</v>
      </c>
      <c r="B1454" s="325" t="s">
        <v>4682</v>
      </c>
      <c r="C1454" s="326" t="s">
        <v>13436</v>
      </c>
      <c r="D1454" s="340">
        <v>7.74</v>
      </c>
      <c r="E1454" s="211">
        <f>F$12</f>
        <v>2.12</v>
      </c>
      <c r="F1454" s="204">
        <f>PRODUCT(D1454:E1454)</f>
        <v>16.408800000000003</v>
      </c>
      <c r="H1454" s="186"/>
    </row>
    <row r="1455" spans="1:8" ht="11.1" hidden="1" customHeight="1">
      <c r="A1455" s="783" t="s">
        <v>13444</v>
      </c>
      <c r="B1455" s="784"/>
      <c r="C1455" s="784"/>
      <c r="D1455" s="784"/>
      <c r="E1455" s="784"/>
      <c r="F1455" s="204">
        <f>SUM(F1453:F1454)</f>
        <v>21.610800000000005</v>
      </c>
      <c r="H1455" s="186"/>
    </row>
    <row r="1456" spans="1:8" ht="11.1" hidden="1" customHeight="1">
      <c r="A1456" s="783" t="s">
        <v>6572</v>
      </c>
      <c r="B1456" s="784"/>
      <c r="C1456" s="784"/>
      <c r="D1456" s="784"/>
      <c r="E1456" s="206" t="s">
        <v>10906</v>
      </c>
      <c r="F1456" s="204">
        <f>SUM(F1455)</f>
        <v>21.610800000000005</v>
      </c>
      <c r="H1456" s="186"/>
    </row>
    <row r="1457" spans="1:8" ht="11.1" hidden="1" customHeight="1">
      <c r="A1457" s="783"/>
      <c r="B1457" s="784"/>
      <c r="C1457" s="784"/>
      <c r="D1457" s="784"/>
      <c r="E1457" s="212" t="s">
        <v>10907</v>
      </c>
      <c r="F1457" s="213">
        <f>F$10*(F1455)</f>
        <v>26.538062400000005</v>
      </c>
      <c r="H1457" s="186"/>
    </row>
    <row r="1458" spans="1:8" ht="11.1" hidden="1" customHeight="1">
      <c r="A1458" s="783"/>
      <c r="B1458" s="784"/>
      <c r="C1458" s="784"/>
      <c r="D1458" s="784"/>
      <c r="E1458" s="206" t="s">
        <v>10908</v>
      </c>
      <c r="F1458" s="213">
        <f>SUM(F1456:F1457)*F$11</f>
        <v>9.6297724800000033</v>
      </c>
      <c r="H1458" s="186"/>
    </row>
    <row r="1459" spans="1:8" ht="11.1" hidden="1" customHeight="1">
      <c r="A1459" s="789"/>
      <c r="B1459" s="790"/>
      <c r="C1459" s="790"/>
      <c r="D1459" s="790"/>
      <c r="E1459" s="215" t="s">
        <v>10909</v>
      </c>
      <c r="F1459" s="216">
        <f>SUM(F1456:F1458)</f>
        <v>57.778634880000013</v>
      </c>
      <c r="H1459" s="186"/>
    </row>
    <row r="1460" spans="1:8" ht="11.1" hidden="1" customHeight="1">
      <c r="H1460" s="186"/>
    </row>
    <row r="1461" spans="1:8" ht="11.1" hidden="1" customHeight="1">
      <c r="A1461" s="791" t="s">
        <v>6009</v>
      </c>
      <c r="B1461" s="792"/>
      <c r="C1461" s="792"/>
      <c r="D1461" s="792"/>
      <c r="E1461" s="781" t="s">
        <v>6571</v>
      </c>
      <c r="F1461" s="782"/>
      <c r="H1461" s="186"/>
    </row>
    <row r="1462" spans="1:8" ht="11.1" hidden="1" customHeight="1">
      <c r="A1462" s="190" t="s">
        <v>10268</v>
      </c>
      <c r="B1462" s="191">
        <f>ROUND(F1471,2)</f>
        <v>81.89</v>
      </c>
      <c r="C1462" s="192"/>
      <c r="D1462" s="193"/>
      <c r="E1462" s="192"/>
      <c r="F1462" s="194"/>
      <c r="H1462" s="186"/>
    </row>
    <row r="1463" spans="1:8" ht="11.1" hidden="1" customHeight="1">
      <c r="A1463" s="195" t="s">
        <v>12885</v>
      </c>
      <c r="B1463" s="196" t="s">
        <v>8261</v>
      </c>
      <c r="C1463" s="196" t="s">
        <v>8262</v>
      </c>
      <c r="D1463" s="196" t="s">
        <v>8263</v>
      </c>
      <c r="E1463" s="196" t="s">
        <v>8264</v>
      </c>
      <c r="F1463" s="197" t="s">
        <v>8265</v>
      </c>
      <c r="H1463" s="186"/>
    </row>
    <row r="1464" spans="1:8" ht="11.1" hidden="1" customHeight="1">
      <c r="A1464" s="778" t="s">
        <v>13437</v>
      </c>
      <c r="B1464" s="779"/>
      <c r="C1464" s="779"/>
      <c r="D1464" s="779"/>
      <c r="E1464" s="779"/>
      <c r="F1464" s="780"/>
      <c r="H1464" s="186"/>
    </row>
    <row r="1465" spans="1:8" ht="11.1" hidden="1" customHeight="1">
      <c r="A1465" s="329" t="s">
        <v>8236</v>
      </c>
      <c r="B1465" s="325" t="s">
        <v>8237</v>
      </c>
      <c r="C1465" s="326" t="s">
        <v>13436</v>
      </c>
      <c r="D1465" s="340">
        <v>3.6</v>
      </c>
      <c r="E1465" s="211">
        <f>F$14</f>
        <v>2.89</v>
      </c>
      <c r="F1465" s="204">
        <f>PRODUCT(D1465:E1465)</f>
        <v>10.404</v>
      </c>
      <c r="H1465" s="186"/>
    </row>
    <row r="1466" spans="1:8" ht="11.1" hidden="1" customHeight="1">
      <c r="A1466" s="329" t="s">
        <v>4681</v>
      </c>
      <c r="B1466" s="325" t="s">
        <v>4682</v>
      </c>
      <c r="C1466" s="326" t="s">
        <v>13436</v>
      </c>
      <c r="D1466" s="340">
        <v>9.5399999999999991</v>
      </c>
      <c r="E1466" s="211">
        <f>F$12</f>
        <v>2.12</v>
      </c>
      <c r="F1466" s="204">
        <f>PRODUCT(D1466:E1466)</f>
        <v>20.224799999999998</v>
      </c>
      <c r="H1466" s="186"/>
    </row>
    <row r="1467" spans="1:8" ht="11.1" hidden="1" customHeight="1">
      <c r="A1467" s="783" t="s">
        <v>13444</v>
      </c>
      <c r="B1467" s="784"/>
      <c r="C1467" s="784"/>
      <c r="D1467" s="784"/>
      <c r="E1467" s="784"/>
      <c r="F1467" s="204">
        <f>SUM(F1465:F1466)</f>
        <v>30.628799999999998</v>
      </c>
      <c r="H1467" s="186"/>
    </row>
    <row r="1468" spans="1:8" ht="11.1" hidden="1" customHeight="1">
      <c r="A1468" s="783" t="s">
        <v>6572</v>
      </c>
      <c r="B1468" s="784"/>
      <c r="C1468" s="784"/>
      <c r="D1468" s="784"/>
      <c r="E1468" s="206" t="s">
        <v>10906</v>
      </c>
      <c r="F1468" s="204">
        <f>SUM(F1467)</f>
        <v>30.628799999999998</v>
      </c>
      <c r="H1468" s="186"/>
    </row>
    <row r="1469" spans="1:8" ht="11.1" hidden="1" customHeight="1">
      <c r="A1469" s="783"/>
      <c r="B1469" s="784"/>
      <c r="C1469" s="784"/>
      <c r="D1469" s="784"/>
      <c r="E1469" s="212" t="s">
        <v>10907</v>
      </c>
      <c r="F1469" s="213">
        <f>F$10*(F1467)</f>
        <v>37.6121664</v>
      </c>
      <c r="H1469" s="186"/>
    </row>
    <row r="1470" spans="1:8" ht="11.1" hidden="1" customHeight="1">
      <c r="A1470" s="783"/>
      <c r="B1470" s="784"/>
      <c r="C1470" s="784"/>
      <c r="D1470" s="784"/>
      <c r="E1470" s="206" t="s">
        <v>10908</v>
      </c>
      <c r="F1470" s="213">
        <f>SUM(F1468:F1469)*F$11</f>
        <v>13.648193279999999</v>
      </c>
      <c r="H1470" s="186"/>
    </row>
    <row r="1471" spans="1:8" ht="11.1" hidden="1" customHeight="1">
      <c r="A1471" s="789"/>
      <c r="B1471" s="790"/>
      <c r="C1471" s="790"/>
      <c r="D1471" s="790"/>
      <c r="E1471" s="215" t="s">
        <v>10909</v>
      </c>
      <c r="F1471" s="216">
        <f>SUM(F1468:F1470)</f>
        <v>81.889159679999992</v>
      </c>
      <c r="H1471" s="186"/>
    </row>
    <row r="1472" spans="1:8" ht="11.1" hidden="1" customHeight="1">
      <c r="H1472" s="186"/>
    </row>
    <row r="1473" spans="1:8" ht="11.1" hidden="1" customHeight="1">
      <c r="A1473" s="791" t="s">
        <v>6010</v>
      </c>
      <c r="B1473" s="792"/>
      <c r="C1473" s="792"/>
      <c r="D1473" s="792"/>
      <c r="E1473" s="781" t="s">
        <v>6571</v>
      </c>
      <c r="F1473" s="782"/>
      <c r="H1473" s="186"/>
    </row>
    <row r="1474" spans="1:8" ht="11.1" hidden="1" customHeight="1">
      <c r="A1474" s="190" t="s">
        <v>10268</v>
      </c>
      <c r="B1474" s="191">
        <f>ROUND(F1483,2)</f>
        <v>119.84</v>
      </c>
      <c r="C1474" s="192"/>
      <c r="D1474" s="193"/>
      <c r="E1474" s="192"/>
      <c r="F1474" s="194"/>
      <c r="H1474" s="186"/>
    </row>
    <row r="1475" spans="1:8" ht="11.1" hidden="1" customHeight="1">
      <c r="A1475" s="195" t="s">
        <v>12885</v>
      </c>
      <c r="B1475" s="196" t="s">
        <v>8261</v>
      </c>
      <c r="C1475" s="196" t="s">
        <v>8262</v>
      </c>
      <c r="D1475" s="196" t="s">
        <v>8263</v>
      </c>
      <c r="E1475" s="196" t="s">
        <v>8264</v>
      </c>
      <c r="F1475" s="197" t="s">
        <v>8265</v>
      </c>
      <c r="H1475" s="186"/>
    </row>
    <row r="1476" spans="1:8" ht="11.1" hidden="1" customHeight="1">
      <c r="A1476" s="778" t="s">
        <v>13437</v>
      </c>
      <c r="B1476" s="779"/>
      <c r="C1476" s="779"/>
      <c r="D1476" s="779"/>
      <c r="E1476" s="779"/>
      <c r="F1476" s="780"/>
      <c r="H1476" s="186"/>
    </row>
    <row r="1477" spans="1:8" ht="11.1" hidden="1" customHeight="1">
      <c r="A1477" s="329" t="s">
        <v>8236</v>
      </c>
      <c r="B1477" s="325" t="s">
        <v>8237</v>
      </c>
      <c r="C1477" s="326" t="s">
        <v>13436</v>
      </c>
      <c r="D1477" s="340">
        <v>6.12</v>
      </c>
      <c r="E1477" s="211">
        <f>F$14</f>
        <v>2.89</v>
      </c>
      <c r="F1477" s="204">
        <f>PRODUCT(D1477:E1477)</f>
        <v>17.686800000000002</v>
      </c>
      <c r="H1477" s="186"/>
    </row>
    <row r="1478" spans="1:8" ht="11.1" hidden="1" customHeight="1">
      <c r="A1478" s="329" t="s">
        <v>4681</v>
      </c>
      <c r="B1478" s="325" t="s">
        <v>4682</v>
      </c>
      <c r="C1478" s="326" t="s">
        <v>13436</v>
      </c>
      <c r="D1478" s="340">
        <v>12.8</v>
      </c>
      <c r="E1478" s="211">
        <f>F$12</f>
        <v>2.12</v>
      </c>
      <c r="F1478" s="204">
        <f>PRODUCT(D1478:E1478)</f>
        <v>27.136000000000003</v>
      </c>
      <c r="H1478" s="186"/>
    </row>
    <row r="1479" spans="1:8" ht="11.1" hidden="1" customHeight="1">
      <c r="A1479" s="783" t="s">
        <v>13444</v>
      </c>
      <c r="B1479" s="784"/>
      <c r="C1479" s="784"/>
      <c r="D1479" s="784"/>
      <c r="E1479" s="784"/>
      <c r="F1479" s="204">
        <f>SUM(F1477:F1478)</f>
        <v>44.822800000000001</v>
      </c>
      <c r="H1479" s="186"/>
    </row>
    <row r="1480" spans="1:8" ht="11.1" hidden="1" customHeight="1">
      <c r="A1480" s="783" t="s">
        <v>6572</v>
      </c>
      <c r="B1480" s="784"/>
      <c r="C1480" s="784"/>
      <c r="D1480" s="784"/>
      <c r="E1480" s="206" t="s">
        <v>10906</v>
      </c>
      <c r="F1480" s="204">
        <f>SUM(F1479)</f>
        <v>44.822800000000001</v>
      </c>
      <c r="H1480" s="186"/>
    </row>
    <row r="1481" spans="1:8" ht="11.1" hidden="1" customHeight="1">
      <c r="A1481" s="783"/>
      <c r="B1481" s="784"/>
      <c r="C1481" s="784"/>
      <c r="D1481" s="784"/>
      <c r="E1481" s="212" t="s">
        <v>10907</v>
      </c>
      <c r="F1481" s="213">
        <f>F$10*(F1479)</f>
        <v>55.042398400000003</v>
      </c>
      <c r="H1481" s="186"/>
    </row>
    <row r="1482" spans="1:8" ht="11.1" hidden="1" customHeight="1">
      <c r="A1482" s="783"/>
      <c r="B1482" s="784"/>
      <c r="C1482" s="784"/>
      <c r="D1482" s="784"/>
      <c r="E1482" s="206" t="s">
        <v>10908</v>
      </c>
      <c r="F1482" s="213">
        <f>SUM(F1480:F1481)*F$11</f>
        <v>19.973039679999999</v>
      </c>
      <c r="H1482" s="186"/>
    </row>
    <row r="1483" spans="1:8" ht="11.1" hidden="1" customHeight="1">
      <c r="A1483" s="789"/>
      <c r="B1483" s="790"/>
      <c r="C1483" s="790"/>
      <c r="D1483" s="790"/>
      <c r="E1483" s="215" t="s">
        <v>10909</v>
      </c>
      <c r="F1483" s="216">
        <f>SUM(F1480:F1482)</f>
        <v>119.83823808</v>
      </c>
      <c r="H1483" s="186"/>
    </row>
    <row r="1484" spans="1:8" ht="11.1" hidden="1" customHeight="1">
      <c r="H1484" s="186"/>
    </row>
    <row r="1485" spans="1:8" ht="11.1" hidden="1" customHeight="1">
      <c r="A1485" s="791" t="s">
        <v>7238</v>
      </c>
      <c r="B1485" s="792"/>
      <c r="C1485" s="792"/>
      <c r="D1485" s="792"/>
      <c r="E1485" s="781" t="s">
        <v>6571</v>
      </c>
      <c r="F1485" s="782"/>
      <c r="H1485" s="186"/>
    </row>
    <row r="1486" spans="1:8" ht="11.1" hidden="1" customHeight="1">
      <c r="A1486" s="190" t="s">
        <v>10268</v>
      </c>
      <c r="B1486" s="191">
        <f>ROUND(F1498,2)</f>
        <v>0.64</v>
      </c>
      <c r="C1486" s="192"/>
      <c r="D1486" s="193"/>
      <c r="E1486" s="192"/>
      <c r="F1486" s="194"/>
      <c r="H1486" s="186"/>
    </row>
    <row r="1487" spans="1:8" ht="11.1" hidden="1" customHeight="1">
      <c r="A1487" s="195" t="s">
        <v>12885</v>
      </c>
      <c r="B1487" s="196" t="s">
        <v>8261</v>
      </c>
      <c r="C1487" s="196" t="s">
        <v>8262</v>
      </c>
      <c r="D1487" s="196" t="s">
        <v>8263</v>
      </c>
      <c r="E1487" s="196" t="s">
        <v>8264</v>
      </c>
      <c r="F1487" s="197" t="s">
        <v>8265</v>
      </c>
      <c r="H1487" s="186"/>
    </row>
    <row r="1488" spans="1:8" ht="11.1" hidden="1" customHeight="1">
      <c r="A1488" s="778" t="s">
        <v>13437</v>
      </c>
      <c r="B1488" s="779"/>
      <c r="C1488" s="779"/>
      <c r="D1488" s="779"/>
      <c r="E1488" s="779"/>
      <c r="F1488" s="780"/>
      <c r="H1488" s="186"/>
    </row>
    <row r="1489" spans="1:8" ht="11.1" hidden="1" customHeight="1">
      <c r="A1489" s="207" t="s">
        <v>8831</v>
      </c>
      <c r="B1489" s="208" t="s">
        <v>8832</v>
      </c>
      <c r="C1489" s="209" t="s">
        <v>13436</v>
      </c>
      <c r="D1489" s="210">
        <v>5.6000000000000001E-2</v>
      </c>
      <c r="E1489" s="211">
        <f>F$14</f>
        <v>2.89</v>
      </c>
      <c r="F1489" s="204">
        <f>PRODUCT(D1489:E1489)</f>
        <v>0.16184000000000001</v>
      </c>
      <c r="H1489" s="186"/>
    </row>
    <row r="1490" spans="1:8" ht="11.1" hidden="1" customHeight="1">
      <c r="A1490" s="207" t="s">
        <v>4681</v>
      </c>
      <c r="B1490" s="208" t="s">
        <v>4682</v>
      </c>
      <c r="C1490" s="209" t="s">
        <v>13436</v>
      </c>
      <c r="D1490" s="210">
        <v>5.6000000000000001E-2</v>
      </c>
      <c r="E1490" s="211">
        <f>F$12</f>
        <v>2.12</v>
      </c>
      <c r="F1490" s="204">
        <f>PRODUCT(D1490:E1490)</f>
        <v>0.11872000000000001</v>
      </c>
      <c r="H1490" s="186"/>
    </row>
    <row r="1491" spans="1:8" ht="11.1" hidden="1" customHeight="1">
      <c r="A1491" s="783" t="s">
        <v>13444</v>
      </c>
      <c r="B1491" s="784"/>
      <c r="C1491" s="784"/>
      <c r="D1491" s="784"/>
      <c r="E1491" s="784"/>
      <c r="F1491" s="204">
        <f>SUM(F1489:F1490)</f>
        <v>0.28056000000000003</v>
      </c>
      <c r="H1491" s="186"/>
    </row>
    <row r="1492" spans="1:8" ht="11.1" hidden="1" customHeight="1">
      <c r="A1492" s="778" t="s">
        <v>8771</v>
      </c>
      <c r="B1492" s="779"/>
      <c r="C1492" s="779"/>
      <c r="D1492" s="779"/>
      <c r="E1492" s="779"/>
      <c r="F1492" s="780"/>
      <c r="H1492" s="186"/>
    </row>
    <row r="1493" spans="1:8" ht="11.1" hidden="1" customHeight="1">
      <c r="A1493" s="219" t="s">
        <v>7239</v>
      </c>
      <c r="B1493" s="208" t="s">
        <v>7240</v>
      </c>
      <c r="C1493" s="209" t="s">
        <v>4675</v>
      </c>
      <c r="D1493" s="210">
        <v>1</v>
      </c>
      <c r="E1493" s="210">
        <f>B$2860/1.25</f>
        <v>0.11200000000000002</v>
      </c>
      <c r="F1493" s="204">
        <f>PRODUCT(D1493:E1493)</f>
        <v>0.11200000000000002</v>
      </c>
      <c r="H1493" s="186"/>
    </row>
    <row r="1494" spans="1:8" ht="11.1" hidden="1" customHeight="1">
      <c r="A1494" s="783" t="s">
        <v>10886</v>
      </c>
      <c r="B1494" s="784"/>
      <c r="C1494" s="784"/>
      <c r="D1494" s="784"/>
      <c r="E1494" s="784"/>
      <c r="F1494" s="204">
        <f>SUM(F1493:F1493)</f>
        <v>0.11200000000000002</v>
      </c>
      <c r="H1494" s="186"/>
    </row>
    <row r="1495" spans="1:8" ht="11.1" hidden="1" customHeight="1">
      <c r="A1495" s="783" t="s">
        <v>6572</v>
      </c>
      <c r="B1495" s="784"/>
      <c r="C1495" s="784"/>
      <c r="D1495" s="784"/>
      <c r="E1495" s="206" t="s">
        <v>10906</v>
      </c>
      <c r="F1495" s="204">
        <f>SUM(F1491,F1494)</f>
        <v>0.39256000000000002</v>
      </c>
      <c r="H1495" s="186"/>
    </row>
    <row r="1496" spans="1:8" ht="11.1" hidden="1" customHeight="1">
      <c r="A1496" s="783"/>
      <c r="B1496" s="784"/>
      <c r="C1496" s="784"/>
      <c r="D1496" s="784"/>
      <c r="E1496" s="212" t="s">
        <v>10907</v>
      </c>
      <c r="F1496" s="213">
        <f>F$10*(F1494)</f>
        <v>0.13753600000000002</v>
      </c>
      <c r="H1496" s="186"/>
    </row>
    <row r="1497" spans="1:8" ht="11.1" hidden="1" customHeight="1">
      <c r="A1497" s="783"/>
      <c r="B1497" s="784"/>
      <c r="C1497" s="784"/>
      <c r="D1497" s="784"/>
      <c r="E1497" s="206" t="s">
        <v>10908</v>
      </c>
      <c r="F1497" s="213">
        <f>SUM(F1495:F1496)*F$11</f>
        <v>0.10601920000000001</v>
      </c>
      <c r="H1497" s="186"/>
    </row>
    <row r="1498" spans="1:8" ht="11.1" hidden="1" customHeight="1">
      <c r="A1498" s="789"/>
      <c r="B1498" s="790"/>
      <c r="C1498" s="790"/>
      <c r="D1498" s="790"/>
      <c r="E1498" s="215" t="s">
        <v>10909</v>
      </c>
      <c r="F1498" s="216">
        <f>SUM(F1495:F1497)</f>
        <v>0.63611519999999999</v>
      </c>
      <c r="H1498" s="186"/>
    </row>
    <row r="1499" spans="1:8" ht="12" hidden="1" customHeight="1">
      <c r="A1499" s="791" t="s">
        <v>10448</v>
      </c>
      <c r="B1499" s="792"/>
      <c r="C1499" s="792"/>
      <c r="D1499" s="792"/>
      <c r="E1499" s="781" t="s">
        <v>6571</v>
      </c>
      <c r="F1499" s="782"/>
      <c r="H1499" s="186"/>
    </row>
    <row r="1500" spans="1:8" ht="12" hidden="1" customHeight="1">
      <c r="A1500" s="190" t="s">
        <v>10268</v>
      </c>
      <c r="B1500" s="191">
        <f>ROUND(F1512,2)</f>
        <v>0.89</v>
      </c>
      <c r="C1500" s="192"/>
      <c r="D1500" s="193"/>
      <c r="E1500" s="192"/>
      <c r="F1500" s="194"/>
      <c r="H1500" s="186"/>
    </row>
    <row r="1501" spans="1:8" ht="12" hidden="1" customHeight="1">
      <c r="A1501" s="195" t="s">
        <v>12885</v>
      </c>
      <c r="B1501" s="196" t="s">
        <v>8261</v>
      </c>
      <c r="C1501" s="196" t="s">
        <v>8262</v>
      </c>
      <c r="D1501" s="196" t="s">
        <v>8263</v>
      </c>
      <c r="E1501" s="196" t="s">
        <v>8264</v>
      </c>
      <c r="F1501" s="197" t="s">
        <v>8265</v>
      </c>
      <c r="H1501" s="186"/>
    </row>
    <row r="1502" spans="1:8" ht="12" hidden="1" customHeight="1">
      <c r="A1502" s="778" t="s">
        <v>13437</v>
      </c>
      <c r="B1502" s="779"/>
      <c r="C1502" s="779"/>
      <c r="D1502" s="779"/>
      <c r="E1502" s="779"/>
      <c r="F1502" s="780"/>
      <c r="H1502" s="186"/>
    </row>
    <row r="1503" spans="1:8" ht="12" hidden="1" customHeight="1">
      <c r="A1503" s="207" t="s">
        <v>8831</v>
      </c>
      <c r="B1503" s="208" t="s">
        <v>8832</v>
      </c>
      <c r="C1503" s="209" t="s">
        <v>13436</v>
      </c>
      <c r="D1503" s="338">
        <v>6.3E-2</v>
      </c>
      <c r="E1503" s="211">
        <f>F$14</f>
        <v>2.89</v>
      </c>
      <c r="F1503" s="204">
        <f>PRODUCT(D1503:E1503)</f>
        <v>0.18207000000000001</v>
      </c>
      <c r="H1503" s="186"/>
    </row>
    <row r="1504" spans="1:8" ht="12" hidden="1" customHeight="1">
      <c r="A1504" s="207" t="s">
        <v>4681</v>
      </c>
      <c r="B1504" s="208" t="s">
        <v>4682</v>
      </c>
      <c r="C1504" s="209" t="s">
        <v>13436</v>
      </c>
      <c r="D1504" s="338">
        <v>6.3E-2</v>
      </c>
      <c r="E1504" s="211">
        <f>F$12</f>
        <v>2.12</v>
      </c>
      <c r="F1504" s="204">
        <f>PRODUCT(D1504:E1504)</f>
        <v>0.13356000000000001</v>
      </c>
      <c r="H1504" s="186"/>
    </row>
    <row r="1505" spans="1:8" ht="12" hidden="1" customHeight="1">
      <c r="A1505" s="783" t="s">
        <v>13444</v>
      </c>
      <c r="B1505" s="784"/>
      <c r="C1505" s="784"/>
      <c r="D1505" s="784"/>
      <c r="E1505" s="784"/>
      <c r="F1505" s="204">
        <f>SUM(F1503:F1504)</f>
        <v>0.31563000000000002</v>
      </c>
      <c r="H1505" s="186"/>
    </row>
    <row r="1506" spans="1:8" ht="12" hidden="1" customHeight="1">
      <c r="A1506" s="778" t="s">
        <v>8771</v>
      </c>
      <c r="B1506" s="779"/>
      <c r="C1506" s="779"/>
      <c r="D1506" s="779"/>
      <c r="E1506" s="779"/>
      <c r="F1506" s="780"/>
      <c r="H1506" s="186"/>
    </row>
    <row r="1507" spans="1:8" ht="12" hidden="1" customHeight="1">
      <c r="A1507" s="219" t="s">
        <v>10449</v>
      </c>
      <c r="B1507" s="208" t="s">
        <v>10450</v>
      </c>
      <c r="C1507" s="209" t="s">
        <v>4675</v>
      </c>
      <c r="D1507" s="210">
        <v>1</v>
      </c>
      <c r="E1507" s="210">
        <f>B$2873/1.25</f>
        <v>0.192</v>
      </c>
      <c r="F1507" s="204">
        <f>PRODUCT(D1507:E1507)</f>
        <v>0.192</v>
      </c>
      <c r="H1507" s="186"/>
    </row>
    <row r="1508" spans="1:8" ht="12" hidden="1" customHeight="1">
      <c r="A1508" s="783" t="s">
        <v>10886</v>
      </c>
      <c r="B1508" s="784"/>
      <c r="C1508" s="784"/>
      <c r="D1508" s="784"/>
      <c r="E1508" s="784"/>
      <c r="F1508" s="204">
        <f>SUM(F1507:F1507)</f>
        <v>0.192</v>
      </c>
      <c r="H1508" s="186"/>
    </row>
    <row r="1509" spans="1:8" ht="12" hidden="1" customHeight="1">
      <c r="A1509" s="783" t="s">
        <v>6572</v>
      </c>
      <c r="B1509" s="784"/>
      <c r="C1509" s="784"/>
      <c r="D1509" s="784"/>
      <c r="E1509" s="206" t="s">
        <v>10906</v>
      </c>
      <c r="F1509" s="204">
        <f>SUM(F1505,F1508)</f>
        <v>0.50763000000000003</v>
      </c>
      <c r="H1509" s="186"/>
    </row>
    <row r="1510" spans="1:8" ht="12" hidden="1" customHeight="1">
      <c r="A1510" s="783"/>
      <c r="B1510" s="784"/>
      <c r="C1510" s="784"/>
      <c r="D1510" s="784"/>
      <c r="E1510" s="212" t="s">
        <v>10907</v>
      </c>
      <c r="F1510" s="213">
        <f>F$10*(F1508)</f>
        <v>0.23577600000000001</v>
      </c>
      <c r="H1510" s="186"/>
    </row>
    <row r="1511" spans="1:8" ht="12" hidden="1" customHeight="1">
      <c r="A1511" s="783"/>
      <c r="B1511" s="784"/>
      <c r="C1511" s="784"/>
      <c r="D1511" s="784"/>
      <c r="E1511" s="206" t="s">
        <v>10908</v>
      </c>
      <c r="F1511" s="213">
        <f>SUM(F1509:F1510)*F$11</f>
        <v>0.14868120000000001</v>
      </c>
      <c r="H1511" s="186"/>
    </row>
    <row r="1512" spans="1:8" ht="12" hidden="1" customHeight="1">
      <c r="A1512" s="789"/>
      <c r="B1512" s="790"/>
      <c r="C1512" s="790"/>
      <c r="D1512" s="790"/>
      <c r="E1512" s="215" t="s">
        <v>10909</v>
      </c>
      <c r="F1512" s="216">
        <f>SUM(F1509:F1511)</f>
        <v>0.89208719999999997</v>
      </c>
      <c r="H1512" s="186"/>
    </row>
    <row r="1513" spans="1:8" ht="12" hidden="1" customHeight="1">
      <c r="H1513" s="186"/>
    </row>
    <row r="1514" spans="1:8" ht="12" hidden="1" customHeight="1">
      <c r="A1514" s="791" t="s">
        <v>6011</v>
      </c>
      <c r="B1514" s="792"/>
      <c r="C1514" s="792"/>
      <c r="D1514" s="792"/>
      <c r="E1514" s="781" t="s">
        <v>6571</v>
      </c>
      <c r="F1514" s="782"/>
      <c r="H1514" s="186"/>
    </row>
    <row r="1515" spans="1:8" ht="12" hidden="1" customHeight="1">
      <c r="A1515" s="190" t="s">
        <v>10268</v>
      </c>
      <c r="B1515" s="191">
        <f>ROUND(F1527,2)</f>
        <v>1.1100000000000001</v>
      </c>
      <c r="C1515" s="192"/>
      <c r="D1515" s="193"/>
      <c r="E1515" s="192"/>
      <c r="F1515" s="194"/>
      <c r="H1515" s="186"/>
    </row>
    <row r="1516" spans="1:8" ht="12" hidden="1" customHeight="1">
      <c r="A1516" s="195" t="s">
        <v>12885</v>
      </c>
      <c r="B1516" s="196" t="s">
        <v>8261</v>
      </c>
      <c r="C1516" s="196" t="s">
        <v>8262</v>
      </c>
      <c r="D1516" s="196" t="s">
        <v>8263</v>
      </c>
      <c r="E1516" s="196" t="s">
        <v>8264</v>
      </c>
      <c r="F1516" s="197" t="s">
        <v>8265</v>
      </c>
      <c r="H1516" s="186"/>
    </row>
    <row r="1517" spans="1:8" ht="12" hidden="1" customHeight="1">
      <c r="A1517" s="778" t="s">
        <v>13437</v>
      </c>
      <c r="B1517" s="779"/>
      <c r="C1517" s="779"/>
      <c r="D1517" s="779"/>
      <c r="E1517" s="779"/>
      <c r="F1517" s="780"/>
      <c r="H1517" s="186"/>
    </row>
    <row r="1518" spans="1:8" ht="12" hidden="1" customHeight="1">
      <c r="A1518" s="207" t="s">
        <v>8831</v>
      </c>
      <c r="B1518" s="208" t="s">
        <v>8832</v>
      </c>
      <c r="C1518" s="209" t="s">
        <v>13436</v>
      </c>
      <c r="D1518" s="210">
        <v>8.7999999999999995E-2</v>
      </c>
      <c r="E1518" s="211">
        <f>F$14</f>
        <v>2.89</v>
      </c>
      <c r="F1518" s="204">
        <f>PRODUCT(D1518:E1518)</f>
        <v>0.25431999999999999</v>
      </c>
      <c r="H1518" s="186"/>
    </row>
    <row r="1519" spans="1:8" ht="12" hidden="1" customHeight="1">
      <c r="A1519" s="207" t="s">
        <v>4681</v>
      </c>
      <c r="B1519" s="208" t="s">
        <v>4682</v>
      </c>
      <c r="C1519" s="209" t="s">
        <v>13436</v>
      </c>
      <c r="D1519" s="210">
        <v>8.7999999999999995E-2</v>
      </c>
      <c r="E1519" s="211">
        <f>F$12</f>
        <v>2.12</v>
      </c>
      <c r="F1519" s="204">
        <f>PRODUCT(D1519:E1519)</f>
        <v>0.18656</v>
      </c>
      <c r="H1519" s="186"/>
    </row>
    <row r="1520" spans="1:8" ht="12" hidden="1" customHeight="1">
      <c r="A1520" s="783" t="s">
        <v>13444</v>
      </c>
      <c r="B1520" s="784"/>
      <c r="C1520" s="784"/>
      <c r="D1520" s="784"/>
      <c r="E1520" s="784"/>
      <c r="F1520" s="204">
        <f>SUM(F1518:F1519)</f>
        <v>0.44087999999999999</v>
      </c>
      <c r="H1520" s="186"/>
    </row>
    <row r="1521" spans="1:8" ht="12" hidden="1" customHeight="1">
      <c r="A1521" s="778" t="s">
        <v>8771</v>
      </c>
      <c r="B1521" s="779"/>
      <c r="C1521" s="779"/>
      <c r="D1521" s="779"/>
      <c r="E1521" s="779"/>
      <c r="F1521" s="780"/>
      <c r="H1521" s="186"/>
    </row>
    <row r="1522" spans="1:8" ht="12" hidden="1" customHeight="1">
      <c r="A1522" s="219" t="s">
        <v>6012</v>
      </c>
      <c r="B1522" s="208" t="s">
        <v>6013</v>
      </c>
      <c r="C1522" s="209" t="s">
        <v>4675</v>
      </c>
      <c r="D1522" s="210">
        <v>1</v>
      </c>
      <c r="E1522" s="210">
        <f>B$2887/1.25</f>
        <v>0.21600000000000003</v>
      </c>
      <c r="F1522" s="204">
        <f>PRODUCT(D1522:E1522)</f>
        <v>0.21600000000000003</v>
      </c>
      <c r="H1522" s="186"/>
    </row>
    <row r="1523" spans="1:8" ht="12" hidden="1" customHeight="1">
      <c r="A1523" s="783" t="s">
        <v>10886</v>
      </c>
      <c r="B1523" s="784"/>
      <c r="C1523" s="784"/>
      <c r="D1523" s="784"/>
      <c r="E1523" s="784"/>
      <c r="F1523" s="204">
        <f>SUM(F1522:F1522)</f>
        <v>0.21600000000000003</v>
      </c>
      <c r="H1523" s="186"/>
    </row>
    <row r="1524" spans="1:8" ht="12" hidden="1" customHeight="1">
      <c r="A1524" s="783" t="s">
        <v>6572</v>
      </c>
      <c r="B1524" s="784"/>
      <c r="C1524" s="784"/>
      <c r="D1524" s="784"/>
      <c r="E1524" s="206" t="s">
        <v>10906</v>
      </c>
      <c r="F1524" s="204">
        <f>SUM(F1520,F1523)</f>
        <v>0.65688000000000002</v>
      </c>
      <c r="H1524" s="186"/>
    </row>
    <row r="1525" spans="1:8" ht="12" hidden="1" customHeight="1">
      <c r="A1525" s="783"/>
      <c r="B1525" s="784"/>
      <c r="C1525" s="784"/>
      <c r="D1525" s="784"/>
      <c r="E1525" s="212" t="s">
        <v>10907</v>
      </c>
      <c r="F1525" s="213">
        <f>F$10*(F1523)</f>
        <v>0.26524800000000004</v>
      </c>
      <c r="H1525" s="186"/>
    </row>
    <row r="1526" spans="1:8" ht="12" hidden="1" customHeight="1">
      <c r="A1526" s="783"/>
      <c r="B1526" s="784"/>
      <c r="C1526" s="784"/>
      <c r="D1526" s="784"/>
      <c r="E1526" s="206" t="s">
        <v>10908</v>
      </c>
      <c r="F1526" s="213">
        <f>SUM(F1524:F1525)*F$11</f>
        <v>0.18442560000000002</v>
      </c>
      <c r="H1526" s="186"/>
    </row>
    <row r="1527" spans="1:8" ht="12" hidden="1" customHeight="1">
      <c r="A1527" s="789"/>
      <c r="B1527" s="790"/>
      <c r="C1527" s="790"/>
      <c r="D1527" s="790"/>
      <c r="E1527" s="215" t="s">
        <v>10909</v>
      </c>
      <c r="F1527" s="216">
        <f>SUM(F1524:F1526)</f>
        <v>1.1065536</v>
      </c>
      <c r="H1527" s="186"/>
    </row>
    <row r="1528" spans="1:8" ht="12" hidden="1" customHeight="1">
      <c r="H1528" s="186"/>
    </row>
    <row r="1529" spans="1:8" ht="12" hidden="1" customHeight="1">
      <c r="A1529" s="791" t="s">
        <v>6014</v>
      </c>
      <c r="B1529" s="792"/>
      <c r="C1529" s="792"/>
      <c r="D1529" s="792"/>
      <c r="E1529" s="781" t="s">
        <v>6571</v>
      </c>
      <c r="F1529" s="782"/>
      <c r="H1529" s="186"/>
    </row>
    <row r="1530" spans="1:8" ht="12" hidden="1" customHeight="1">
      <c r="A1530" s="190" t="s">
        <v>10268</v>
      </c>
      <c r="B1530" s="191">
        <f>ROUND(F1542,2)</f>
        <v>1.49</v>
      </c>
      <c r="C1530" s="192"/>
      <c r="D1530" s="193"/>
      <c r="E1530" s="192"/>
      <c r="F1530" s="194"/>
      <c r="H1530" s="186"/>
    </row>
    <row r="1531" spans="1:8" ht="12" hidden="1" customHeight="1">
      <c r="A1531" s="195" t="s">
        <v>12885</v>
      </c>
      <c r="B1531" s="196" t="s">
        <v>8261</v>
      </c>
      <c r="C1531" s="196" t="s">
        <v>8262</v>
      </c>
      <c r="D1531" s="196" t="s">
        <v>8263</v>
      </c>
      <c r="E1531" s="196" t="s">
        <v>8264</v>
      </c>
      <c r="F1531" s="197" t="s">
        <v>8265</v>
      </c>
      <c r="H1531" s="186"/>
    </row>
    <row r="1532" spans="1:8" ht="12" hidden="1" customHeight="1">
      <c r="A1532" s="778" t="s">
        <v>13437</v>
      </c>
      <c r="B1532" s="779"/>
      <c r="C1532" s="779"/>
      <c r="D1532" s="779"/>
      <c r="E1532" s="779"/>
      <c r="F1532" s="780"/>
      <c r="H1532" s="186"/>
    </row>
    <row r="1533" spans="1:8" ht="12" hidden="1" customHeight="1">
      <c r="A1533" s="329" t="s">
        <v>8831</v>
      </c>
      <c r="B1533" s="325" t="s">
        <v>8832</v>
      </c>
      <c r="C1533" s="326" t="s">
        <v>13436</v>
      </c>
      <c r="D1533" s="327">
        <v>0.106</v>
      </c>
      <c r="E1533" s="211">
        <f>F$14</f>
        <v>2.89</v>
      </c>
      <c r="F1533" s="204">
        <f>PRODUCT(D1533:E1533)</f>
        <v>0.30634</v>
      </c>
      <c r="H1533" s="186"/>
    </row>
    <row r="1534" spans="1:8" ht="12" hidden="1" customHeight="1">
      <c r="A1534" s="329" t="s">
        <v>4681</v>
      </c>
      <c r="B1534" s="325" t="s">
        <v>4682</v>
      </c>
      <c r="C1534" s="326" t="s">
        <v>13436</v>
      </c>
      <c r="D1534" s="327">
        <v>0.106</v>
      </c>
      <c r="E1534" s="211">
        <f>F$12</f>
        <v>2.12</v>
      </c>
      <c r="F1534" s="204">
        <f>PRODUCT(D1534:E1534)</f>
        <v>0.22472</v>
      </c>
      <c r="H1534" s="186"/>
    </row>
    <row r="1535" spans="1:8" ht="12" hidden="1" customHeight="1">
      <c r="A1535" s="783" t="s">
        <v>13444</v>
      </c>
      <c r="B1535" s="784"/>
      <c r="C1535" s="784"/>
      <c r="D1535" s="784"/>
      <c r="E1535" s="784"/>
      <c r="F1535" s="204">
        <f>SUM(F1533:F1534)</f>
        <v>0.53105999999999998</v>
      </c>
      <c r="H1535" s="186"/>
    </row>
    <row r="1536" spans="1:8" ht="12" hidden="1" customHeight="1">
      <c r="A1536" s="778" t="s">
        <v>8771</v>
      </c>
      <c r="B1536" s="779"/>
      <c r="C1536" s="779"/>
      <c r="D1536" s="779"/>
      <c r="E1536" s="779"/>
      <c r="F1536" s="780"/>
      <c r="H1536" s="186"/>
    </row>
    <row r="1537" spans="1:8" ht="12" hidden="1" customHeight="1">
      <c r="A1537" s="324" t="s">
        <v>6015</v>
      </c>
      <c r="B1537" s="325" t="s">
        <v>6016</v>
      </c>
      <c r="C1537" s="326" t="s">
        <v>4675</v>
      </c>
      <c r="D1537" s="327">
        <v>1</v>
      </c>
      <c r="E1537" s="210">
        <f>B$2901/1.25</f>
        <v>0.32</v>
      </c>
      <c r="F1537" s="204">
        <f>PRODUCT(D1537:E1537)</f>
        <v>0.32</v>
      </c>
      <c r="H1537" s="186"/>
    </row>
    <row r="1538" spans="1:8" ht="12" hidden="1" customHeight="1">
      <c r="A1538" s="783" t="s">
        <v>10886</v>
      </c>
      <c r="B1538" s="784"/>
      <c r="C1538" s="784"/>
      <c r="D1538" s="784"/>
      <c r="E1538" s="784"/>
      <c r="F1538" s="204">
        <f>SUM(F1537:F1537)</f>
        <v>0.32</v>
      </c>
      <c r="H1538" s="186"/>
    </row>
    <row r="1539" spans="1:8" ht="12" hidden="1" customHeight="1">
      <c r="A1539" s="783" t="s">
        <v>6572</v>
      </c>
      <c r="B1539" s="784"/>
      <c r="C1539" s="784"/>
      <c r="D1539" s="784"/>
      <c r="E1539" s="206" t="s">
        <v>10906</v>
      </c>
      <c r="F1539" s="204">
        <f>SUM(F1535,F1538)</f>
        <v>0.85105999999999993</v>
      </c>
      <c r="H1539" s="186"/>
    </row>
    <row r="1540" spans="1:8" ht="12" hidden="1" customHeight="1">
      <c r="A1540" s="783"/>
      <c r="B1540" s="784"/>
      <c r="C1540" s="784"/>
      <c r="D1540" s="784"/>
      <c r="E1540" s="212" t="s">
        <v>10907</v>
      </c>
      <c r="F1540" s="213">
        <f>F$10*(F1538)</f>
        <v>0.39295999999999998</v>
      </c>
      <c r="H1540" s="186"/>
    </row>
    <row r="1541" spans="1:8" ht="12" hidden="1" customHeight="1">
      <c r="A1541" s="783"/>
      <c r="B1541" s="784"/>
      <c r="C1541" s="784"/>
      <c r="D1541" s="784"/>
      <c r="E1541" s="206" t="s">
        <v>10908</v>
      </c>
      <c r="F1541" s="213">
        <f>SUM(F1539:F1540)*F$11</f>
        <v>0.248804</v>
      </c>
      <c r="H1541" s="186"/>
    </row>
    <row r="1542" spans="1:8" ht="12" hidden="1" customHeight="1">
      <c r="A1542" s="789"/>
      <c r="B1542" s="790"/>
      <c r="C1542" s="790"/>
      <c r="D1542" s="790"/>
      <c r="E1542" s="215" t="s">
        <v>10909</v>
      </c>
      <c r="F1542" s="216">
        <f>SUM(F1539:F1541)</f>
        <v>1.4928239999999999</v>
      </c>
      <c r="H1542" s="186"/>
    </row>
    <row r="1543" spans="1:8" ht="12" hidden="1" customHeight="1">
      <c r="A1543" s="205"/>
      <c r="B1543" s="206"/>
      <c r="C1543" s="206"/>
      <c r="D1543" s="206"/>
      <c r="E1543" s="212"/>
      <c r="F1543" s="204"/>
      <c r="H1543" s="186"/>
    </row>
    <row r="1544" spans="1:8" ht="12" hidden="1" customHeight="1">
      <c r="A1544" s="205"/>
      <c r="B1544" s="206"/>
      <c r="C1544" s="206"/>
      <c r="D1544" s="206"/>
      <c r="E1544" s="212"/>
      <c r="F1544" s="204"/>
      <c r="H1544" s="186"/>
    </row>
    <row r="1545" spans="1:8" ht="12" hidden="1" customHeight="1">
      <c r="A1545" s="791" t="s">
        <v>181</v>
      </c>
      <c r="B1545" s="792"/>
      <c r="C1545" s="792"/>
      <c r="D1545" s="792"/>
      <c r="E1545" s="781" t="s">
        <v>6571</v>
      </c>
      <c r="F1545" s="782"/>
      <c r="H1545" s="186"/>
    </row>
    <row r="1546" spans="1:8" ht="12" hidden="1" customHeight="1">
      <c r="A1546" s="190" t="s">
        <v>10268</v>
      </c>
      <c r="B1546" s="191">
        <f>ROUND(F1558,2)</f>
        <v>1.61</v>
      </c>
      <c r="C1546" s="192"/>
      <c r="D1546" s="193"/>
      <c r="E1546" s="192"/>
      <c r="F1546" s="194"/>
      <c r="H1546" s="186"/>
    </row>
    <row r="1547" spans="1:8" ht="12" hidden="1" customHeight="1">
      <c r="A1547" s="195" t="s">
        <v>12885</v>
      </c>
      <c r="B1547" s="196" t="s">
        <v>8261</v>
      </c>
      <c r="C1547" s="196" t="s">
        <v>8262</v>
      </c>
      <c r="D1547" s="196" t="s">
        <v>8263</v>
      </c>
      <c r="E1547" s="196" t="s">
        <v>8264</v>
      </c>
      <c r="F1547" s="197" t="s">
        <v>8265</v>
      </c>
      <c r="H1547" s="186"/>
    </row>
    <row r="1548" spans="1:8" ht="12" hidden="1" customHeight="1">
      <c r="A1548" s="778" t="s">
        <v>13437</v>
      </c>
      <c r="B1548" s="779"/>
      <c r="C1548" s="779"/>
      <c r="D1548" s="779"/>
      <c r="E1548" s="779"/>
      <c r="F1548" s="780"/>
      <c r="H1548" s="186"/>
    </row>
    <row r="1549" spans="1:8" ht="12" hidden="1" customHeight="1">
      <c r="A1549" s="207" t="s">
        <v>8831</v>
      </c>
      <c r="B1549" s="208" t="s">
        <v>8832</v>
      </c>
      <c r="C1549" s="209" t="s">
        <v>13436</v>
      </c>
      <c r="D1549" s="210">
        <v>0.125</v>
      </c>
      <c r="E1549" s="211">
        <f>F$14</f>
        <v>2.89</v>
      </c>
      <c r="F1549" s="204">
        <f>PRODUCT(D1549:E1549)</f>
        <v>0.36125000000000002</v>
      </c>
      <c r="H1549" s="186"/>
    </row>
    <row r="1550" spans="1:8" ht="12" hidden="1" customHeight="1">
      <c r="A1550" s="207" t="s">
        <v>4681</v>
      </c>
      <c r="B1550" s="208" t="s">
        <v>4682</v>
      </c>
      <c r="C1550" s="209" t="s">
        <v>13436</v>
      </c>
      <c r="D1550" s="210">
        <v>0.125</v>
      </c>
      <c r="E1550" s="211">
        <f>F$12</f>
        <v>2.12</v>
      </c>
      <c r="F1550" s="204">
        <f>PRODUCT(D1550:E1550)</f>
        <v>0.26500000000000001</v>
      </c>
      <c r="H1550" s="186"/>
    </row>
    <row r="1551" spans="1:8" ht="12" hidden="1" customHeight="1">
      <c r="A1551" s="783" t="s">
        <v>13444</v>
      </c>
      <c r="B1551" s="784"/>
      <c r="C1551" s="784"/>
      <c r="D1551" s="784"/>
      <c r="E1551" s="784"/>
      <c r="F1551" s="204">
        <f>SUM(F1549:F1550)</f>
        <v>0.62624999999999997</v>
      </c>
      <c r="H1551" s="186"/>
    </row>
    <row r="1552" spans="1:8" ht="12" hidden="1" customHeight="1">
      <c r="A1552" s="778" t="s">
        <v>8771</v>
      </c>
      <c r="B1552" s="779"/>
      <c r="C1552" s="779"/>
      <c r="D1552" s="779"/>
      <c r="E1552" s="779"/>
      <c r="F1552" s="780"/>
      <c r="H1552" s="186"/>
    </row>
    <row r="1553" spans="1:8" ht="12" hidden="1" customHeight="1">
      <c r="A1553" s="219" t="s">
        <v>6015</v>
      </c>
      <c r="B1553" s="208" t="s">
        <v>6016</v>
      </c>
      <c r="C1553" s="209" t="s">
        <v>4675</v>
      </c>
      <c r="D1553" s="210">
        <v>1</v>
      </c>
      <c r="E1553" s="210">
        <f>B$2901/1.25</f>
        <v>0.32</v>
      </c>
      <c r="F1553" s="204">
        <f>PRODUCT(D1553:E1553)</f>
        <v>0.32</v>
      </c>
      <c r="H1553" s="186"/>
    </row>
    <row r="1554" spans="1:8" ht="12" hidden="1" customHeight="1">
      <c r="A1554" s="783" t="s">
        <v>10886</v>
      </c>
      <c r="B1554" s="784"/>
      <c r="C1554" s="784"/>
      <c r="D1554" s="784"/>
      <c r="E1554" s="784"/>
      <c r="F1554" s="204">
        <f>SUM(F1553:F1553)</f>
        <v>0.32</v>
      </c>
      <c r="H1554" s="186"/>
    </row>
    <row r="1555" spans="1:8" ht="12" hidden="1" customHeight="1">
      <c r="A1555" s="783" t="s">
        <v>6572</v>
      </c>
      <c r="B1555" s="784"/>
      <c r="C1555" s="784"/>
      <c r="D1555" s="784"/>
      <c r="E1555" s="206" t="s">
        <v>10906</v>
      </c>
      <c r="F1555" s="204">
        <f>SUM(F1551,F1554)</f>
        <v>0.94625000000000004</v>
      </c>
      <c r="H1555" s="186"/>
    </row>
    <row r="1556" spans="1:8" ht="12" hidden="1" customHeight="1">
      <c r="A1556" s="783"/>
      <c r="B1556" s="784"/>
      <c r="C1556" s="784"/>
      <c r="D1556" s="784"/>
      <c r="E1556" s="212" t="s">
        <v>10907</v>
      </c>
      <c r="F1556" s="213">
        <f>F$10*(F1554)</f>
        <v>0.39295999999999998</v>
      </c>
      <c r="H1556" s="186"/>
    </row>
    <row r="1557" spans="1:8" ht="12" hidden="1" customHeight="1">
      <c r="A1557" s="783"/>
      <c r="B1557" s="784"/>
      <c r="C1557" s="784"/>
      <c r="D1557" s="784"/>
      <c r="E1557" s="206" t="s">
        <v>10908</v>
      </c>
      <c r="F1557" s="213">
        <f>SUM(F1555:F1556)*F$11</f>
        <v>0.26784200000000002</v>
      </c>
      <c r="H1557" s="186"/>
    </row>
    <row r="1558" spans="1:8" ht="12" hidden="1" customHeight="1">
      <c r="A1558" s="789"/>
      <c r="B1558" s="790"/>
      <c r="C1558" s="790"/>
      <c r="D1558" s="790"/>
      <c r="E1558" s="215" t="s">
        <v>10909</v>
      </c>
      <c r="F1558" s="216">
        <f>SUM(F1555:F1557)</f>
        <v>1.6070519999999999</v>
      </c>
      <c r="H1558" s="186"/>
    </row>
    <row r="1559" spans="1:8" ht="12" hidden="1" customHeight="1">
      <c r="H1559" s="186"/>
    </row>
    <row r="1560" spans="1:8" ht="12" hidden="1" customHeight="1">
      <c r="A1560" s="791" t="s">
        <v>182</v>
      </c>
      <c r="B1560" s="792"/>
      <c r="C1560" s="792"/>
      <c r="D1560" s="792"/>
      <c r="E1560" s="781" t="s">
        <v>6571</v>
      </c>
      <c r="F1560" s="782"/>
      <c r="H1560" s="186"/>
    </row>
    <row r="1561" spans="1:8" ht="12" hidden="1" customHeight="1">
      <c r="A1561" s="190" t="s">
        <v>10268</v>
      </c>
      <c r="B1561" s="191">
        <f>ROUND(F1573,2)</f>
        <v>2.13</v>
      </c>
      <c r="C1561" s="192"/>
      <c r="D1561" s="193"/>
      <c r="E1561" s="192"/>
      <c r="F1561" s="194"/>
      <c r="H1561" s="186"/>
    </row>
    <row r="1562" spans="1:8" ht="12" hidden="1" customHeight="1">
      <c r="A1562" s="195" t="s">
        <v>12885</v>
      </c>
      <c r="B1562" s="196" t="s">
        <v>8261</v>
      </c>
      <c r="C1562" s="196" t="s">
        <v>8262</v>
      </c>
      <c r="D1562" s="196" t="s">
        <v>8263</v>
      </c>
      <c r="E1562" s="196" t="s">
        <v>8264</v>
      </c>
      <c r="F1562" s="197" t="s">
        <v>8265</v>
      </c>
      <c r="H1562" s="186"/>
    </row>
    <row r="1563" spans="1:8" ht="12" hidden="1" customHeight="1">
      <c r="A1563" s="778" t="s">
        <v>13437</v>
      </c>
      <c r="B1563" s="779"/>
      <c r="C1563" s="779"/>
      <c r="D1563" s="779"/>
      <c r="E1563" s="779"/>
      <c r="F1563" s="780"/>
      <c r="H1563" s="186"/>
    </row>
    <row r="1564" spans="1:8" ht="12" hidden="1" customHeight="1">
      <c r="A1564" s="207" t="s">
        <v>8831</v>
      </c>
      <c r="B1564" s="208" t="s">
        <v>8832</v>
      </c>
      <c r="C1564" s="209" t="s">
        <v>13436</v>
      </c>
      <c r="D1564" s="210">
        <v>0.16300000000000001</v>
      </c>
      <c r="E1564" s="211">
        <f>F$14</f>
        <v>2.89</v>
      </c>
      <c r="F1564" s="204">
        <f>PRODUCT(D1564:E1564)</f>
        <v>0.47107000000000004</v>
      </c>
      <c r="H1564" s="186"/>
    </row>
    <row r="1565" spans="1:8" ht="12" hidden="1" customHeight="1">
      <c r="A1565" s="207" t="s">
        <v>4681</v>
      </c>
      <c r="B1565" s="208" t="s">
        <v>4682</v>
      </c>
      <c r="C1565" s="209" t="s">
        <v>13436</v>
      </c>
      <c r="D1565" s="210">
        <v>0.16300000000000001</v>
      </c>
      <c r="E1565" s="211">
        <f>F$12</f>
        <v>2.12</v>
      </c>
      <c r="F1565" s="204">
        <f>PRODUCT(D1565:E1565)</f>
        <v>0.34556000000000003</v>
      </c>
      <c r="H1565" s="186"/>
    </row>
    <row r="1566" spans="1:8" ht="12" hidden="1" customHeight="1">
      <c r="A1566" s="783" t="s">
        <v>13444</v>
      </c>
      <c r="B1566" s="784"/>
      <c r="C1566" s="784"/>
      <c r="D1566" s="784"/>
      <c r="E1566" s="784"/>
      <c r="F1566" s="204">
        <f>SUM(F1564:F1565)</f>
        <v>0.81663000000000008</v>
      </c>
      <c r="H1566" s="186"/>
    </row>
    <row r="1567" spans="1:8" ht="12" hidden="1" customHeight="1">
      <c r="A1567" s="778" t="s">
        <v>8771</v>
      </c>
      <c r="B1567" s="779"/>
      <c r="C1567" s="779"/>
      <c r="D1567" s="779"/>
      <c r="E1567" s="779"/>
      <c r="F1567" s="780"/>
      <c r="H1567" s="186"/>
    </row>
    <row r="1568" spans="1:8" ht="12" hidden="1" customHeight="1">
      <c r="A1568" s="219" t="s">
        <v>183</v>
      </c>
      <c r="B1568" s="208" t="s">
        <v>1907</v>
      </c>
      <c r="C1568" s="209" t="s">
        <v>4675</v>
      </c>
      <c r="D1568" s="210">
        <v>1</v>
      </c>
      <c r="E1568" s="210">
        <f>B$2914/1.25</f>
        <v>0.43200000000000005</v>
      </c>
      <c r="F1568" s="204">
        <f>PRODUCT(D1568:E1568)</f>
        <v>0.43200000000000005</v>
      </c>
      <c r="H1568" s="186"/>
    </row>
    <row r="1569" spans="1:8" ht="12" hidden="1" customHeight="1">
      <c r="A1569" s="783" t="s">
        <v>10886</v>
      </c>
      <c r="B1569" s="784"/>
      <c r="C1569" s="784"/>
      <c r="D1569" s="784"/>
      <c r="E1569" s="784"/>
      <c r="F1569" s="204">
        <f>SUM(F1568:F1568)</f>
        <v>0.43200000000000005</v>
      </c>
      <c r="H1569" s="186"/>
    </row>
    <row r="1570" spans="1:8" ht="12" hidden="1" customHeight="1">
      <c r="A1570" s="783" t="s">
        <v>6572</v>
      </c>
      <c r="B1570" s="784"/>
      <c r="C1570" s="784"/>
      <c r="D1570" s="784"/>
      <c r="E1570" s="206" t="s">
        <v>10906</v>
      </c>
      <c r="F1570" s="204">
        <f>SUM(F1566,F1569)</f>
        <v>1.2486300000000001</v>
      </c>
      <c r="H1570" s="186"/>
    </row>
    <row r="1571" spans="1:8" ht="12" hidden="1" customHeight="1">
      <c r="A1571" s="783"/>
      <c r="B1571" s="784"/>
      <c r="C1571" s="784"/>
      <c r="D1571" s="784"/>
      <c r="E1571" s="212" t="s">
        <v>10907</v>
      </c>
      <c r="F1571" s="213">
        <f>F$10*(F1569)</f>
        <v>0.53049600000000008</v>
      </c>
      <c r="H1571" s="186"/>
    </row>
    <row r="1572" spans="1:8" ht="12" hidden="1" customHeight="1">
      <c r="A1572" s="783"/>
      <c r="B1572" s="784"/>
      <c r="C1572" s="784"/>
      <c r="D1572" s="784"/>
      <c r="E1572" s="206" t="s">
        <v>10908</v>
      </c>
      <c r="F1572" s="213">
        <f>SUM(F1570:F1571)*F$11</f>
        <v>0.35582520000000006</v>
      </c>
      <c r="H1572" s="186"/>
    </row>
    <row r="1573" spans="1:8" ht="12" hidden="1" customHeight="1">
      <c r="A1573" s="789"/>
      <c r="B1573" s="790"/>
      <c r="C1573" s="790"/>
      <c r="D1573" s="790"/>
      <c r="E1573" s="215" t="s">
        <v>10909</v>
      </c>
      <c r="F1573" s="216">
        <f>SUM(F1570:F1572)</f>
        <v>2.1349512000000002</v>
      </c>
      <c r="H1573" s="186"/>
    </row>
    <row r="1574" spans="1:8" ht="12" hidden="1" customHeight="1">
      <c r="H1574" s="186"/>
    </row>
    <row r="1575" spans="1:8" ht="12" hidden="1" customHeight="1">
      <c r="A1575" s="791" t="s">
        <v>1908</v>
      </c>
      <c r="B1575" s="792"/>
      <c r="C1575" s="792"/>
      <c r="D1575" s="792"/>
      <c r="E1575" s="781" t="s">
        <v>6571</v>
      </c>
      <c r="F1575" s="782"/>
      <c r="H1575" s="186"/>
    </row>
    <row r="1576" spans="1:8" ht="12" hidden="1" customHeight="1">
      <c r="A1576" s="190" t="s">
        <v>10268</v>
      </c>
      <c r="B1576" s="191">
        <f>ROUND(F1588,2)</f>
        <v>1.58</v>
      </c>
      <c r="C1576" s="192"/>
      <c r="D1576" s="193"/>
      <c r="E1576" s="192"/>
      <c r="F1576" s="194"/>
      <c r="H1576" s="186"/>
    </row>
    <row r="1577" spans="1:8" ht="12" hidden="1" customHeight="1">
      <c r="A1577" s="195" t="s">
        <v>12885</v>
      </c>
      <c r="B1577" s="196" t="s">
        <v>8261</v>
      </c>
      <c r="C1577" s="196" t="s">
        <v>8262</v>
      </c>
      <c r="D1577" s="196" t="s">
        <v>8263</v>
      </c>
      <c r="E1577" s="196" t="s">
        <v>8264</v>
      </c>
      <c r="F1577" s="197" t="s">
        <v>8265</v>
      </c>
      <c r="H1577" s="186"/>
    </row>
    <row r="1578" spans="1:8" ht="12" hidden="1" customHeight="1">
      <c r="A1578" s="778" t="s">
        <v>13437</v>
      </c>
      <c r="B1578" s="779"/>
      <c r="C1578" s="779"/>
      <c r="D1578" s="779"/>
      <c r="E1578" s="779"/>
      <c r="F1578" s="780"/>
      <c r="H1578" s="186"/>
    </row>
    <row r="1579" spans="1:8" ht="12" hidden="1" customHeight="1">
      <c r="A1579" s="207" t="s">
        <v>8831</v>
      </c>
      <c r="B1579" s="208" t="s">
        <v>8832</v>
      </c>
      <c r="C1579" s="209" t="s">
        <v>13436</v>
      </c>
      <c r="D1579" s="210">
        <v>0.21299999999999999</v>
      </c>
      <c r="E1579" s="211">
        <f>F$14</f>
        <v>2.89</v>
      </c>
      <c r="F1579" s="204">
        <f>PRODUCT(D1579:E1579)</f>
        <v>0.61557000000000006</v>
      </c>
      <c r="H1579" s="186"/>
    </row>
    <row r="1580" spans="1:8" ht="12" hidden="1" customHeight="1">
      <c r="A1580" s="207" t="s">
        <v>4681</v>
      </c>
      <c r="B1580" s="208" t="s">
        <v>4682</v>
      </c>
      <c r="C1580" s="209" t="s">
        <v>13436</v>
      </c>
      <c r="D1580" s="210">
        <v>0.21299999999999999</v>
      </c>
      <c r="E1580" s="211">
        <f>F$12</f>
        <v>2.12</v>
      </c>
      <c r="F1580" s="204">
        <f>PRODUCT(D1580:E1580)</f>
        <v>0.45156000000000002</v>
      </c>
      <c r="H1580" s="186"/>
    </row>
    <row r="1581" spans="1:8" ht="12" hidden="1" customHeight="1">
      <c r="A1581" s="783" t="s">
        <v>13444</v>
      </c>
      <c r="B1581" s="784"/>
      <c r="C1581" s="784"/>
      <c r="D1581" s="784"/>
      <c r="E1581" s="784"/>
      <c r="F1581" s="204">
        <f>SUM(F1579:F1580)</f>
        <v>1.0671300000000001</v>
      </c>
      <c r="H1581" s="186"/>
    </row>
    <row r="1582" spans="1:8" ht="12" hidden="1" customHeight="1">
      <c r="A1582" s="778" t="s">
        <v>8771</v>
      </c>
      <c r="B1582" s="779"/>
      <c r="C1582" s="779"/>
      <c r="D1582" s="779"/>
      <c r="E1582" s="779"/>
      <c r="F1582" s="780"/>
      <c r="H1582" s="186"/>
    </row>
    <row r="1583" spans="1:8" ht="12" hidden="1" customHeight="1">
      <c r="A1583" s="219" t="s">
        <v>7239</v>
      </c>
      <c r="B1583" s="208" t="s">
        <v>10451</v>
      </c>
      <c r="C1583" s="209" t="s">
        <v>4675</v>
      </c>
      <c r="D1583" s="210">
        <v>1</v>
      </c>
      <c r="E1583" s="210">
        <f>B$2860/1.25</f>
        <v>0.11200000000000002</v>
      </c>
      <c r="F1583" s="204">
        <f>PRODUCT(D1583:E1583)</f>
        <v>0.11200000000000002</v>
      </c>
      <c r="H1583" s="186"/>
    </row>
    <row r="1584" spans="1:8" ht="12" hidden="1" customHeight="1">
      <c r="A1584" s="783" t="s">
        <v>10886</v>
      </c>
      <c r="B1584" s="784"/>
      <c r="C1584" s="784"/>
      <c r="D1584" s="784"/>
      <c r="E1584" s="784"/>
      <c r="F1584" s="204">
        <f>SUM(F1583:F1583)</f>
        <v>0.11200000000000002</v>
      </c>
      <c r="H1584" s="186"/>
    </row>
    <row r="1585" spans="1:8" ht="12" hidden="1" customHeight="1">
      <c r="A1585" s="783" t="s">
        <v>6572</v>
      </c>
      <c r="B1585" s="784"/>
      <c r="C1585" s="784"/>
      <c r="D1585" s="784"/>
      <c r="E1585" s="206" t="s">
        <v>10906</v>
      </c>
      <c r="F1585" s="204">
        <f>SUM(F1581,F1584)</f>
        <v>1.1791300000000002</v>
      </c>
      <c r="H1585" s="186"/>
    </row>
    <row r="1586" spans="1:8" ht="12" hidden="1" customHeight="1">
      <c r="A1586" s="783"/>
      <c r="B1586" s="784"/>
      <c r="C1586" s="784"/>
      <c r="D1586" s="784"/>
      <c r="E1586" s="212" t="s">
        <v>10907</v>
      </c>
      <c r="F1586" s="213">
        <f>F$10*(F1584)</f>
        <v>0.13753600000000002</v>
      </c>
      <c r="H1586" s="186"/>
    </row>
    <row r="1587" spans="1:8" ht="12" hidden="1" customHeight="1">
      <c r="A1587" s="783"/>
      <c r="B1587" s="784"/>
      <c r="C1587" s="784"/>
      <c r="D1587" s="784"/>
      <c r="E1587" s="206" t="s">
        <v>10908</v>
      </c>
      <c r="F1587" s="213">
        <f>SUM(F1585:F1586)*F$11</f>
        <v>0.2633332000000001</v>
      </c>
      <c r="H1587" s="186"/>
    </row>
    <row r="1588" spans="1:8" ht="12" hidden="1" customHeight="1">
      <c r="A1588" s="789"/>
      <c r="B1588" s="790"/>
      <c r="C1588" s="790"/>
      <c r="D1588" s="790"/>
      <c r="E1588" s="215" t="s">
        <v>10909</v>
      </c>
      <c r="F1588" s="216">
        <f>SUM(F1585:F1587)</f>
        <v>1.5799992000000005</v>
      </c>
      <c r="H1588" s="186"/>
    </row>
    <row r="1589" spans="1:8" ht="12" hidden="1" customHeight="1">
      <c r="A1589" s="205"/>
      <c r="B1589" s="206"/>
      <c r="C1589" s="206"/>
      <c r="D1589" s="206"/>
      <c r="E1589" s="212"/>
      <c r="F1589" s="204"/>
      <c r="H1589" s="186"/>
    </row>
    <row r="1590" spans="1:8" ht="12" hidden="1" customHeight="1">
      <c r="A1590" s="205"/>
      <c r="B1590" s="206"/>
      <c r="C1590" s="206"/>
      <c r="D1590" s="206"/>
      <c r="E1590" s="212"/>
      <c r="F1590" s="204"/>
      <c r="H1590" s="186"/>
    </row>
    <row r="1591" spans="1:8" ht="12" hidden="1" customHeight="1">
      <c r="A1591" s="791" t="s">
        <v>1909</v>
      </c>
      <c r="B1591" s="792"/>
      <c r="C1591" s="792"/>
      <c r="D1591" s="792"/>
      <c r="E1591" s="781" t="s">
        <v>6571</v>
      </c>
      <c r="F1591" s="782"/>
      <c r="H1591" s="186"/>
    </row>
    <row r="1592" spans="1:8" ht="12" hidden="1" customHeight="1">
      <c r="A1592" s="190" t="s">
        <v>10268</v>
      </c>
      <c r="B1592" s="191">
        <f>ROUND(F1604,2)</f>
        <v>3.29</v>
      </c>
      <c r="C1592" s="192"/>
      <c r="D1592" s="193"/>
      <c r="E1592" s="192"/>
      <c r="F1592" s="194"/>
      <c r="H1592" s="186"/>
    </row>
    <row r="1593" spans="1:8" ht="12" hidden="1" customHeight="1">
      <c r="A1593" s="195" t="s">
        <v>12885</v>
      </c>
      <c r="B1593" s="196" t="s">
        <v>8261</v>
      </c>
      <c r="C1593" s="196" t="s">
        <v>8262</v>
      </c>
      <c r="D1593" s="196" t="s">
        <v>8263</v>
      </c>
      <c r="E1593" s="196" t="s">
        <v>8264</v>
      </c>
      <c r="F1593" s="197" t="s">
        <v>8265</v>
      </c>
      <c r="H1593" s="186"/>
    </row>
    <row r="1594" spans="1:8" ht="12" hidden="1" customHeight="1">
      <c r="A1594" s="778" t="s">
        <v>13437</v>
      </c>
      <c r="B1594" s="779"/>
      <c r="C1594" s="779"/>
      <c r="D1594" s="779"/>
      <c r="E1594" s="779"/>
      <c r="F1594" s="780"/>
      <c r="H1594" s="186"/>
    </row>
    <row r="1595" spans="1:8" ht="12" hidden="1" customHeight="1">
      <c r="A1595" s="207" t="s">
        <v>8831</v>
      </c>
      <c r="B1595" s="208" t="s">
        <v>8832</v>
      </c>
      <c r="C1595" s="209" t="s">
        <v>13436</v>
      </c>
      <c r="D1595" s="210">
        <v>0.26300000000000001</v>
      </c>
      <c r="E1595" s="211">
        <f>F$14</f>
        <v>2.89</v>
      </c>
      <c r="F1595" s="204">
        <f>PRODUCT(D1595:E1595)</f>
        <v>0.76007000000000002</v>
      </c>
      <c r="H1595" s="186"/>
    </row>
    <row r="1596" spans="1:8" ht="12" hidden="1" customHeight="1">
      <c r="A1596" s="207" t="s">
        <v>4681</v>
      </c>
      <c r="B1596" s="208" t="s">
        <v>4682</v>
      </c>
      <c r="C1596" s="209" t="s">
        <v>13436</v>
      </c>
      <c r="D1596" s="210">
        <v>0.26300000000000001</v>
      </c>
      <c r="E1596" s="211">
        <f>F$12</f>
        <v>2.12</v>
      </c>
      <c r="F1596" s="204">
        <f>PRODUCT(D1596:E1596)</f>
        <v>0.55756000000000006</v>
      </c>
      <c r="H1596" s="186"/>
    </row>
    <row r="1597" spans="1:8" ht="12" hidden="1" customHeight="1">
      <c r="A1597" s="783" t="s">
        <v>13444</v>
      </c>
      <c r="B1597" s="784"/>
      <c r="C1597" s="784"/>
      <c r="D1597" s="784"/>
      <c r="E1597" s="784"/>
      <c r="F1597" s="204">
        <f>SUM(F1595:F1596)</f>
        <v>1.3176300000000001</v>
      </c>
      <c r="H1597" s="186"/>
    </row>
    <row r="1598" spans="1:8" ht="12" hidden="1" customHeight="1">
      <c r="A1598" s="778" t="s">
        <v>8771</v>
      </c>
      <c r="B1598" s="779"/>
      <c r="C1598" s="779"/>
      <c r="D1598" s="779"/>
      <c r="E1598" s="779"/>
      <c r="F1598" s="780"/>
      <c r="H1598" s="186"/>
    </row>
    <row r="1599" spans="1:8" ht="12" hidden="1" customHeight="1">
      <c r="A1599" s="219" t="s">
        <v>1910</v>
      </c>
      <c r="B1599" s="208" t="s">
        <v>1911</v>
      </c>
      <c r="C1599" s="209" t="s">
        <v>4675</v>
      </c>
      <c r="D1599" s="210">
        <v>1</v>
      </c>
      <c r="E1599" s="210">
        <f>B$2942/1.25</f>
        <v>0.64</v>
      </c>
      <c r="F1599" s="204">
        <f>PRODUCT(D1599:E1599)</f>
        <v>0.64</v>
      </c>
      <c r="H1599" s="186"/>
    </row>
    <row r="1600" spans="1:8" ht="12" hidden="1" customHeight="1">
      <c r="A1600" s="783" t="s">
        <v>10886</v>
      </c>
      <c r="B1600" s="784"/>
      <c r="C1600" s="784"/>
      <c r="D1600" s="784"/>
      <c r="E1600" s="784"/>
      <c r="F1600" s="204">
        <f>SUM(F1599:F1599)</f>
        <v>0.64</v>
      </c>
      <c r="H1600" s="186"/>
    </row>
    <row r="1601" spans="1:8" ht="12" hidden="1" customHeight="1">
      <c r="A1601" s="783" t="s">
        <v>6572</v>
      </c>
      <c r="B1601" s="784"/>
      <c r="C1601" s="784"/>
      <c r="D1601" s="784"/>
      <c r="E1601" s="206" t="s">
        <v>10906</v>
      </c>
      <c r="F1601" s="204">
        <f>SUM(F1597,F1600)</f>
        <v>1.95763</v>
      </c>
      <c r="H1601" s="186"/>
    </row>
    <row r="1602" spans="1:8" ht="12" hidden="1" customHeight="1">
      <c r="A1602" s="783"/>
      <c r="B1602" s="784"/>
      <c r="C1602" s="784"/>
      <c r="D1602" s="784"/>
      <c r="E1602" s="212" t="s">
        <v>10907</v>
      </c>
      <c r="F1602" s="213">
        <f>F$10*(F1600)</f>
        <v>0.78591999999999995</v>
      </c>
      <c r="H1602" s="186"/>
    </row>
    <row r="1603" spans="1:8" ht="12" hidden="1" customHeight="1">
      <c r="A1603" s="783"/>
      <c r="B1603" s="784"/>
      <c r="C1603" s="784"/>
      <c r="D1603" s="784"/>
      <c r="E1603" s="206" t="s">
        <v>10908</v>
      </c>
      <c r="F1603" s="213">
        <f>SUM(F1601:F1602)*F$11</f>
        <v>0.54871000000000003</v>
      </c>
      <c r="H1603" s="186"/>
    </row>
    <row r="1604" spans="1:8" ht="12" hidden="1" customHeight="1">
      <c r="A1604" s="789"/>
      <c r="B1604" s="790"/>
      <c r="C1604" s="790"/>
      <c r="D1604" s="790"/>
      <c r="E1604" s="215" t="s">
        <v>10909</v>
      </c>
      <c r="F1604" s="216">
        <f>SUM(F1601:F1603)</f>
        <v>3.2922599999999997</v>
      </c>
      <c r="H1604" s="186"/>
    </row>
    <row r="1605" spans="1:8" ht="12" hidden="1" customHeight="1">
      <c r="A1605" s="206"/>
      <c r="B1605" s="206"/>
      <c r="C1605" s="206"/>
      <c r="D1605" s="206"/>
      <c r="E1605" s="212"/>
      <c r="F1605" s="220"/>
      <c r="H1605" s="186"/>
    </row>
    <row r="1606" spans="1:8" ht="12" hidden="1" customHeight="1">
      <c r="A1606" s="791" t="s">
        <v>1912</v>
      </c>
      <c r="B1606" s="792"/>
      <c r="C1606" s="792"/>
      <c r="D1606" s="792"/>
      <c r="E1606" s="781" t="s">
        <v>6571</v>
      </c>
      <c r="F1606" s="782"/>
      <c r="H1606" s="186"/>
    </row>
    <row r="1607" spans="1:8" ht="12" hidden="1" customHeight="1">
      <c r="A1607" s="190" t="s">
        <v>10268</v>
      </c>
      <c r="B1607" s="191">
        <f>ROUND(F1619,2)</f>
        <v>3.74</v>
      </c>
      <c r="C1607" s="192"/>
      <c r="D1607" s="193"/>
      <c r="E1607" s="192"/>
      <c r="F1607" s="194"/>
      <c r="H1607" s="186"/>
    </row>
    <row r="1608" spans="1:8" ht="12" hidden="1" customHeight="1">
      <c r="A1608" s="195" t="s">
        <v>12885</v>
      </c>
      <c r="B1608" s="196" t="s">
        <v>8261</v>
      </c>
      <c r="C1608" s="196" t="s">
        <v>8262</v>
      </c>
      <c r="D1608" s="196" t="s">
        <v>8263</v>
      </c>
      <c r="E1608" s="196" t="s">
        <v>8264</v>
      </c>
      <c r="F1608" s="197" t="s">
        <v>8265</v>
      </c>
      <c r="H1608" s="186"/>
    </row>
    <row r="1609" spans="1:8" ht="12" hidden="1" customHeight="1">
      <c r="A1609" s="778" t="s">
        <v>13437</v>
      </c>
      <c r="B1609" s="779"/>
      <c r="C1609" s="779"/>
      <c r="D1609" s="779"/>
      <c r="E1609" s="779"/>
      <c r="F1609" s="780"/>
      <c r="H1609" s="186"/>
    </row>
    <row r="1610" spans="1:8" ht="12" hidden="1" customHeight="1">
      <c r="A1610" s="207" t="s">
        <v>8831</v>
      </c>
      <c r="B1610" s="208" t="s">
        <v>8832</v>
      </c>
      <c r="C1610" s="209" t="s">
        <v>13436</v>
      </c>
      <c r="D1610" s="210">
        <v>0.28799999999999998</v>
      </c>
      <c r="E1610" s="211">
        <f>F$14</f>
        <v>2.89</v>
      </c>
      <c r="F1610" s="204">
        <f>PRODUCT(D1610:E1610)</f>
        <v>0.83231999999999995</v>
      </c>
      <c r="H1610" s="186"/>
    </row>
    <row r="1611" spans="1:8" ht="12" hidden="1" customHeight="1">
      <c r="A1611" s="207" t="s">
        <v>4681</v>
      </c>
      <c r="B1611" s="208" t="s">
        <v>4682</v>
      </c>
      <c r="C1611" s="209" t="s">
        <v>13436</v>
      </c>
      <c r="D1611" s="210">
        <v>0.28799999999999998</v>
      </c>
      <c r="E1611" s="211">
        <f>F$12</f>
        <v>2.12</v>
      </c>
      <c r="F1611" s="204">
        <f>PRODUCT(D1611:E1611)</f>
        <v>0.61055999999999999</v>
      </c>
      <c r="H1611" s="186"/>
    </row>
    <row r="1612" spans="1:8" ht="12" hidden="1" customHeight="1">
      <c r="A1612" s="783" t="s">
        <v>13444</v>
      </c>
      <c r="B1612" s="784"/>
      <c r="C1612" s="784"/>
      <c r="D1612" s="784"/>
      <c r="E1612" s="784"/>
      <c r="F1612" s="204">
        <f>SUM(F1610:F1611)</f>
        <v>1.4428799999999999</v>
      </c>
      <c r="H1612" s="186"/>
    </row>
    <row r="1613" spans="1:8" ht="12" hidden="1" customHeight="1">
      <c r="A1613" s="778" t="s">
        <v>8771</v>
      </c>
      <c r="B1613" s="779"/>
      <c r="C1613" s="779"/>
      <c r="D1613" s="779"/>
      <c r="E1613" s="779"/>
      <c r="F1613" s="780"/>
      <c r="H1613" s="186"/>
    </row>
    <row r="1614" spans="1:8" ht="12" hidden="1" customHeight="1">
      <c r="A1614" s="219" t="s">
        <v>1913</v>
      </c>
      <c r="B1614" s="208" t="s">
        <v>1914</v>
      </c>
      <c r="C1614" s="209" t="s">
        <v>4675</v>
      </c>
      <c r="D1614" s="210">
        <v>1</v>
      </c>
      <c r="E1614" s="210">
        <f>B$2955/1.25</f>
        <v>0.752</v>
      </c>
      <c r="F1614" s="204">
        <f>PRODUCT(D1614:E1614)</f>
        <v>0.752</v>
      </c>
      <c r="H1614" s="186"/>
    </row>
    <row r="1615" spans="1:8" ht="12" hidden="1" customHeight="1">
      <c r="A1615" s="783" t="s">
        <v>10886</v>
      </c>
      <c r="B1615" s="784"/>
      <c r="C1615" s="784"/>
      <c r="D1615" s="784"/>
      <c r="E1615" s="784"/>
      <c r="F1615" s="204">
        <f>SUM(F1614:F1614)</f>
        <v>0.752</v>
      </c>
      <c r="H1615" s="186"/>
    </row>
    <row r="1616" spans="1:8" ht="12" hidden="1" customHeight="1">
      <c r="A1616" s="783" t="s">
        <v>6572</v>
      </c>
      <c r="B1616" s="784"/>
      <c r="C1616" s="784"/>
      <c r="D1616" s="784"/>
      <c r="E1616" s="206" t="s">
        <v>10906</v>
      </c>
      <c r="F1616" s="204">
        <f>SUM(F1612,F1615)</f>
        <v>2.1948799999999999</v>
      </c>
      <c r="H1616" s="186"/>
    </row>
    <row r="1617" spans="1:8" ht="12" hidden="1" customHeight="1">
      <c r="A1617" s="783"/>
      <c r="B1617" s="784"/>
      <c r="C1617" s="784"/>
      <c r="D1617" s="784"/>
      <c r="E1617" s="212" t="s">
        <v>10907</v>
      </c>
      <c r="F1617" s="213">
        <f>F$10*(F1615)</f>
        <v>0.92345599999999994</v>
      </c>
      <c r="H1617" s="186"/>
    </row>
    <row r="1618" spans="1:8" ht="12" hidden="1" customHeight="1">
      <c r="A1618" s="783"/>
      <c r="B1618" s="784"/>
      <c r="C1618" s="784"/>
      <c r="D1618" s="784"/>
      <c r="E1618" s="206" t="s">
        <v>10908</v>
      </c>
      <c r="F1618" s="213">
        <f>SUM(F1616:F1617)*F$11</f>
        <v>0.62366719999999998</v>
      </c>
      <c r="H1618" s="186"/>
    </row>
    <row r="1619" spans="1:8" ht="12" hidden="1" customHeight="1">
      <c r="A1619" s="789"/>
      <c r="B1619" s="790"/>
      <c r="C1619" s="790"/>
      <c r="D1619" s="790"/>
      <c r="E1619" s="215" t="s">
        <v>10909</v>
      </c>
      <c r="F1619" s="216">
        <f>SUM(F1616:F1618)</f>
        <v>3.7420031999999996</v>
      </c>
      <c r="H1619" s="186"/>
    </row>
    <row r="1620" spans="1:8" ht="12" hidden="1" customHeight="1">
      <c r="H1620" s="186"/>
    </row>
    <row r="1621" spans="1:8" ht="12" hidden="1" customHeight="1">
      <c r="A1621" s="791" t="s">
        <v>10445</v>
      </c>
      <c r="B1621" s="792"/>
      <c r="C1621" s="792"/>
      <c r="D1621" s="792"/>
      <c r="E1621" s="781" t="s">
        <v>6571</v>
      </c>
      <c r="F1621" s="782"/>
      <c r="H1621" s="186"/>
    </row>
    <row r="1622" spans="1:8" ht="12" hidden="1" customHeight="1">
      <c r="A1622" s="190" t="s">
        <v>10268</v>
      </c>
      <c r="B1622" s="191">
        <f>ROUND(F1634,2)</f>
        <v>4.24</v>
      </c>
      <c r="C1622" s="192"/>
      <c r="D1622" s="193"/>
      <c r="E1622" s="192"/>
      <c r="F1622" s="194"/>
      <c r="H1622" s="186"/>
    </row>
    <row r="1623" spans="1:8" ht="12" hidden="1" customHeight="1">
      <c r="A1623" s="195" t="s">
        <v>12885</v>
      </c>
      <c r="B1623" s="196" t="s">
        <v>8261</v>
      </c>
      <c r="C1623" s="196" t="s">
        <v>8262</v>
      </c>
      <c r="D1623" s="196" t="s">
        <v>8263</v>
      </c>
      <c r="E1623" s="196" t="s">
        <v>8264</v>
      </c>
      <c r="F1623" s="197" t="s">
        <v>8265</v>
      </c>
      <c r="H1623" s="186"/>
    </row>
    <row r="1624" spans="1:8" ht="12" hidden="1" customHeight="1">
      <c r="A1624" s="778" t="s">
        <v>13437</v>
      </c>
      <c r="B1624" s="779"/>
      <c r="C1624" s="779"/>
      <c r="D1624" s="779"/>
      <c r="E1624" s="779"/>
      <c r="F1624" s="780"/>
      <c r="H1624" s="186"/>
    </row>
    <row r="1625" spans="1:8" ht="12" hidden="1" customHeight="1">
      <c r="A1625" s="207" t="s">
        <v>8831</v>
      </c>
      <c r="B1625" s="208" t="s">
        <v>8832</v>
      </c>
      <c r="C1625" s="209" t="s">
        <v>13436</v>
      </c>
      <c r="D1625" s="210">
        <v>0.32500000000000001</v>
      </c>
      <c r="E1625" s="211">
        <f>F$14</f>
        <v>2.89</v>
      </c>
      <c r="F1625" s="204">
        <f>PRODUCT(D1625:E1625)</f>
        <v>0.93925000000000003</v>
      </c>
      <c r="H1625" s="186"/>
    </row>
    <row r="1626" spans="1:8" ht="12" hidden="1" customHeight="1">
      <c r="A1626" s="207" t="s">
        <v>4681</v>
      </c>
      <c r="B1626" s="208" t="s">
        <v>4682</v>
      </c>
      <c r="C1626" s="209" t="s">
        <v>13436</v>
      </c>
      <c r="D1626" s="210">
        <v>0.32500000000000001</v>
      </c>
      <c r="E1626" s="211">
        <f>F$12</f>
        <v>2.12</v>
      </c>
      <c r="F1626" s="204">
        <f>PRODUCT(D1626:E1626)</f>
        <v>0.68900000000000006</v>
      </c>
      <c r="H1626" s="186"/>
    </row>
    <row r="1627" spans="1:8" ht="12" hidden="1" customHeight="1">
      <c r="A1627" s="783" t="s">
        <v>13444</v>
      </c>
      <c r="B1627" s="784"/>
      <c r="C1627" s="784"/>
      <c r="D1627" s="784"/>
      <c r="E1627" s="784"/>
      <c r="F1627" s="204">
        <f>SUM(F1625:F1626)</f>
        <v>1.62825</v>
      </c>
      <c r="H1627" s="186"/>
    </row>
    <row r="1628" spans="1:8" ht="12" hidden="1" customHeight="1">
      <c r="A1628" s="778" t="s">
        <v>8771</v>
      </c>
      <c r="B1628" s="779"/>
      <c r="C1628" s="779"/>
      <c r="D1628" s="779"/>
      <c r="E1628" s="779"/>
      <c r="F1628" s="780"/>
      <c r="H1628" s="186"/>
    </row>
    <row r="1629" spans="1:8" ht="12" hidden="1" customHeight="1">
      <c r="A1629" s="219" t="s">
        <v>10446</v>
      </c>
      <c r="B1629" s="208" t="s">
        <v>10447</v>
      </c>
      <c r="C1629" s="209" t="s">
        <v>4675</v>
      </c>
      <c r="D1629" s="210">
        <v>1</v>
      </c>
      <c r="E1629" s="210">
        <f>B$2969/1.25</f>
        <v>0.85600000000000009</v>
      </c>
      <c r="F1629" s="204">
        <f>PRODUCT(D1629:E1629)</f>
        <v>0.85600000000000009</v>
      </c>
      <c r="H1629" s="186"/>
    </row>
    <row r="1630" spans="1:8" ht="12" hidden="1" customHeight="1">
      <c r="A1630" s="783" t="s">
        <v>10886</v>
      </c>
      <c r="B1630" s="784"/>
      <c r="C1630" s="784"/>
      <c r="D1630" s="784"/>
      <c r="E1630" s="784"/>
      <c r="F1630" s="204">
        <f>SUM(F1629:F1629)</f>
        <v>0.85600000000000009</v>
      </c>
      <c r="H1630" s="186"/>
    </row>
    <row r="1631" spans="1:8" ht="12" hidden="1" customHeight="1">
      <c r="A1631" s="783" t="s">
        <v>6572</v>
      </c>
      <c r="B1631" s="784"/>
      <c r="C1631" s="784"/>
      <c r="D1631" s="784"/>
      <c r="E1631" s="206" t="s">
        <v>10906</v>
      </c>
      <c r="F1631" s="204">
        <f>SUM(F1627,F1630)</f>
        <v>2.4842500000000003</v>
      </c>
      <c r="H1631" s="186"/>
    </row>
    <row r="1632" spans="1:8" ht="12" hidden="1" customHeight="1">
      <c r="A1632" s="783"/>
      <c r="B1632" s="784"/>
      <c r="C1632" s="784"/>
      <c r="D1632" s="784"/>
      <c r="E1632" s="212" t="s">
        <v>10907</v>
      </c>
      <c r="F1632" s="213">
        <f>F$10*(F1630)</f>
        <v>1.0511680000000001</v>
      </c>
      <c r="H1632" s="186"/>
    </row>
    <row r="1633" spans="1:8" ht="12" hidden="1" customHeight="1">
      <c r="A1633" s="783"/>
      <c r="B1633" s="784"/>
      <c r="C1633" s="784"/>
      <c r="D1633" s="784"/>
      <c r="E1633" s="206" t="s">
        <v>10908</v>
      </c>
      <c r="F1633" s="213">
        <f>SUM(F1631:F1632)*F$11</f>
        <v>0.70708360000000015</v>
      </c>
      <c r="H1633" s="186"/>
    </row>
    <row r="1634" spans="1:8" ht="12" hidden="1" customHeight="1">
      <c r="A1634" s="789"/>
      <c r="B1634" s="790"/>
      <c r="C1634" s="790"/>
      <c r="D1634" s="790"/>
      <c r="E1634" s="215" t="s">
        <v>10909</v>
      </c>
      <c r="F1634" s="216">
        <f>SUM(F1631:F1633)</f>
        <v>4.2425016000000006</v>
      </c>
      <c r="H1634" s="186"/>
    </row>
    <row r="1635" spans="1:8" ht="12" hidden="1" customHeight="1">
      <c r="A1635" s="205"/>
      <c r="B1635" s="206"/>
      <c r="C1635" s="206"/>
      <c r="D1635" s="206"/>
      <c r="E1635" s="212"/>
      <c r="F1635" s="204"/>
      <c r="H1635" s="186"/>
    </row>
    <row r="1636" spans="1:8" ht="12" hidden="1" customHeight="1">
      <c r="A1636" s="205"/>
      <c r="B1636" s="206"/>
      <c r="C1636" s="206"/>
      <c r="D1636" s="206"/>
      <c r="E1636" s="212"/>
      <c r="F1636" s="204"/>
      <c r="H1636" s="186"/>
    </row>
    <row r="1637" spans="1:8" ht="15" hidden="1" customHeight="1">
      <c r="A1637" s="791" t="s">
        <v>7241</v>
      </c>
      <c r="B1637" s="792"/>
      <c r="C1637" s="792"/>
      <c r="D1637" s="792"/>
      <c r="E1637" s="781" t="s">
        <v>6571</v>
      </c>
      <c r="F1637" s="782"/>
      <c r="H1637" s="186"/>
    </row>
    <row r="1638" spans="1:8" ht="12.75" hidden="1" customHeight="1">
      <c r="A1638" s="190" t="s">
        <v>10268</v>
      </c>
      <c r="B1638" s="191">
        <f>ROUND(F1654,2)</f>
        <v>2.02</v>
      </c>
      <c r="C1638" s="192"/>
      <c r="D1638" s="193"/>
      <c r="E1638" s="192"/>
      <c r="F1638" s="194"/>
      <c r="H1638" s="186"/>
    </row>
    <row r="1639" spans="1:8" hidden="1">
      <c r="A1639" s="195" t="s">
        <v>12885</v>
      </c>
      <c r="B1639" s="196" t="s">
        <v>8261</v>
      </c>
      <c r="C1639" s="196" t="s">
        <v>8262</v>
      </c>
      <c r="D1639" s="196" t="s">
        <v>8263</v>
      </c>
      <c r="E1639" s="196" t="s">
        <v>8264</v>
      </c>
      <c r="F1639" s="197" t="s">
        <v>8265</v>
      </c>
      <c r="H1639" s="186"/>
    </row>
    <row r="1640" spans="1:8" ht="12.75" hidden="1" customHeight="1">
      <c r="A1640" s="778" t="s">
        <v>6573</v>
      </c>
      <c r="B1640" s="779"/>
      <c r="C1640" s="779"/>
      <c r="D1640" s="779"/>
      <c r="E1640" s="779"/>
      <c r="F1640" s="780"/>
      <c r="H1640" s="186"/>
    </row>
    <row r="1641" spans="1:8" hidden="1">
      <c r="A1641" s="342" t="s">
        <v>2441</v>
      </c>
      <c r="B1641" s="343" t="s">
        <v>2442</v>
      </c>
      <c r="C1641" s="344" t="s">
        <v>13436</v>
      </c>
      <c r="D1641" s="345">
        <v>7.4000000000000003E-3</v>
      </c>
      <c r="E1641" s="211">
        <f>Insumos!D$141</f>
        <v>60.75</v>
      </c>
      <c r="F1641" s="204">
        <f>PRODUCT(D1641:E1641)</f>
        <v>0.44955000000000001</v>
      </c>
      <c r="H1641" s="186"/>
    </row>
    <row r="1642" spans="1:8" ht="12.75" hidden="1" customHeight="1">
      <c r="A1642" s="783" t="s">
        <v>6574</v>
      </c>
      <c r="B1642" s="784"/>
      <c r="C1642" s="784"/>
      <c r="D1642" s="784"/>
      <c r="E1642" s="784"/>
      <c r="F1642" s="204">
        <f>SUM(F1641:F1641)</f>
        <v>0.44955000000000001</v>
      </c>
      <c r="H1642" s="186"/>
    </row>
    <row r="1643" spans="1:8" ht="12.75" hidden="1" customHeight="1">
      <c r="A1643" s="778" t="s">
        <v>13437</v>
      </c>
      <c r="B1643" s="779"/>
      <c r="C1643" s="779"/>
      <c r="D1643" s="779"/>
      <c r="E1643" s="779"/>
      <c r="F1643" s="780"/>
      <c r="H1643" s="186"/>
    </row>
    <row r="1644" spans="1:8" hidden="1">
      <c r="A1644" s="343" t="s">
        <v>8831</v>
      </c>
      <c r="B1644" s="343" t="s">
        <v>8832</v>
      </c>
      <c r="C1644" s="344" t="s">
        <v>13436</v>
      </c>
      <c r="D1644" s="345">
        <v>8.7999999999999995E-2</v>
      </c>
      <c r="E1644" s="211">
        <f>F$14</f>
        <v>2.89</v>
      </c>
      <c r="F1644" s="204">
        <f>PRODUCT(D1644:E1644)</f>
        <v>0.25431999999999999</v>
      </c>
      <c r="H1644" s="186"/>
    </row>
    <row r="1645" spans="1:8" hidden="1">
      <c r="A1645" s="343" t="s">
        <v>4681</v>
      </c>
      <c r="B1645" s="343" t="s">
        <v>4682</v>
      </c>
      <c r="C1645" s="344" t="s">
        <v>13436</v>
      </c>
      <c r="D1645" s="345">
        <v>0.14399999999999999</v>
      </c>
      <c r="E1645" s="211">
        <f>F$12</f>
        <v>2.12</v>
      </c>
      <c r="F1645" s="204">
        <f>PRODUCT(D1645:E1645)</f>
        <v>0.30528</v>
      </c>
      <c r="H1645" s="186"/>
    </row>
    <row r="1646" spans="1:8" ht="12.75" hidden="1" customHeight="1">
      <c r="A1646" s="783" t="s">
        <v>13444</v>
      </c>
      <c r="B1646" s="784"/>
      <c r="C1646" s="784"/>
      <c r="D1646" s="784"/>
      <c r="E1646" s="784"/>
      <c r="F1646" s="204">
        <f>SUM(F1644:F1645)</f>
        <v>0.55959999999999999</v>
      </c>
      <c r="H1646" s="186"/>
    </row>
    <row r="1647" spans="1:8" hidden="1">
      <c r="A1647" s="778" t="s">
        <v>8771</v>
      </c>
      <c r="B1647" s="779"/>
      <c r="C1647" s="779"/>
      <c r="D1647" s="779"/>
      <c r="E1647" s="779"/>
      <c r="F1647" s="780"/>
      <c r="H1647" s="186"/>
    </row>
    <row r="1648" spans="1:8" ht="22.5" hidden="1">
      <c r="A1648" s="342" t="s">
        <v>7242</v>
      </c>
      <c r="B1648" s="343" t="s">
        <v>7243</v>
      </c>
      <c r="C1648" s="344" t="s">
        <v>8667</v>
      </c>
      <c r="D1648" s="345">
        <v>8.5000000000000006E-3</v>
      </c>
      <c r="E1648" s="210">
        <f>B$2846/1.25</f>
        <v>22</v>
      </c>
      <c r="F1648" s="204">
        <f>PRODUCT(D1648:E1648)</f>
        <v>0.187</v>
      </c>
      <c r="H1648" s="186"/>
    </row>
    <row r="1649" spans="1:8" ht="22.5" hidden="1">
      <c r="A1649" s="342" t="s">
        <v>8668</v>
      </c>
      <c r="B1649" s="343" t="s">
        <v>8669</v>
      </c>
      <c r="C1649" s="344" t="s">
        <v>8667</v>
      </c>
      <c r="D1649" s="345">
        <v>8.5000000000000006E-3</v>
      </c>
      <c r="E1649" s="210">
        <f>B$3012/1.25</f>
        <v>13.408000000000001</v>
      </c>
      <c r="F1649" s="204">
        <f>PRODUCT(D1649:E1649)</f>
        <v>0.11396800000000001</v>
      </c>
      <c r="H1649" s="186"/>
    </row>
    <row r="1650" spans="1:8" ht="12.75" hidden="1" customHeight="1">
      <c r="A1650" s="783" t="s">
        <v>10886</v>
      </c>
      <c r="B1650" s="784"/>
      <c r="C1650" s="784"/>
      <c r="D1650" s="784"/>
      <c r="E1650" s="784"/>
      <c r="F1650" s="204">
        <f>SUM(F1648:F1649)</f>
        <v>0.30096800000000001</v>
      </c>
      <c r="H1650" s="186"/>
    </row>
    <row r="1651" spans="1:8" hidden="1">
      <c r="A1651" s="783" t="s">
        <v>6572</v>
      </c>
      <c r="B1651" s="784"/>
      <c r="C1651" s="784"/>
      <c r="D1651" s="784"/>
      <c r="E1651" s="206" t="s">
        <v>10906</v>
      </c>
      <c r="F1651" s="204">
        <f>SUM(F1642,F1646,F1650)</f>
        <v>1.3101180000000001</v>
      </c>
      <c r="H1651" s="186"/>
    </row>
    <row r="1652" spans="1:8" hidden="1">
      <c r="A1652" s="783"/>
      <c r="B1652" s="784"/>
      <c r="C1652" s="784"/>
      <c r="D1652" s="784"/>
      <c r="E1652" s="212" t="s">
        <v>10907</v>
      </c>
      <c r="F1652" s="213">
        <f>F$10*(F1650)</f>
        <v>0.36958870399999999</v>
      </c>
      <c r="H1652" s="186"/>
    </row>
    <row r="1653" spans="1:8" hidden="1">
      <c r="A1653" s="783"/>
      <c r="B1653" s="784"/>
      <c r="C1653" s="784"/>
      <c r="D1653" s="784"/>
      <c r="E1653" s="206" t="s">
        <v>10908</v>
      </c>
      <c r="F1653" s="213">
        <f>SUM(F1651:F1652)*F$11</f>
        <v>0.33594134080000004</v>
      </c>
      <c r="H1653" s="186"/>
    </row>
    <row r="1654" spans="1:8" hidden="1">
      <c r="A1654" s="789"/>
      <c r="B1654" s="790"/>
      <c r="C1654" s="790"/>
      <c r="D1654" s="790"/>
      <c r="E1654" s="215" t="s">
        <v>10909</v>
      </c>
      <c r="F1654" s="216">
        <f>SUM(F1651:F1653)</f>
        <v>2.0156480447999998</v>
      </c>
      <c r="H1654" s="186"/>
    </row>
    <row r="1655" spans="1:8" hidden="1">
      <c r="H1655" s="186"/>
    </row>
    <row r="1656" spans="1:8" ht="13.5" hidden="1" customHeight="1">
      <c r="A1656" s="791" t="s">
        <v>7244</v>
      </c>
      <c r="B1656" s="792"/>
      <c r="C1656" s="792"/>
      <c r="D1656" s="792"/>
      <c r="E1656" s="781" t="s">
        <v>6571</v>
      </c>
      <c r="F1656" s="782"/>
      <c r="H1656" s="186"/>
    </row>
    <row r="1657" spans="1:8" ht="12.75" hidden="1" customHeight="1">
      <c r="A1657" s="190" t="s">
        <v>10268</v>
      </c>
      <c r="B1657" s="191">
        <f>ROUND(F1673,2)</f>
        <v>2.57</v>
      </c>
      <c r="C1657" s="192"/>
      <c r="D1657" s="193"/>
      <c r="E1657" s="192"/>
      <c r="F1657" s="194"/>
      <c r="H1657" s="186"/>
    </row>
    <row r="1658" spans="1:8" hidden="1">
      <c r="A1658" s="195" t="s">
        <v>12885</v>
      </c>
      <c r="B1658" s="196" t="s">
        <v>8261</v>
      </c>
      <c r="C1658" s="196" t="s">
        <v>8262</v>
      </c>
      <c r="D1658" s="196" t="s">
        <v>8263</v>
      </c>
      <c r="E1658" s="196" t="s">
        <v>8264</v>
      </c>
      <c r="F1658" s="197" t="s">
        <v>8265</v>
      </c>
      <c r="H1658" s="186"/>
    </row>
    <row r="1659" spans="1:8" ht="12.75" hidden="1" customHeight="1">
      <c r="A1659" s="778" t="s">
        <v>6573</v>
      </c>
      <c r="B1659" s="779"/>
      <c r="C1659" s="779"/>
      <c r="D1659" s="779"/>
      <c r="E1659" s="779"/>
      <c r="F1659" s="780"/>
      <c r="H1659" s="186"/>
    </row>
    <row r="1660" spans="1:8" hidden="1">
      <c r="A1660" s="219" t="s">
        <v>2441</v>
      </c>
      <c r="B1660" s="208" t="s">
        <v>2442</v>
      </c>
      <c r="C1660" s="209" t="s">
        <v>13436</v>
      </c>
      <c r="D1660" s="210">
        <v>8.8000000000000005E-3</v>
      </c>
      <c r="E1660" s="211">
        <f>Insumos!D$141</f>
        <v>60.75</v>
      </c>
      <c r="F1660" s="204">
        <f>PRODUCT(D1660:E1660)</f>
        <v>0.53460000000000008</v>
      </c>
      <c r="H1660" s="186"/>
    </row>
    <row r="1661" spans="1:8" ht="12.75" hidden="1" customHeight="1">
      <c r="A1661" s="783" t="s">
        <v>6574</v>
      </c>
      <c r="B1661" s="784"/>
      <c r="C1661" s="784"/>
      <c r="D1661" s="784"/>
      <c r="E1661" s="784"/>
      <c r="F1661" s="204">
        <f>SUM(F1660:F1660)</f>
        <v>0.53460000000000008</v>
      </c>
      <c r="H1661" s="186"/>
    </row>
    <row r="1662" spans="1:8" ht="12.75" hidden="1" customHeight="1">
      <c r="A1662" s="778" t="s">
        <v>13437</v>
      </c>
      <c r="B1662" s="779"/>
      <c r="C1662" s="779"/>
      <c r="D1662" s="779"/>
      <c r="E1662" s="779"/>
      <c r="F1662" s="780"/>
      <c r="H1662" s="186"/>
    </row>
    <row r="1663" spans="1:8" hidden="1">
      <c r="A1663" s="207" t="s">
        <v>8831</v>
      </c>
      <c r="B1663" s="208" t="s">
        <v>8832</v>
      </c>
      <c r="C1663" s="209" t="s">
        <v>13436</v>
      </c>
      <c r="D1663" s="210">
        <v>8.7999999999999995E-2</v>
      </c>
      <c r="E1663" s="211">
        <f>F$14</f>
        <v>2.89</v>
      </c>
      <c r="F1663" s="204">
        <f>PRODUCT(D1663:E1663)</f>
        <v>0.25431999999999999</v>
      </c>
      <c r="H1663" s="186"/>
    </row>
    <row r="1664" spans="1:8" hidden="1">
      <c r="A1664" s="207" t="s">
        <v>4681</v>
      </c>
      <c r="B1664" s="208" t="s">
        <v>4682</v>
      </c>
      <c r="C1664" s="209" t="s">
        <v>13436</v>
      </c>
      <c r="D1664" s="210">
        <v>0.191</v>
      </c>
      <c r="E1664" s="211">
        <f>F$12</f>
        <v>2.12</v>
      </c>
      <c r="F1664" s="204">
        <f>PRODUCT(D1664:E1664)</f>
        <v>0.40492</v>
      </c>
      <c r="H1664" s="186"/>
    </row>
    <row r="1665" spans="1:8" ht="12.75" hidden="1" customHeight="1">
      <c r="A1665" s="783" t="s">
        <v>13444</v>
      </c>
      <c r="B1665" s="784"/>
      <c r="C1665" s="784"/>
      <c r="D1665" s="784"/>
      <c r="E1665" s="784"/>
      <c r="F1665" s="204">
        <f>SUM(F1663:F1664)</f>
        <v>0.65924000000000005</v>
      </c>
      <c r="H1665" s="186"/>
    </row>
    <row r="1666" spans="1:8" hidden="1">
      <c r="A1666" s="778" t="s">
        <v>8771</v>
      </c>
      <c r="B1666" s="779"/>
      <c r="C1666" s="779"/>
      <c r="D1666" s="779"/>
      <c r="E1666" s="779"/>
      <c r="F1666" s="780"/>
      <c r="H1666" s="186"/>
    </row>
    <row r="1667" spans="1:8" ht="22.5" hidden="1">
      <c r="A1667" s="219" t="s">
        <v>7242</v>
      </c>
      <c r="B1667" s="208" t="s">
        <v>7243</v>
      </c>
      <c r="C1667" s="209" t="s">
        <v>8667</v>
      </c>
      <c r="D1667" s="210">
        <v>1.2E-2</v>
      </c>
      <c r="E1667" s="210">
        <f>B$2846/1.25</f>
        <v>22</v>
      </c>
      <c r="F1667" s="204">
        <f>PRODUCT(D1667:E1667)</f>
        <v>0.26400000000000001</v>
      </c>
      <c r="H1667" s="186"/>
    </row>
    <row r="1668" spans="1:8" ht="22.5" hidden="1">
      <c r="A1668" s="219" t="s">
        <v>8668</v>
      </c>
      <c r="B1668" s="208" t="s">
        <v>8669</v>
      </c>
      <c r="C1668" s="209" t="s">
        <v>8667</v>
      </c>
      <c r="D1668" s="210">
        <v>1.2E-2</v>
      </c>
      <c r="E1668" s="210">
        <f>B$3012/1.25</f>
        <v>13.408000000000001</v>
      </c>
      <c r="F1668" s="204">
        <f>PRODUCT(D1668:E1668)</f>
        <v>0.16089600000000001</v>
      </c>
      <c r="H1668" s="186"/>
    </row>
    <row r="1669" spans="1:8" ht="12.75" hidden="1" customHeight="1">
      <c r="A1669" s="783" t="s">
        <v>10886</v>
      </c>
      <c r="B1669" s="784"/>
      <c r="C1669" s="784"/>
      <c r="D1669" s="784"/>
      <c r="E1669" s="784"/>
      <c r="F1669" s="204">
        <f>SUM(F1667:F1668)</f>
        <v>0.42489600000000005</v>
      </c>
      <c r="H1669" s="186"/>
    </row>
    <row r="1670" spans="1:8" hidden="1">
      <c r="A1670" s="783" t="s">
        <v>6572</v>
      </c>
      <c r="B1670" s="784"/>
      <c r="C1670" s="784"/>
      <c r="D1670" s="784"/>
      <c r="E1670" s="206" t="s">
        <v>10906</v>
      </c>
      <c r="F1670" s="204">
        <f>SUM(F1661,F1665,F1669)</f>
        <v>1.6187360000000002</v>
      </c>
      <c r="H1670" s="186"/>
    </row>
    <row r="1671" spans="1:8" hidden="1">
      <c r="A1671" s="783"/>
      <c r="B1671" s="784"/>
      <c r="C1671" s="784"/>
      <c r="D1671" s="784"/>
      <c r="E1671" s="212" t="s">
        <v>10907</v>
      </c>
      <c r="F1671" s="213">
        <f>F$10*(F1669)</f>
        <v>0.52177228800000008</v>
      </c>
      <c r="H1671" s="186"/>
    </row>
    <row r="1672" spans="1:8" hidden="1">
      <c r="A1672" s="783"/>
      <c r="B1672" s="784"/>
      <c r="C1672" s="784"/>
      <c r="D1672" s="784"/>
      <c r="E1672" s="206" t="s">
        <v>10908</v>
      </c>
      <c r="F1672" s="213">
        <f>SUM(F1670:F1671)*F$11</f>
        <v>0.42810165760000007</v>
      </c>
      <c r="H1672" s="186"/>
    </row>
    <row r="1673" spans="1:8" hidden="1">
      <c r="A1673" s="789"/>
      <c r="B1673" s="790"/>
      <c r="C1673" s="790"/>
      <c r="D1673" s="790"/>
      <c r="E1673" s="215" t="s">
        <v>10909</v>
      </c>
      <c r="F1673" s="216">
        <f>SUM(F1670:F1672)</f>
        <v>2.5686099456000004</v>
      </c>
      <c r="H1673" s="186"/>
    </row>
    <row r="1674" spans="1:8" ht="13.5" hidden="1" customHeight="1">
      <c r="A1674" s="791" t="s">
        <v>7245</v>
      </c>
      <c r="B1674" s="792"/>
      <c r="C1674" s="792"/>
      <c r="D1674" s="792"/>
      <c r="E1674" s="781" t="s">
        <v>6571</v>
      </c>
      <c r="F1674" s="782"/>
      <c r="H1674" s="186"/>
    </row>
    <row r="1675" spans="1:8" ht="12.75" hidden="1" customHeight="1">
      <c r="A1675" s="190" t="s">
        <v>10268</v>
      </c>
      <c r="B1675" s="191">
        <f>ROUND(F1691,2)</f>
        <v>3.87</v>
      </c>
      <c r="C1675" s="192"/>
      <c r="D1675" s="193"/>
      <c r="E1675" s="192"/>
      <c r="F1675" s="194"/>
      <c r="H1675" s="186"/>
    </row>
    <row r="1676" spans="1:8" hidden="1">
      <c r="A1676" s="195" t="s">
        <v>12885</v>
      </c>
      <c r="B1676" s="196" t="s">
        <v>8261</v>
      </c>
      <c r="C1676" s="196" t="s">
        <v>8262</v>
      </c>
      <c r="D1676" s="196" t="s">
        <v>8263</v>
      </c>
      <c r="E1676" s="196" t="s">
        <v>8264</v>
      </c>
      <c r="F1676" s="197" t="s">
        <v>8265</v>
      </c>
      <c r="H1676" s="186"/>
    </row>
    <row r="1677" spans="1:8" ht="12.75" hidden="1" customHeight="1">
      <c r="A1677" s="778" t="s">
        <v>6573</v>
      </c>
      <c r="B1677" s="779"/>
      <c r="C1677" s="779"/>
      <c r="D1677" s="779"/>
      <c r="E1677" s="779"/>
      <c r="F1677" s="780"/>
      <c r="H1677" s="186"/>
    </row>
    <row r="1678" spans="1:8" hidden="1">
      <c r="A1678" s="219" t="s">
        <v>2441</v>
      </c>
      <c r="B1678" s="208" t="s">
        <v>2442</v>
      </c>
      <c r="C1678" s="209" t="s">
        <v>13436</v>
      </c>
      <c r="D1678" s="210">
        <v>1.4800000000000001E-2</v>
      </c>
      <c r="E1678" s="211">
        <f>Insumos!D$141</f>
        <v>60.75</v>
      </c>
      <c r="F1678" s="204">
        <f>PRODUCT(D1678:E1678)</f>
        <v>0.89910000000000001</v>
      </c>
      <c r="H1678" s="186"/>
    </row>
    <row r="1679" spans="1:8" ht="12.75" hidden="1" customHeight="1">
      <c r="A1679" s="783" t="s">
        <v>6574</v>
      </c>
      <c r="B1679" s="784"/>
      <c r="C1679" s="784"/>
      <c r="D1679" s="784"/>
      <c r="E1679" s="784"/>
      <c r="F1679" s="204">
        <f>SUM(F1678:F1678)</f>
        <v>0.89910000000000001</v>
      </c>
      <c r="H1679" s="186"/>
    </row>
    <row r="1680" spans="1:8" ht="12.75" hidden="1" customHeight="1">
      <c r="A1680" s="778" t="s">
        <v>13437</v>
      </c>
      <c r="B1680" s="779"/>
      <c r="C1680" s="779"/>
      <c r="D1680" s="779"/>
      <c r="E1680" s="779"/>
      <c r="F1680" s="780"/>
      <c r="H1680" s="186"/>
    </row>
    <row r="1681" spans="1:8" hidden="1">
      <c r="A1681" s="207" t="s">
        <v>8831</v>
      </c>
      <c r="B1681" s="208" t="s">
        <v>8832</v>
      </c>
      <c r="C1681" s="209" t="s">
        <v>13436</v>
      </c>
      <c r="D1681" s="210">
        <v>0.17499999999999999</v>
      </c>
      <c r="E1681" s="211">
        <f>F$14</f>
        <v>2.89</v>
      </c>
      <c r="F1681" s="204">
        <f>PRODUCT(D1681:E1681)</f>
        <v>0.50575000000000003</v>
      </c>
      <c r="H1681" s="186"/>
    </row>
    <row r="1682" spans="1:8" hidden="1">
      <c r="A1682" s="207" t="s">
        <v>4681</v>
      </c>
      <c r="B1682" s="208" t="s">
        <v>4682</v>
      </c>
      <c r="C1682" s="209" t="s">
        <v>13436</v>
      </c>
      <c r="D1682" s="210">
        <v>0.3</v>
      </c>
      <c r="E1682" s="211">
        <f>F$12</f>
        <v>2.12</v>
      </c>
      <c r="F1682" s="204">
        <f>PRODUCT(D1682:E1682)</f>
        <v>0.63600000000000001</v>
      </c>
      <c r="H1682" s="186"/>
    </row>
    <row r="1683" spans="1:8" ht="12.75" hidden="1" customHeight="1">
      <c r="A1683" s="783" t="s">
        <v>13444</v>
      </c>
      <c r="B1683" s="784"/>
      <c r="C1683" s="784"/>
      <c r="D1683" s="784"/>
      <c r="E1683" s="784"/>
      <c r="F1683" s="204">
        <f>SUM(F1681:F1682)</f>
        <v>1.14175</v>
      </c>
      <c r="H1683" s="186"/>
    </row>
    <row r="1684" spans="1:8" hidden="1">
      <c r="A1684" s="778" t="s">
        <v>8771</v>
      </c>
      <c r="B1684" s="779"/>
      <c r="C1684" s="779"/>
      <c r="D1684" s="779"/>
      <c r="E1684" s="779"/>
      <c r="F1684" s="780"/>
      <c r="H1684" s="186"/>
    </row>
    <row r="1685" spans="1:8" ht="22.5" hidden="1">
      <c r="A1685" s="219" t="s">
        <v>7242</v>
      </c>
      <c r="B1685" s="208" t="s">
        <v>7243</v>
      </c>
      <c r="C1685" s="209" t="s">
        <v>8667</v>
      </c>
      <c r="D1685" s="210">
        <v>1.4999999999999999E-2</v>
      </c>
      <c r="E1685" s="210">
        <f>B$2846/1.25</f>
        <v>22</v>
      </c>
      <c r="F1685" s="204">
        <f>PRODUCT(D1685:E1685)</f>
        <v>0.32999999999999996</v>
      </c>
      <c r="H1685" s="186"/>
    </row>
    <row r="1686" spans="1:8" ht="22.5" hidden="1">
      <c r="A1686" s="219" t="s">
        <v>8668</v>
      </c>
      <c r="B1686" s="208" t="s">
        <v>8669</v>
      </c>
      <c r="C1686" s="209" t="s">
        <v>8667</v>
      </c>
      <c r="D1686" s="210">
        <v>1.4999999999999999E-2</v>
      </c>
      <c r="E1686" s="210">
        <f>B$3012/1.25</f>
        <v>13.408000000000001</v>
      </c>
      <c r="F1686" s="204">
        <f>PRODUCT(D1686:E1686)</f>
        <v>0.20112000000000002</v>
      </c>
      <c r="H1686" s="186"/>
    </row>
    <row r="1687" spans="1:8" ht="12.75" hidden="1" customHeight="1">
      <c r="A1687" s="783" t="s">
        <v>10886</v>
      </c>
      <c r="B1687" s="784"/>
      <c r="C1687" s="784"/>
      <c r="D1687" s="784"/>
      <c r="E1687" s="784"/>
      <c r="F1687" s="204">
        <f>SUM(F1685:F1686)</f>
        <v>0.53112000000000004</v>
      </c>
      <c r="H1687" s="186"/>
    </row>
    <row r="1688" spans="1:8" hidden="1">
      <c r="A1688" s="783" t="s">
        <v>6572</v>
      </c>
      <c r="B1688" s="784"/>
      <c r="C1688" s="784"/>
      <c r="D1688" s="784"/>
      <c r="E1688" s="206" t="s">
        <v>10906</v>
      </c>
      <c r="F1688" s="204">
        <f>SUM(F1679,F1683,F1687)</f>
        <v>2.5719699999999999</v>
      </c>
      <c r="H1688" s="186"/>
    </row>
    <row r="1689" spans="1:8" hidden="1">
      <c r="A1689" s="783"/>
      <c r="B1689" s="784"/>
      <c r="C1689" s="784"/>
      <c r="D1689" s="784"/>
      <c r="E1689" s="212" t="s">
        <v>10907</v>
      </c>
      <c r="F1689" s="213">
        <f>F$10*(F1687)</f>
        <v>0.65221536000000002</v>
      </c>
      <c r="H1689" s="186"/>
    </row>
    <row r="1690" spans="1:8" hidden="1">
      <c r="A1690" s="783"/>
      <c r="B1690" s="784"/>
      <c r="C1690" s="784"/>
      <c r="D1690" s="784"/>
      <c r="E1690" s="206" t="s">
        <v>10908</v>
      </c>
      <c r="F1690" s="213">
        <f>SUM(F1688:F1689)*F$11</f>
        <v>0.64483707200000007</v>
      </c>
      <c r="H1690" s="186"/>
    </row>
    <row r="1691" spans="1:8" hidden="1">
      <c r="A1691" s="789"/>
      <c r="B1691" s="790"/>
      <c r="C1691" s="790"/>
      <c r="D1691" s="790"/>
      <c r="E1691" s="215" t="s">
        <v>10909</v>
      </c>
      <c r="F1691" s="216">
        <f>SUM(F1688:F1690)</f>
        <v>3.869022432</v>
      </c>
      <c r="H1691" s="186"/>
    </row>
    <row r="1692" spans="1:8" hidden="1">
      <c r="H1692" s="186"/>
    </row>
    <row r="1693" spans="1:8" ht="12.6" hidden="1" customHeight="1">
      <c r="A1693" s="791" t="s">
        <v>749</v>
      </c>
      <c r="B1693" s="792"/>
      <c r="C1693" s="792"/>
      <c r="D1693" s="792"/>
      <c r="E1693" s="781" t="s">
        <v>6571</v>
      </c>
      <c r="F1693" s="782"/>
      <c r="H1693" s="186"/>
    </row>
    <row r="1694" spans="1:8" ht="12.6" hidden="1" customHeight="1">
      <c r="A1694" s="190" t="s">
        <v>10268</v>
      </c>
      <c r="B1694" s="191">
        <f>ROUND(F1711,2)</f>
        <v>5.86</v>
      </c>
      <c r="C1694" s="192"/>
      <c r="D1694" s="193"/>
      <c r="E1694" s="192"/>
      <c r="F1694" s="194"/>
      <c r="H1694" s="186"/>
    </row>
    <row r="1695" spans="1:8" ht="12.6" hidden="1" customHeight="1">
      <c r="A1695" s="195" t="s">
        <v>12885</v>
      </c>
      <c r="B1695" s="196" t="s">
        <v>8261</v>
      </c>
      <c r="C1695" s="196" t="s">
        <v>8262</v>
      </c>
      <c r="D1695" s="196" t="s">
        <v>8263</v>
      </c>
      <c r="E1695" s="196" t="s">
        <v>8264</v>
      </c>
      <c r="F1695" s="197" t="s">
        <v>8265</v>
      </c>
      <c r="H1695" s="186"/>
    </row>
    <row r="1696" spans="1:8" ht="12.6" hidden="1" customHeight="1">
      <c r="A1696" s="778" t="s">
        <v>6573</v>
      </c>
      <c r="B1696" s="779"/>
      <c r="C1696" s="779"/>
      <c r="D1696" s="779"/>
      <c r="E1696" s="779"/>
      <c r="F1696" s="780"/>
      <c r="H1696" s="186"/>
    </row>
    <row r="1697" spans="1:8" ht="12.6" hidden="1" customHeight="1">
      <c r="A1697" s="324" t="s">
        <v>2441</v>
      </c>
      <c r="B1697" s="325" t="s">
        <v>2442</v>
      </c>
      <c r="C1697" s="326" t="s">
        <v>13436</v>
      </c>
      <c r="D1697" s="327">
        <v>2.3699999999999999E-2</v>
      </c>
      <c r="E1697" s="211">
        <f>Insumos!D$141</f>
        <v>60.75</v>
      </c>
      <c r="F1697" s="204">
        <f>PRODUCT(D1697:E1697)</f>
        <v>1.439775</v>
      </c>
      <c r="H1697" s="186"/>
    </row>
    <row r="1698" spans="1:8" ht="12.6" hidden="1" customHeight="1">
      <c r="A1698" s="324" t="s">
        <v>750</v>
      </c>
      <c r="B1698" s="325" t="s">
        <v>5147</v>
      </c>
      <c r="C1698" s="326" t="s">
        <v>13436</v>
      </c>
      <c r="D1698" s="327">
        <v>0.1875</v>
      </c>
      <c r="E1698" s="211">
        <f>Insumos!D$174</f>
        <v>0.65</v>
      </c>
      <c r="F1698" s="204">
        <f>PRODUCT(D1698:E1698)</f>
        <v>0.12187500000000001</v>
      </c>
      <c r="H1698" s="186"/>
    </row>
    <row r="1699" spans="1:8" ht="12.6" hidden="1" customHeight="1">
      <c r="A1699" s="783" t="s">
        <v>6574</v>
      </c>
      <c r="B1699" s="784"/>
      <c r="C1699" s="784"/>
      <c r="D1699" s="784"/>
      <c r="E1699" s="784"/>
      <c r="F1699" s="204">
        <f>SUM(F1697:F1698)</f>
        <v>1.56165</v>
      </c>
      <c r="H1699" s="186"/>
    </row>
    <row r="1700" spans="1:8" ht="12.6" hidden="1" customHeight="1">
      <c r="A1700" s="778" t="s">
        <v>13437</v>
      </c>
      <c r="B1700" s="779"/>
      <c r="C1700" s="779"/>
      <c r="D1700" s="779"/>
      <c r="E1700" s="779"/>
      <c r="F1700" s="780"/>
      <c r="H1700" s="186"/>
    </row>
    <row r="1701" spans="1:8" ht="12.6" hidden="1" customHeight="1">
      <c r="A1701" s="207" t="s">
        <v>8831</v>
      </c>
      <c r="B1701" s="208" t="s">
        <v>8832</v>
      </c>
      <c r="C1701" s="209" t="s">
        <v>13436</v>
      </c>
      <c r="D1701" s="210">
        <v>0.1875</v>
      </c>
      <c r="E1701" s="211">
        <f>F$14</f>
        <v>2.89</v>
      </c>
      <c r="F1701" s="204">
        <f>PRODUCT(D1701:E1701)</f>
        <v>0.541875</v>
      </c>
      <c r="H1701" s="186"/>
    </row>
    <row r="1702" spans="1:8" ht="12.6" hidden="1" customHeight="1">
      <c r="A1702" s="207" t="s">
        <v>4681</v>
      </c>
      <c r="B1702" s="208" t="s">
        <v>4682</v>
      </c>
      <c r="C1702" s="209" t="s">
        <v>13436</v>
      </c>
      <c r="D1702" s="210">
        <v>0.4375</v>
      </c>
      <c r="E1702" s="211">
        <f>F$12</f>
        <v>2.12</v>
      </c>
      <c r="F1702" s="204">
        <f>PRODUCT(D1702:E1702)</f>
        <v>0.92749999999999999</v>
      </c>
      <c r="H1702" s="186"/>
    </row>
    <row r="1703" spans="1:8" ht="12.6" hidden="1" customHeight="1">
      <c r="A1703" s="783" t="s">
        <v>13444</v>
      </c>
      <c r="B1703" s="784"/>
      <c r="C1703" s="784"/>
      <c r="D1703" s="784"/>
      <c r="E1703" s="784"/>
      <c r="F1703" s="204">
        <f>SUM(F1701:F1702)</f>
        <v>1.4693749999999999</v>
      </c>
      <c r="H1703" s="186"/>
    </row>
    <row r="1704" spans="1:8" ht="12.6" hidden="1" customHeight="1">
      <c r="A1704" s="778" t="s">
        <v>8771</v>
      </c>
      <c r="B1704" s="779"/>
      <c r="C1704" s="779"/>
      <c r="D1704" s="779"/>
      <c r="E1704" s="779"/>
      <c r="F1704" s="780"/>
      <c r="H1704" s="186"/>
    </row>
    <row r="1705" spans="1:8" ht="12.6" hidden="1" customHeight="1">
      <c r="A1705" s="219" t="s">
        <v>7242</v>
      </c>
      <c r="B1705" s="208" t="s">
        <v>7243</v>
      </c>
      <c r="C1705" s="209" t="s">
        <v>8667</v>
      </c>
      <c r="D1705" s="210">
        <v>2.35E-2</v>
      </c>
      <c r="E1705" s="210">
        <f>B$2846/1.25</f>
        <v>22</v>
      </c>
      <c r="F1705" s="204">
        <f>PRODUCT(D1705:E1705)</f>
        <v>0.51700000000000002</v>
      </c>
      <c r="H1705" s="186"/>
    </row>
    <row r="1706" spans="1:8" ht="12.6" hidden="1" customHeight="1">
      <c r="A1706" s="219" t="s">
        <v>8668</v>
      </c>
      <c r="B1706" s="208" t="s">
        <v>8669</v>
      </c>
      <c r="C1706" s="209" t="s">
        <v>8667</v>
      </c>
      <c r="D1706" s="210">
        <v>2.35E-2</v>
      </c>
      <c r="E1706" s="210">
        <f>B$3012/1.25</f>
        <v>13.408000000000001</v>
      </c>
      <c r="F1706" s="204">
        <f>PRODUCT(D1706:E1706)</f>
        <v>0.31508800000000003</v>
      </c>
      <c r="H1706" s="186"/>
    </row>
    <row r="1707" spans="1:8" ht="12.6" hidden="1" customHeight="1">
      <c r="A1707" s="783" t="s">
        <v>10886</v>
      </c>
      <c r="B1707" s="784"/>
      <c r="C1707" s="784"/>
      <c r="D1707" s="784"/>
      <c r="E1707" s="784"/>
      <c r="F1707" s="204">
        <f>SUM(F1705:F1706)</f>
        <v>0.83208800000000005</v>
      </c>
      <c r="H1707" s="186"/>
    </row>
    <row r="1708" spans="1:8" ht="12.6" hidden="1" customHeight="1">
      <c r="A1708" s="783" t="s">
        <v>6572</v>
      </c>
      <c r="B1708" s="784"/>
      <c r="C1708" s="784"/>
      <c r="D1708" s="784"/>
      <c r="E1708" s="206" t="s">
        <v>10906</v>
      </c>
      <c r="F1708" s="204">
        <f>SUM(F1699,F1703,F1707)</f>
        <v>3.8631129999999998</v>
      </c>
      <c r="H1708" s="186"/>
    </row>
    <row r="1709" spans="1:8" ht="12.6" hidden="1" customHeight="1">
      <c r="A1709" s="783"/>
      <c r="B1709" s="784"/>
      <c r="C1709" s="784"/>
      <c r="D1709" s="784"/>
      <c r="E1709" s="212" t="s">
        <v>10907</v>
      </c>
      <c r="F1709" s="213">
        <f>F$10*(F1707)</f>
        <v>1.0218040640000001</v>
      </c>
      <c r="H1709" s="186"/>
    </row>
    <row r="1710" spans="1:8" ht="12.6" hidden="1" customHeight="1">
      <c r="A1710" s="783"/>
      <c r="B1710" s="784"/>
      <c r="C1710" s="784"/>
      <c r="D1710" s="784"/>
      <c r="E1710" s="206" t="s">
        <v>10908</v>
      </c>
      <c r="F1710" s="213">
        <f>SUM(F1708:F1709)*F$11</f>
        <v>0.97698341280000001</v>
      </c>
      <c r="H1710" s="186"/>
    </row>
    <row r="1711" spans="1:8" ht="12.6" hidden="1" customHeight="1">
      <c r="A1711" s="789"/>
      <c r="B1711" s="790"/>
      <c r="C1711" s="790"/>
      <c r="D1711" s="790"/>
      <c r="E1711" s="215" t="s">
        <v>10909</v>
      </c>
      <c r="F1711" s="216">
        <f>SUM(F1708:F1710)</f>
        <v>5.8619004767999998</v>
      </c>
      <c r="H1711" s="186"/>
    </row>
    <row r="1712" spans="1:8" ht="12.6" hidden="1" customHeight="1">
      <c r="A1712" s="206"/>
      <c r="B1712" s="206"/>
      <c r="C1712" s="206"/>
      <c r="D1712" s="206"/>
      <c r="E1712" s="212"/>
      <c r="F1712" s="220"/>
      <c r="H1712" s="186"/>
    </row>
    <row r="1713" spans="1:8" ht="12.6" hidden="1" customHeight="1">
      <c r="A1713" s="206"/>
      <c r="B1713" s="206"/>
      <c r="C1713" s="206"/>
      <c r="D1713" s="206"/>
      <c r="E1713" s="212"/>
      <c r="F1713" s="220"/>
      <c r="H1713" s="186"/>
    </row>
    <row r="1714" spans="1:8" hidden="1">
      <c r="A1714" s="206"/>
      <c r="B1714" s="206"/>
      <c r="C1714" s="206"/>
      <c r="D1714" s="206"/>
      <c r="E1714" s="212"/>
      <c r="F1714" s="220"/>
      <c r="H1714" s="186"/>
    </row>
    <row r="1715" spans="1:8" ht="12.75" hidden="1" customHeight="1">
      <c r="A1715" s="791" t="s">
        <v>5148</v>
      </c>
      <c r="B1715" s="792"/>
      <c r="C1715" s="792"/>
      <c r="D1715" s="792"/>
      <c r="E1715" s="781" t="s">
        <v>6571</v>
      </c>
      <c r="F1715" s="782"/>
      <c r="H1715" s="186"/>
    </row>
    <row r="1716" spans="1:8" ht="12.75" hidden="1" customHeight="1">
      <c r="A1716" s="190" t="s">
        <v>10268</v>
      </c>
      <c r="B1716" s="191">
        <f>ROUND(F1733,2)</f>
        <v>7.03</v>
      </c>
      <c r="C1716" s="192"/>
      <c r="D1716" s="193"/>
      <c r="E1716" s="192"/>
      <c r="F1716" s="194"/>
      <c r="H1716" s="186"/>
    </row>
    <row r="1717" spans="1:8" ht="12.75" hidden="1" customHeight="1">
      <c r="A1717" s="195" t="s">
        <v>12885</v>
      </c>
      <c r="B1717" s="196" t="s">
        <v>8261</v>
      </c>
      <c r="C1717" s="196" t="s">
        <v>8262</v>
      </c>
      <c r="D1717" s="196" t="s">
        <v>8263</v>
      </c>
      <c r="E1717" s="196" t="s">
        <v>8264</v>
      </c>
      <c r="F1717" s="197" t="s">
        <v>8265</v>
      </c>
      <c r="H1717" s="186"/>
    </row>
    <row r="1718" spans="1:8" ht="12.75" hidden="1" customHeight="1">
      <c r="A1718" s="778" t="s">
        <v>6573</v>
      </c>
      <c r="B1718" s="779"/>
      <c r="C1718" s="779"/>
      <c r="D1718" s="779"/>
      <c r="E1718" s="779"/>
      <c r="F1718" s="780"/>
      <c r="H1718" s="186"/>
    </row>
    <row r="1719" spans="1:8" ht="12.75" hidden="1" customHeight="1">
      <c r="A1719" s="324" t="s">
        <v>2441</v>
      </c>
      <c r="B1719" s="325" t="s">
        <v>2442</v>
      </c>
      <c r="C1719" s="326" t="s">
        <v>13436</v>
      </c>
      <c r="D1719" s="327">
        <v>2.5499999999999998E-2</v>
      </c>
      <c r="E1719" s="211">
        <f>Insumos!D$141</f>
        <v>60.75</v>
      </c>
      <c r="F1719" s="204">
        <f>PRODUCT(D1719:E1719)</f>
        <v>1.5491249999999999</v>
      </c>
      <c r="H1719" s="186"/>
    </row>
    <row r="1720" spans="1:8" ht="12.75" hidden="1" customHeight="1">
      <c r="A1720" s="324" t="s">
        <v>750</v>
      </c>
      <c r="B1720" s="325" t="s">
        <v>5147</v>
      </c>
      <c r="C1720" s="326" t="s">
        <v>13436</v>
      </c>
      <c r="D1720" s="327">
        <v>0.1875</v>
      </c>
      <c r="E1720" s="211">
        <f>Insumos!D$174</f>
        <v>0.65</v>
      </c>
      <c r="F1720" s="204">
        <f>PRODUCT(D1720:E1720)</f>
        <v>0.12187500000000001</v>
      </c>
      <c r="H1720" s="186"/>
    </row>
    <row r="1721" spans="1:8" ht="12.75" hidden="1" customHeight="1">
      <c r="A1721" s="783" t="s">
        <v>6574</v>
      </c>
      <c r="B1721" s="784"/>
      <c r="C1721" s="784"/>
      <c r="D1721" s="784"/>
      <c r="E1721" s="784"/>
      <c r="F1721" s="204">
        <f>SUM(F1719:F1720)</f>
        <v>1.6709999999999998</v>
      </c>
      <c r="H1721" s="186"/>
    </row>
    <row r="1722" spans="1:8" ht="12.75" hidden="1" customHeight="1">
      <c r="A1722" s="778" t="s">
        <v>13437</v>
      </c>
      <c r="B1722" s="779"/>
      <c r="C1722" s="779"/>
      <c r="D1722" s="779"/>
      <c r="E1722" s="779"/>
      <c r="F1722" s="780"/>
      <c r="H1722" s="186"/>
    </row>
    <row r="1723" spans="1:8" ht="12.75" hidden="1" customHeight="1">
      <c r="A1723" s="329" t="s">
        <v>8831</v>
      </c>
      <c r="B1723" s="325" t="s">
        <v>8832</v>
      </c>
      <c r="C1723" s="326" t="s">
        <v>13436</v>
      </c>
      <c r="D1723" s="327">
        <v>0.1875</v>
      </c>
      <c r="E1723" s="211">
        <f>F$14</f>
        <v>2.89</v>
      </c>
      <c r="F1723" s="204">
        <f>PRODUCT(D1723:E1723)</f>
        <v>0.541875</v>
      </c>
      <c r="H1723" s="186"/>
    </row>
    <row r="1724" spans="1:8" ht="12.75" hidden="1" customHeight="1">
      <c r="A1724" s="329" t="s">
        <v>4681</v>
      </c>
      <c r="B1724" s="325" t="s">
        <v>4682</v>
      </c>
      <c r="C1724" s="326" t="s">
        <v>13436</v>
      </c>
      <c r="D1724" s="327">
        <v>0.52869999999999995</v>
      </c>
      <c r="E1724" s="211">
        <f>F$12</f>
        <v>2.12</v>
      </c>
      <c r="F1724" s="204">
        <f>PRODUCT(D1724:E1724)</f>
        <v>1.120844</v>
      </c>
      <c r="H1724" s="186"/>
    </row>
    <row r="1725" spans="1:8" ht="12.75" hidden="1" customHeight="1">
      <c r="A1725" s="783" t="s">
        <v>13444</v>
      </c>
      <c r="B1725" s="784"/>
      <c r="C1725" s="784"/>
      <c r="D1725" s="784"/>
      <c r="E1725" s="784"/>
      <c r="F1725" s="204">
        <f>SUM(F1723:F1724)</f>
        <v>1.6627190000000001</v>
      </c>
      <c r="H1725" s="186"/>
    </row>
    <row r="1726" spans="1:8" ht="12.75" hidden="1" customHeight="1">
      <c r="A1726" s="778" t="s">
        <v>8771</v>
      </c>
      <c r="B1726" s="779"/>
      <c r="C1726" s="779"/>
      <c r="D1726" s="779"/>
      <c r="E1726" s="779"/>
      <c r="F1726" s="780"/>
      <c r="H1726" s="186"/>
    </row>
    <row r="1727" spans="1:8" ht="12.75" hidden="1" customHeight="1">
      <c r="A1727" s="324" t="s">
        <v>7242</v>
      </c>
      <c r="B1727" s="325" t="s">
        <v>7243</v>
      </c>
      <c r="C1727" s="326" t="s">
        <v>8667</v>
      </c>
      <c r="D1727" s="327">
        <v>3.2000000000000001E-2</v>
      </c>
      <c r="E1727" s="210">
        <f>B$2846/1.25</f>
        <v>22</v>
      </c>
      <c r="F1727" s="204">
        <f>PRODUCT(D1727:E1727)</f>
        <v>0.70399999999999996</v>
      </c>
      <c r="H1727" s="186"/>
    </row>
    <row r="1728" spans="1:8" ht="12.75" hidden="1" customHeight="1">
      <c r="A1728" s="324" t="s">
        <v>8668</v>
      </c>
      <c r="B1728" s="325" t="s">
        <v>8669</v>
      </c>
      <c r="C1728" s="326" t="s">
        <v>8667</v>
      </c>
      <c r="D1728" s="327">
        <v>3.2000000000000001E-2</v>
      </c>
      <c r="E1728" s="210">
        <f>B$3012/1.25</f>
        <v>13.408000000000001</v>
      </c>
      <c r="F1728" s="204">
        <f>PRODUCT(D1728:E1728)</f>
        <v>0.42905600000000005</v>
      </c>
      <c r="H1728" s="186"/>
    </row>
    <row r="1729" spans="1:8" ht="12.75" hidden="1" customHeight="1">
      <c r="A1729" s="783" t="s">
        <v>10886</v>
      </c>
      <c r="B1729" s="784"/>
      <c r="C1729" s="784"/>
      <c r="D1729" s="784"/>
      <c r="E1729" s="784"/>
      <c r="F1729" s="204">
        <f>SUM(F1727:F1728)</f>
        <v>1.1330560000000001</v>
      </c>
      <c r="H1729" s="186"/>
    </row>
    <row r="1730" spans="1:8" ht="12.75" hidden="1" customHeight="1">
      <c r="A1730" s="783" t="s">
        <v>6572</v>
      </c>
      <c r="B1730" s="784"/>
      <c r="C1730" s="784"/>
      <c r="D1730" s="784"/>
      <c r="E1730" s="206" t="s">
        <v>10906</v>
      </c>
      <c r="F1730" s="204">
        <f>SUM(F1721,F1725,F1729)</f>
        <v>4.4667750000000002</v>
      </c>
      <c r="H1730" s="186"/>
    </row>
    <row r="1731" spans="1:8" ht="12.75" hidden="1" customHeight="1">
      <c r="A1731" s="783"/>
      <c r="B1731" s="784"/>
      <c r="C1731" s="784"/>
      <c r="D1731" s="784"/>
      <c r="E1731" s="212" t="s">
        <v>10907</v>
      </c>
      <c r="F1731" s="213">
        <f>F$10*(F1729)</f>
        <v>1.391392768</v>
      </c>
      <c r="H1731" s="186"/>
    </row>
    <row r="1732" spans="1:8" ht="12.75" hidden="1" customHeight="1">
      <c r="A1732" s="783"/>
      <c r="B1732" s="784"/>
      <c r="C1732" s="784"/>
      <c r="D1732" s="784"/>
      <c r="E1732" s="206" t="s">
        <v>10908</v>
      </c>
      <c r="F1732" s="213">
        <f>SUM(F1730:F1731)*F$11</f>
        <v>1.1716335536000002</v>
      </c>
      <c r="H1732" s="186"/>
    </row>
    <row r="1733" spans="1:8" ht="12.75" hidden="1" customHeight="1">
      <c r="A1733" s="789"/>
      <c r="B1733" s="790"/>
      <c r="C1733" s="790"/>
      <c r="D1733" s="790"/>
      <c r="E1733" s="215" t="s">
        <v>10909</v>
      </c>
      <c r="F1733" s="216">
        <f>SUM(F1730:F1732)</f>
        <v>7.0298013216000008</v>
      </c>
      <c r="H1733" s="186"/>
    </row>
    <row r="1734" spans="1:8" ht="12.75" hidden="1" customHeight="1">
      <c r="H1734" s="186"/>
    </row>
    <row r="1735" spans="1:8" ht="12.75" hidden="1" customHeight="1">
      <c r="A1735" s="791" t="s">
        <v>13406</v>
      </c>
      <c r="B1735" s="792"/>
      <c r="C1735" s="792"/>
      <c r="D1735" s="792"/>
      <c r="E1735" s="781" t="s">
        <v>6571</v>
      </c>
      <c r="F1735" s="782"/>
      <c r="H1735" s="186"/>
    </row>
    <row r="1736" spans="1:8" ht="12.75" hidden="1" customHeight="1">
      <c r="A1736" s="190" t="s">
        <v>10268</v>
      </c>
      <c r="B1736" s="191">
        <f>ROUND(F1753,2)</f>
        <v>9.26</v>
      </c>
      <c r="C1736" s="192"/>
      <c r="D1736" s="193"/>
      <c r="E1736" s="192"/>
      <c r="F1736" s="194"/>
      <c r="H1736" s="186"/>
    </row>
    <row r="1737" spans="1:8" ht="12.75" hidden="1" customHeight="1">
      <c r="A1737" s="195" t="s">
        <v>12885</v>
      </c>
      <c r="B1737" s="196" t="s">
        <v>8261</v>
      </c>
      <c r="C1737" s="196" t="s">
        <v>8262</v>
      </c>
      <c r="D1737" s="196" t="s">
        <v>8263</v>
      </c>
      <c r="E1737" s="196" t="s">
        <v>8264</v>
      </c>
      <c r="F1737" s="197" t="s">
        <v>8265</v>
      </c>
      <c r="H1737" s="186"/>
    </row>
    <row r="1738" spans="1:8" ht="12.75" hidden="1" customHeight="1">
      <c r="A1738" s="778" t="s">
        <v>6573</v>
      </c>
      <c r="B1738" s="779"/>
      <c r="C1738" s="779"/>
      <c r="D1738" s="779"/>
      <c r="E1738" s="779"/>
      <c r="F1738" s="780"/>
      <c r="H1738" s="186"/>
    </row>
    <row r="1739" spans="1:8" ht="12.75" hidden="1" customHeight="1">
      <c r="A1739" s="219" t="s">
        <v>2441</v>
      </c>
      <c r="B1739" s="208" t="s">
        <v>2442</v>
      </c>
      <c r="C1739" s="209" t="s">
        <v>13436</v>
      </c>
      <c r="D1739" s="210">
        <v>4.1200000000000001E-2</v>
      </c>
      <c r="E1739" s="211">
        <f>Insumos!D$141</f>
        <v>60.75</v>
      </c>
      <c r="F1739" s="204">
        <f>PRODUCT(D1739:E1739)</f>
        <v>2.5028999999999999</v>
      </c>
      <c r="H1739" s="186"/>
    </row>
    <row r="1740" spans="1:8" ht="12.75" hidden="1" customHeight="1">
      <c r="A1740" s="219" t="s">
        <v>750</v>
      </c>
      <c r="B1740" s="208" t="s">
        <v>5147</v>
      </c>
      <c r="C1740" s="209" t="s">
        <v>13436</v>
      </c>
      <c r="D1740" s="210">
        <v>0.1875</v>
      </c>
      <c r="E1740" s="211">
        <f>Insumos!D$174</f>
        <v>0.65</v>
      </c>
      <c r="F1740" s="204">
        <f>PRODUCT(D1740:E1740)</f>
        <v>0.12187500000000001</v>
      </c>
      <c r="H1740" s="186"/>
    </row>
    <row r="1741" spans="1:8" ht="12.75" hidden="1" customHeight="1">
      <c r="A1741" s="783" t="s">
        <v>6574</v>
      </c>
      <c r="B1741" s="784"/>
      <c r="C1741" s="784"/>
      <c r="D1741" s="784"/>
      <c r="E1741" s="784"/>
      <c r="F1741" s="204">
        <f>SUM(F1739:F1740)</f>
        <v>2.6247750000000001</v>
      </c>
      <c r="H1741" s="186"/>
    </row>
    <row r="1742" spans="1:8" ht="12.75" hidden="1" customHeight="1">
      <c r="A1742" s="778" t="s">
        <v>13437</v>
      </c>
      <c r="B1742" s="779"/>
      <c r="C1742" s="779"/>
      <c r="D1742" s="779"/>
      <c r="E1742" s="779"/>
      <c r="F1742" s="780"/>
      <c r="H1742" s="186"/>
    </row>
    <row r="1743" spans="1:8" ht="12.75" hidden="1" customHeight="1">
      <c r="A1743" s="207" t="s">
        <v>8831</v>
      </c>
      <c r="B1743" s="208" t="s">
        <v>8832</v>
      </c>
      <c r="C1743" s="209" t="s">
        <v>13436</v>
      </c>
      <c r="D1743" s="210">
        <v>0.1875</v>
      </c>
      <c r="E1743" s="211">
        <f>F$14</f>
        <v>2.89</v>
      </c>
      <c r="F1743" s="204">
        <f>PRODUCT(D1743:E1743)</f>
        <v>0.541875</v>
      </c>
      <c r="H1743" s="186"/>
    </row>
    <row r="1744" spans="1:8" ht="12.75" hidden="1" customHeight="1">
      <c r="A1744" s="207" t="s">
        <v>4681</v>
      </c>
      <c r="B1744" s="208" t="s">
        <v>4682</v>
      </c>
      <c r="C1744" s="209" t="s">
        <v>13436</v>
      </c>
      <c r="D1744" s="210">
        <v>0.62250000000000005</v>
      </c>
      <c r="E1744" s="211">
        <f>F$12</f>
        <v>2.12</v>
      </c>
      <c r="F1744" s="204">
        <f>PRODUCT(D1744:E1744)</f>
        <v>1.3197000000000001</v>
      </c>
      <c r="H1744" s="186"/>
    </row>
    <row r="1745" spans="1:8" ht="12.75" hidden="1" customHeight="1">
      <c r="A1745" s="783" t="s">
        <v>13444</v>
      </c>
      <c r="B1745" s="784"/>
      <c r="C1745" s="784"/>
      <c r="D1745" s="784"/>
      <c r="E1745" s="784"/>
      <c r="F1745" s="204">
        <f>SUM(F1743:F1744)</f>
        <v>1.8615750000000002</v>
      </c>
      <c r="H1745" s="186"/>
    </row>
    <row r="1746" spans="1:8" ht="12.75" hidden="1" customHeight="1">
      <c r="A1746" s="778" t="s">
        <v>8771</v>
      </c>
      <c r="B1746" s="779"/>
      <c r="C1746" s="779"/>
      <c r="D1746" s="779"/>
      <c r="E1746" s="779"/>
      <c r="F1746" s="780"/>
      <c r="H1746" s="186"/>
    </row>
    <row r="1747" spans="1:8" ht="12.75" hidden="1" customHeight="1">
      <c r="A1747" s="219" t="s">
        <v>7242</v>
      </c>
      <c r="B1747" s="208" t="s">
        <v>7243</v>
      </c>
      <c r="C1747" s="209" t="s">
        <v>8667</v>
      </c>
      <c r="D1747" s="210">
        <v>4.1000000000000002E-2</v>
      </c>
      <c r="E1747" s="210">
        <f>B$2846/1.25</f>
        <v>22</v>
      </c>
      <c r="F1747" s="204">
        <f>PRODUCT(D1747:E1747)</f>
        <v>0.90200000000000002</v>
      </c>
      <c r="H1747" s="186"/>
    </row>
    <row r="1748" spans="1:8" ht="12.75" hidden="1" customHeight="1">
      <c r="A1748" s="219" t="s">
        <v>8668</v>
      </c>
      <c r="B1748" s="208" t="s">
        <v>8669</v>
      </c>
      <c r="C1748" s="209" t="s">
        <v>8667</v>
      </c>
      <c r="D1748" s="210">
        <v>4.1000000000000002E-2</v>
      </c>
      <c r="E1748" s="210">
        <f>B$3012/1.25</f>
        <v>13.408000000000001</v>
      </c>
      <c r="F1748" s="204">
        <f>PRODUCT(D1748:E1748)</f>
        <v>0.54972800000000011</v>
      </c>
      <c r="H1748" s="186"/>
    </row>
    <row r="1749" spans="1:8" ht="12.75" hidden="1" customHeight="1">
      <c r="A1749" s="783" t="s">
        <v>10886</v>
      </c>
      <c r="B1749" s="784"/>
      <c r="C1749" s="784"/>
      <c r="D1749" s="784"/>
      <c r="E1749" s="784"/>
      <c r="F1749" s="204">
        <f>SUM(F1747:F1748)</f>
        <v>1.4517280000000001</v>
      </c>
      <c r="H1749" s="186"/>
    </row>
    <row r="1750" spans="1:8" ht="12.75" hidden="1" customHeight="1">
      <c r="A1750" s="783" t="s">
        <v>6572</v>
      </c>
      <c r="B1750" s="784"/>
      <c r="C1750" s="784"/>
      <c r="D1750" s="784"/>
      <c r="E1750" s="206" t="s">
        <v>10906</v>
      </c>
      <c r="F1750" s="204">
        <f>SUM(F1741,F1745,F1749)</f>
        <v>5.938078</v>
      </c>
      <c r="H1750" s="186"/>
    </row>
    <row r="1751" spans="1:8" ht="12.75" hidden="1" customHeight="1">
      <c r="A1751" s="783"/>
      <c r="B1751" s="784"/>
      <c r="C1751" s="784"/>
      <c r="D1751" s="784"/>
      <c r="E1751" s="212" t="s">
        <v>10907</v>
      </c>
      <c r="F1751" s="213">
        <f>F$10*(F1749)</f>
        <v>1.7827219840000001</v>
      </c>
      <c r="H1751" s="186"/>
    </row>
    <row r="1752" spans="1:8" ht="12.75" hidden="1" customHeight="1">
      <c r="A1752" s="783"/>
      <c r="B1752" s="784"/>
      <c r="C1752" s="784"/>
      <c r="D1752" s="784"/>
      <c r="E1752" s="206" t="s">
        <v>10908</v>
      </c>
      <c r="F1752" s="213">
        <f>SUM(F1750:F1751)*F$11</f>
        <v>1.5441599968000002</v>
      </c>
      <c r="H1752" s="186"/>
    </row>
    <row r="1753" spans="1:8" ht="12.75" hidden="1" customHeight="1">
      <c r="A1753" s="789"/>
      <c r="B1753" s="790"/>
      <c r="C1753" s="790"/>
      <c r="D1753" s="790"/>
      <c r="E1753" s="215" t="s">
        <v>10909</v>
      </c>
      <c r="F1753" s="216">
        <f>SUM(F1750:F1752)</f>
        <v>9.2649599808000005</v>
      </c>
      <c r="H1753" s="186"/>
    </row>
    <row r="1754" spans="1:8" ht="12.75" hidden="1" customHeight="1">
      <c r="A1754" s="206"/>
      <c r="B1754" s="206"/>
      <c r="C1754" s="206"/>
      <c r="D1754" s="206"/>
      <c r="E1754" s="212"/>
      <c r="F1754" s="220"/>
      <c r="H1754" s="186"/>
    </row>
    <row r="1755" spans="1:8" ht="12.75" hidden="1" customHeight="1">
      <c r="A1755" s="206"/>
      <c r="B1755" s="206"/>
      <c r="C1755" s="206"/>
      <c r="D1755" s="206"/>
      <c r="E1755" s="212"/>
      <c r="F1755" s="220"/>
      <c r="H1755" s="186"/>
    </row>
    <row r="1756" spans="1:8" ht="12.75" hidden="1" customHeight="1">
      <c r="A1756" s="206"/>
      <c r="B1756" s="206"/>
      <c r="C1756" s="206"/>
      <c r="D1756" s="206"/>
      <c r="E1756" s="212"/>
      <c r="F1756" s="220"/>
      <c r="H1756" s="186"/>
    </row>
    <row r="1757" spans="1:8" hidden="1">
      <c r="A1757" s="206"/>
      <c r="B1757" s="206"/>
      <c r="C1757" s="206"/>
      <c r="D1757" s="206"/>
      <c r="E1757" s="212"/>
      <c r="F1757" s="220"/>
      <c r="H1757" s="186"/>
    </row>
    <row r="1758" spans="1:8" ht="14.25" hidden="1" customHeight="1">
      <c r="A1758" s="791" t="s">
        <v>13423</v>
      </c>
      <c r="B1758" s="792"/>
      <c r="C1758" s="792"/>
      <c r="D1758" s="792"/>
      <c r="E1758" s="781" t="s">
        <v>6571</v>
      </c>
      <c r="F1758" s="782"/>
      <c r="H1758" s="186"/>
    </row>
    <row r="1759" spans="1:8" ht="12.75" hidden="1" customHeight="1">
      <c r="A1759" s="190" t="s">
        <v>10268</v>
      </c>
      <c r="B1759" s="191">
        <f>ROUND(F1776,2)</f>
        <v>11.66</v>
      </c>
      <c r="C1759" s="192"/>
      <c r="D1759" s="193"/>
      <c r="E1759" s="192"/>
      <c r="F1759" s="194"/>
      <c r="H1759" s="186"/>
    </row>
    <row r="1760" spans="1:8" hidden="1">
      <c r="A1760" s="195" t="s">
        <v>12885</v>
      </c>
      <c r="B1760" s="196" t="s">
        <v>8261</v>
      </c>
      <c r="C1760" s="196" t="s">
        <v>8262</v>
      </c>
      <c r="D1760" s="196" t="s">
        <v>8263</v>
      </c>
      <c r="E1760" s="196" t="s">
        <v>8264</v>
      </c>
      <c r="F1760" s="197" t="s">
        <v>8265</v>
      </c>
      <c r="H1760" s="186"/>
    </row>
    <row r="1761" spans="1:8" ht="12.75" hidden="1" customHeight="1">
      <c r="A1761" s="778" t="s">
        <v>6573</v>
      </c>
      <c r="B1761" s="779"/>
      <c r="C1761" s="779"/>
      <c r="D1761" s="779"/>
      <c r="E1761" s="779"/>
      <c r="F1761" s="780"/>
      <c r="H1761" s="186"/>
    </row>
    <row r="1762" spans="1:8" hidden="1">
      <c r="A1762" s="219" t="s">
        <v>2441</v>
      </c>
      <c r="B1762" s="208" t="s">
        <v>2442</v>
      </c>
      <c r="C1762" s="209" t="s">
        <v>13436</v>
      </c>
      <c r="D1762" s="210">
        <v>5.1999999999999998E-2</v>
      </c>
      <c r="E1762" s="211">
        <f>Insumos!D$141</f>
        <v>60.75</v>
      </c>
      <c r="F1762" s="204">
        <f>PRODUCT(D1762:E1762)</f>
        <v>3.1589999999999998</v>
      </c>
      <c r="H1762" s="186"/>
    </row>
    <row r="1763" spans="1:8" hidden="1">
      <c r="A1763" s="219" t="s">
        <v>750</v>
      </c>
      <c r="B1763" s="208" t="s">
        <v>5147</v>
      </c>
      <c r="C1763" s="209" t="s">
        <v>13436</v>
      </c>
      <c r="D1763" s="210">
        <v>0.25</v>
      </c>
      <c r="E1763" s="211">
        <f>Insumos!D$174</f>
        <v>0.65</v>
      </c>
      <c r="F1763" s="204">
        <f>PRODUCT(D1763:E1763)</f>
        <v>0.16250000000000001</v>
      </c>
      <c r="H1763" s="186"/>
    </row>
    <row r="1764" spans="1:8" ht="12.75" hidden="1" customHeight="1">
      <c r="A1764" s="783" t="s">
        <v>6574</v>
      </c>
      <c r="B1764" s="784"/>
      <c r="C1764" s="784"/>
      <c r="D1764" s="784"/>
      <c r="E1764" s="784"/>
      <c r="F1764" s="204">
        <f>SUM(F1762:F1763)</f>
        <v>3.3214999999999999</v>
      </c>
      <c r="H1764" s="186"/>
    </row>
    <row r="1765" spans="1:8" ht="12.75" hidden="1" customHeight="1">
      <c r="A1765" s="778" t="s">
        <v>13437</v>
      </c>
      <c r="B1765" s="779"/>
      <c r="C1765" s="779"/>
      <c r="D1765" s="779"/>
      <c r="E1765" s="779"/>
      <c r="F1765" s="780"/>
      <c r="H1765" s="186"/>
    </row>
    <row r="1766" spans="1:8" hidden="1">
      <c r="A1766" s="207" t="s">
        <v>8831</v>
      </c>
      <c r="B1766" s="208" t="s">
        <v>8832</v>
      </c>
      <c r="C1766" s="209" t="s">
        <v>13436</v>
      </c>
      <c r="D1766" s="210">
        <v>0.25</v>
      </c>
      <c r="E1766" s="211">
        <f>F$14</f>
        <v>2.89</v>
      </c>
      <c r="F1766" s="204">
        <f>PRODUCT(D1766:E1766)</f>
        <v>0.72250000000000003</v>
      </c>
      <c r="H1766" s="186"/>
    </row>
    <row r="1767" spans="1:8" hidden="1">
      <c r="A1767" s="207" t="s">
        <v>4681</v>
      </c>
      <c r="B1767" s="208" t="s">
        <v>4682</v>
      </c>
      <c r="C1767" s="209" t="s">
        <v>13436</v>
      </c>
      <c r="D1767" s="210">
        <v>0.77869999999999995</v>
      </c>
      <c r="E1767" s="211">
        <f>F$12</f>
        <v>2.12</v>
      </c>
      <c r="F1767" s="204">
        <f>PRODUCT(D1767:E1767)</f>
        <v>1.650844</v>
      </c>
      <c r="H1767" s="186"/>
    </row>
    <row r="1768" spans="1:8" ht="12.75" hidden="1" customHeight="1">
      <c r="A1768" s="783" t="s">
        <v>13444</v>
      </c>
      <c r="B1768" s="784"/>
      <c r="C1768" s="784"/>
      <c r="D1768" s="784"/>
      <c r="E1768" s="784"/>
      <c r="F1768" s="204">
        <f>SUM(F1766:F1767)</f>
        <v>2.3733439999999999</v>
      </c>
      <c r="H1768" s="186"/>
    </row>
    <row r="1769" spans="1:8" hidden="1">
      <c r="A1769" s="778" t="s">
        <v>8771</v>
      </c>
      <c r="B1769" s="779"/>
      <c r="C1769" s="779"/>
      <c r="D1769" s="779"/>
      <c r="E1769" s="779"/>
      <c r="F1769" s="780"/>
      <c r="H1769" s="186"/>
    </row>
    <row r="1770" spans="1:8" ht="22.5" hidden="1">
      <c r="A1770" s="219" t="s">
        <v>7242</v>
      </c>
      <c r="B1770" s="208" t="s">
        <v>7243</v>
      </c>
      <c r="C1770" s="209" t="s">
        <v>8667</v>
      </c>
      <c r="D1770" s="210">
        <v>5.0999999999999997E-2</v>
      </c>
      <c r="E1770" s="210">
        <f>B$2846/1.25</f>
        <v>22</v>
      </c>
      <c r="F1770" s="204">
        <f>PRODUCT(D1770:E1770)</f>
        <v>1.1219999999999999</v>
      </c>
      <c r="H1770" s="186"/>
    </row>
    <row r="1771" spans="1:8" ht="22.5" hidden="1">
      <c r="A1771" s="219" t="s">
        <v>8668</v>
      </c>
      <c r="B1771" s="208" t="s">
        <v>8669</v>
      </c>
      <c r="C1771" s="209" t="s">
        <v>8667</v>
      </c>
      <c r="D1771" s="210">
        <v>5.0999999999999997E-2</v>
      </c>
      <c r="E1771" s="210">
        <f>B$3012/1.25</f>
        <v>13.408000000000001</v>
      </c>
      <c r="F1771" s="204">
        <f>PRODUCT(D1771:E1771)</f>
        <v>0.68380799999999997</v>
      </c>
      <c r="H1771" s="186"/>
    </row>
    <row r="1772" spans="1:8" ht="12.75" hidden="1" customHeight="1">
      <c r="A1772" s="783" t="s">
        <v>10886</v>
      </c>
      <c r="B1772" s="784"/>
      <c r="C1772" s="784"/>
      <c r="D1772" s="784"/>
      <c r="E1772" s="784"/>
      <c r="F1772" s="204">
        <f>SUM(F1770:F1771)</f>
        <v>1.8058079999999999</v>
      </c>
      <c r="H1772" s="186"/>
    </row>
    <row r="1773" spans="1:8" hidden="1">
      <c r="A1773" s="783" t="s">
        <v>6572</v>
      </c>
      <c r="B1773" s="784"/>
      <c r="C1773" s="784"/>
      <c r="D1773" s="784"/>
      <c r="E1773" s="206" t="s">
        <v>10906</v>
      </c>
      <c r="F1773" s="204">
        <f>SUM(F1764,F1768,F1772)</f>
        <v>7.5006519999999997</v>
      </c>
      <c r="H1773" s="186"/>
    </row>
    <row r="1774" spans="1:8" hidden="1">
      <c r="A1774" s="783"/>
      <c r="B1774" s="784"/>
      <c r="C1774" s="784"/>
      <c r="D1774" s="784"/>
      <c r="E1774" s="212" t="s">
        <v>10907</v>
      </c>
      <c r="F1774" s="213">
        <f>F$10*(F1772)</f>
        <v>2.2175322239999997</v>
      </c>
      <c r="H1774" s="186"/>
    </row>
    <row r="1775" spans="1:8" hidden="1">
      <c r="A1775" s="783"/>
      <c r="B1775" s="784"/>
      <c r="C1775" s="784"/>
      <c r="D1775" s="784"/>
      <c r="E1775" s="206" t="s">
        <v>10908</v>
      </c>
      <c r="F1775" s="213">
        <f>SUM(F1773:F1774)*F$11</f>
        <v>1.9436368448000001</v>
      </c>
      <c r="H1775" s="186"/>
    </row>
    <row r="1776" spans="1:8" hidden="1">
      <c r="A1776" s="789"/>
      <c r="B1776" s="790"/>
      <c r="C1776" s="790"/>
      <c r="D1776" s="790"/>
      <c r="E1776" s="215" t="s">
        <v>10909</v>
      </c>
      <c r="F1776" s="216">
        <f>SUM(F1773:F1775)</f>
        <v>11.6618210688</v>
      </c>
      <c r="H1776" s="186"/>
    </row>
    <row r="1777" spans="1:8" hidden="1">
      <c r="H1777" s="186"/>
    </row>
    <row r="1778" spans="1:8" ht="12.75" hidden="1" customHeight="1">
      <c r="A1778" s="791" t="s">
        <v>13424</v>
      </c>
      <c r="B1778" s="792"/>
      <c r="C1778" s="792"/>
      <c r="D1778" s="792"/>
      <c r="E1778" s="781" t="s">
        <v>6571</v>
      </c>
      <c r="F1778" s="782"/>
      <c r="H1778" s="186"/>
    </row>
    <row r="1779" spans="1:8" ht="12.75" hidden="1" customHeight="1">
      <c r="A1779" s="190" t="s">
        <v>10268</v>
      </c>
      <c r="B1779" s="191">
        <f>ROUND(F1796,2)</f>
        <v>14.32</v>
      </c>
      <c r="C1779" s="192"/>
      <c r="D1779" s="193"/>
      <c r="E1779" s="192"/>
      <c r="F1779" s="194"/>
      <c r="H1779" s="186"/>
    </row>
    <row r="1780" spans="1:8" ht="12.75" hidden="1" customHeight="1">
      <c r="A1780" s="195" t="s">
        <v>12885</v>
      </c>
      <c r="B1780" s="196" t="s">
        <v>8261</v>
      </c>
      <c r="C1780" s="196" t="s">
        <v>8262</v>
      </c>
      <c r="D1780" s="196" t="s">
        <v>8263</v>
      </c>
      <c r="E1780" s="196" t="s">
        <v>8264</v>
      </c>
      <c r="F1780" s="197" t="s">
        <v>8265</v>
      </c>
      <c r="H1780" s="186"/>
    </row>
    <row r="1781" spans="1:8" ht="12.75" hidden="1" customHeight="1">
      <c r="A1781" s="778" t="s">
        <v>6573</v>
      </c>
      <c r="B1781" s="779"/>
      <c r="C1781" s="779"/>
      <c r="D1781" s="779"/>
      <c r="E1781" s="779"/>
      <c r="F1781" s="780"/>
      <c r="H1781" s="186"/>
    </row>
    <row r="1782" spans="1:8" ht="12.75" hidden="1" customHeight="1">
      <c r="A1782" s="219" t="s">
        <v>2441</v>
      </c>
      <c r="B1782" s="208" t="s">
        <v>2442</v>
      </c>
      <c r="C1782" s="209" t="s">
        <v>13436</v>
      </c>
      <c r="D1782" s="210">
        <v>6.3700000000000007E-2</v>
      </c>
      <c r="E1782" s="211">
        <f>Insumos!D$141</f>
        <v>60.75</v>
      </c>
      <c r="F1782" s="204">
        <f>PRODUCT(D1782:E1782)</f>
        <v>3.8697750000000002</v>
      </c>
      <c r="H1782" s="186"/>
    </row>
    <row r="1783" spans="1:8" ht="12.75" hidden="1" customHeight="1">
      <c r="A1783" s="219" t="s">
        <v>13425</v>
      </c>
      <c r="B1783" s="208" t="s">
        <v>13426</v>
      </c>
      <c r="C1783" s="209" t="s">
        <v>13436</v>
      </c>
      <c r="D1783" s="210">
        <v>0.3125</v>
      </c>
      <c r="E1783" s="211">
        <f>Insumos!D$175</f>
        <v>1.3</v>
      </c>
      <c r="F1783" s="204">
        <f>PRODUCT(D1783:E1783)</f>
        <v>0.40625</v>
      </c>
      <c r="H1783" s="186"/>
    </row>
    <row r="1784" spans="1:8" ht="12.75" hidden="1" customHeight="1">
      <c r="A1784" s="783" t="s">
        <v>6574</v>
      </c>
      <c r="B1784" s="784"/>
      <c r="C1784" s="784"/>
      <c r="D1784" s="784"/>
      <c r="E1784" s="784"/>
      <c r="F1784" s="204">
        <f>SUM(F1782:F1783)</f>
        <v>4.2760250000000006</v>
      </c>
      <c r="H1784" s="186"/>
    </row>
    <row r="1785" spans="1:8" ht="12.75" hidden="1" customHeight="1">
      <c r="A1785" s="778" t="s">
        <v>13437</v>
      </c>
      <c r="B1785" s="779"/>
      <c r="C1785" s="779"/>
      <c r="D1785" s="779"/>
      <c r="E1785" s="779"/>
      <c r="F1785" s="780"/>
      <c r="H1785" s="186"/>
    </row>
    <row r="1786" spans="1:8" ht="12.75" hidden="1" customHeight="1">
      <c r="A1786" s="207" t="s">
        <v>8831</v>
      </c>
      <c r="B1786" s="208" t="s">
        <v>8832</v>
      </c>
      <c r="C1786" s="209" t="s">
        <v>13436</v>
      </c>
      <c r="D1786" s="210">
        <v>0.3125</v>
      </c>
      <c r="E1786" s="211">
        <f>F$14</f>
        <v>2.89</v>
      </c>
      <c r="F1786" s="204">
        <f>PRODUCT(D1786:E1786)</f>
        <v>0.90312500000000007</v>
      </c>
      <c r="H1786" s="186"/>
    </row>
    <row r="1787" spans="1:8" ht="12.75" hidden="1" customHeight="1">
      <c r="A1787" s="207" t="s">
        <v>4681</v>
      </c>
      <c r="B1787" s="208" t="s">
        <v>4682</v>
      </c>
      <c r="C1787" s="209" t="s">
        <v>13436</v>
      </c>
      <c r="D1787" s="210">
        <v>0.87780000000000002</v>
      </c>
      <c r="E1787" s="211">
        <f>F$12</f>
        <v>2.12</v>
      </c>
      <c r="F1787" s="204">
        <f>PRODUCT(D1787:E1787)</f>
        <v>1.8609360000000001</v>
      </c>
      <c r="H1787" s="186"/>
    </row>
    <row r="1788" spans="1:8" ht="12.75" hidden="1" customHeight="1">
      <c r="A1788" s="783" t="s">
        <v>13444</v>
      </c>
      <c r="B1788" s="784"/>
      <c r="C1788" s="784"/>
      <c r="D1788" s="784"/>
      <c r="E1788" s="784"/>
      <c r="F1788" s="204">
        <f>SUM(F1786:F1787)</f>
        <v>2.7640610000000003</v>
      </c>
      <c r="H1788" s="186"/>
    </row>
    <row r="1789" spans="1:8" ht="12.75" hidden="1" customHeight="1">
      <c r="A1789" s="778" t="s">
        <v>8771</v>
      </c>
      <c r="B1789" s="779"/>
      <c r="C1789" s="779"/>
      <c r="D1789" s="779"/>
      <c r="E1789" s="779"/>
      <c r="F1789" s="780"/>
      <c r="H1789" s="186"/>
    </row>
    <row r="1790" spans="1:8" ht="12.75" hidden="1" customHeight="1">
      <c r="A1790" s="219" t="s">
        <v>7242</v>
      </c>
      <c r="B1790" s="208" t="s">
        <v>7243</v>
      </c>
      <c r="C1790" s="209" t="s">
        <v>8667</v>
      </c>
      <c r="D1790" s="210">
        <v>6.2E-2</v>
      </c>
      <c r="E1790" s="210">
        <f>B$2846/1.25</f>
        <v>22</v>
      </c>
      <c r="F1790" s="204">
        <f>PRODUCT(D1790:E1790)</f>
        <v>1.3639999999999999</v>
      </c>
      <c r="H1790" s="186"/>
    </row>
    <row r="1791" spans="1:8" ht="12.75" hidden="1" customHeight="1">
      <c r="A1791" s="219" t="s">
        <v>8668</v>
      </c>
      <c r="B1791" s="208" t="s">
        <v>8669</v>
      </c>
      <c r="C1791" s="209" t="s">
        <v>8667</v>
      </c>
      <c r="D1791" s="210">
        <v>6.2E-2</v>
      </c>
      <c r="E1791" s="210">
        <f>B$3012/1.25</f>
        <v>13.408000000000001</v>
      </c>
      <c r="F1791" s="204">
        <f>PRODUCT(D1791:E1791)</f>
        <v>0.83129600000000003</v>
      </c>
      <c r="H1791" s="186"/>
    </row>
    <row r="1792" spans="1:8" ht="12.75" hidden="1" customHeight="1">
      <c r="A1792" s="783" t="s">
        <v>10886</v>
      </c>
      <c r="B1792" s="784"/>
      <c r="C1792" s="784"/>
      <c r="D1792" s="784"/>
      <c r="E1792" s="784"/>
      <c r="F1792" s="204">
        <f>SUM(F1790:F1791)</f>
        <v>2.1952959999999999</v>
      </c>
      <c r="H1792" s="186"/>
    </row>
    <row r="1793" spans="1:8" ht="12.75" hidden="1" customHeight="1">
      <c r="A1793" s="783" t="s">
        <v>6572</v>
      </c>
      <c r="B1793" s="784"/>
      <c r="C1793" s="784"/>
      <c r="D1793" s="784"/>
      <c r="E1793" s="206" t="s">
        <v>10906</v>
      </c>
      <c r="F1793" s="204">
        <f>SUM(F1784,F1788,F1792)</f>
        <v>9.2353820000000013</v>
      </c>
      <c r="H1793" s="186"/>
    </row>
    <row r="1794" spans="1:8" ht="12.75" hidden="1" customHeight="1">
      <c r="A1794" s="783"/>
      <c r="B1794" s="784"/>
      <c r="C1794" s="784"/>
      <c r="D1794" s="784"/>
      <c r="E1794" s="212" t="s">
        <v>10907</v>
      </c>
      <c r="F1794" s="213">
        <f>F$10*(F1792)</f>
        <v>2.6958234879999998</v>
      </c>
      <c r="H1794" s="186"/>
    </row>
    <row r="1795" spans="1:8" ht="12.75" hidden="1" customHeight="1">
      <c r="A1795" s="783"/>
      <c r="B1795" s="784"/>
      <c r="C1795" s="784"/>
      <c r="D1795" s="784"/>
      <c r="E1795" s="206" t="s">
        <v>10908</v>
      </c>
      <c r="F1795" s="213">
        <f>SUM(F1793:F1794)*F$11</f>
        <v>2.3862410976000006</v>
      </c>
      <c r="H1795" s="186"/>
    </row>
    <row r="1796" spans="1:8" ht="12.75" hidden="1" customHeight="1">
      <c r="A1796" s="789"/>
      <c r="B1796" s="790"/>
      <c r="C1796" s="790"/>
      <c r="D1796" s="790"/>
      <c r="E1796" s="215" t="s">
        <v>10909</v>
      </c>
      <c r="F1796" s="216">
        <f>SUM(F1793:F1795)</f>
        <v>14.317446585600003</v>
      </c>
      <c r="H1796" s="186"/>
    </row>
    <row r="1797" spans="1:8" hidden="1">
      <c r="A1797" s="206"/>
      <c r="B1797" s="206"/>
      <c r="C1797" s="206"/>
      <c r="D1797" s="206"/>
      <c r="E1797" s="212"/>
      <c r="F1797" s="220"/>
      <c r="H1797" s="186"/>
    </row>
    <row r="1798" spans="1:8" ht="16.5" hidden="1" customHeight="1">
      <c r="A1798" s="791" t="s">
        <v>6512</v>
      </c>
      <c r="B1798" s="792"/>
      <c r="C1798" s="792"/>
      <c r="D1798" s="792"/>
      <c r="E1798" s="781" t="s">
        <v>6571</v>
      </c>
      <c r="F1798" s="782"/>
      <c r="H1798" s="186"/>
    </row>
    <row r="1799" spans="1:8" ht="12.75" hidden="1" customHeight="1">
      <c r="A1799" s="190" t="s">
        <v>10268</v>
      </c>
      <c r="B1799" s="191">
        <f>ROUND(F1816,2)</f>
        <v>16.47</v>
      </c>
      <c r="C1799" s="192"/>
      <c r="D1799" s="193"/>
      <c r="E1799" s="192"/>
      <c r="F1799" s="194"/>
      <c r="H1799" s="186"/>
    </row>
    <row r="1800" spans="1:8" hidden="1">
      <c r="A1800" s="195" t="s">
        <v>12885</v>
      </c>
      <c r="B1800" s="196" t="s">
        <v>8261</v>
      </c>
      <c r="C1800" s="196" t="s">
        <v>8262</v>
      </c>
      <c r="D1800" s="196" t="s">
        <v>8263</v>
      </c>
      <c r="E1800" s="196" t="s">
        <v>8264</v>
      </c>
      <c r="F1800" s="197" t="s">
        <v>8265</v>
      </c>
      <c r="H1800" s="186"/>
    </row>
    <row r="1801" spans="1:8" ht="12.75" hidden="1" customHeight="1">
      <c r="A1801" s="778" t="s">
        <v>6573</v>
      </c>
      <c r="B1801" s="779"/>
      <c r="C1801" s="779"/>
      <c r="D1801" s="779"/>
      <c r="E1801" s="779"/>
      <c r="F1801" s="780"/>
      <c r="H1801" s="186"/>
    </row>
    <row r="1802" spans="1:8" hidden="1">
      <c r="A1802" s="219" t="s">
        <v>2441</v>
      </c>
      <c r="B1802" s="208" t="s">
        <v>2442</v>
      </c>
      <c r="C1802" s="209" t="s">
        <v>13436</v>
      </c>
      <c r="D1802" s="210">
        <v>7.6700000000000004E-2</v>
      </c>
      <c r="E1802" s="211">
        <f>Insumos!D$141</f>
        <v>60.75</v>
      </c>
      <c r="F1802" s="204">
        <f>PRODUCT(D1802:E1802)</f>
        <v>4.6595250000000004</v>
      </c>
      <c r="H1802" s="186"/>
    </row>
    <row r="1803" spans="1:8" hidden="1">
      <c r="A1803" s="219" t="s">
        <v>13425</v>
      </c>
      <c r="B1803" s="208" t="s">
        <v>13426</v>
      </c>
      <c r="C1803" s="209" t="s">
        <v>13436</v>
      </c>
      <c r="D1803" s="210">
        <v>0.3125</v>
      </c>
      <c r="E1803" s="211">
        <f>Insumos!D$175</f>
        <v>1.3</v>
      </c>
      <c r="F1803" s="204">
        <f>PRODUCT(D1803:E1803)</f>
        <v>0.40625</v>
      </c>
      <c r="H1803" s="186"/>
    </row>
    <row r="1804" spans="1:8" ht="12.75" hidden="1" customHeight="1">
      <c r="A1804" s="783" t="s">
        <v>6574</v>
      </c>
      <c r="B1804" s="784"/>
      <c r="C1804" s="784"/>
      <c r="D1804" s="784"/>
      <c r="E1804" s="784"/>
      <c r="F1804" s="204">
        <f>SUM(F1802:F1803)</f>
        <v>5.0657750000000004</v>
      </c>
      <c r="H1804" s="186"/>
    </row>
    <row r="1805" spans="1:8" ht="12.75" hidden="1" customHeight="1">
      <c r="A1805" s="778" t="s">
        <v>13437</v>
      </c>
      <c r="B1805" s="779"/>
      <c r="C1805" s="779"/>
      <c r="D1805" s="779"/>
      <c r="E1805" s="779"/>
      <c r="F1805" s="780"/>
      <c r="H1805" s="186"/>
    </row>
    <row r="1806" spans="1:8" hidden="1">
      <c r="A1806" s="207" t="s">
        <v>8831</v>
      </c>
      <c r="B1806" s="208" t="s">
        <v>8832</v>
      </c>
      <c r="C1806" s="209" t="s">
        <v>13436</v>
      </c>
      <c r="D1806" s="210">
        <v>0.3125</v>
      </c>
      <c r="E1806" s="211">
        <f>F$14</f>
        <v>2.89</v>
      </c>
      <c r="F1806" s="204">
        <f>PRODUCT(D1806:E1806)</f>
        <v>0.90312500000000007</v>
      </c>
      <c r="H1806" s="186"/>
    </row>
    <row r="1807" spans="1:8" hidden="1">
      <c r="A1807" s="207" t="s">
        <v>4681</v>
      </c>
      <c r="B1807" s="208" t="s">
        <v>4682</v>
      </c>
      <c r="C1807" s="209" t="s">
        <v>13436</v>
      </c>
      <c r="D1807" s="210">
        <v>1.04</v>
      </c>
      <c r="E1807" s="211">
        <f>F$12</f>
        <v>2.12</v>
      </c>
      <c r="F1807" s="204">
        <f>PRODUCT(D1807:E1807)</f>
        <v>2.2048000000000001</v>
      </c>
      <c r="H1807" s="186"/>
    </row>
    <row r="1808" spans="1:8" ht="12.75" hidden="1" customHeight="1">
      <c r="A1808" s="783" t="s">
        <v>13444</v>
      </c>
      <c r="B1808" s="784"/>
      <c r="C1808" s="784"/>
      <c r="D1808" s="784"/>
      <c r="E1808" s="784"/>
      <c r="F1808" s="204">
        <f>SUM(F1806:F1807)</f>
        <v>3.1079250000000003</v>
      </c>
      <c r="H1808" s="186"/>
    </row>
    <row r="1809" spans="1:8" hidden="1">
      <c r="A1809" s="778" t="s">
        <v>8771</v>
      </c>
      <c r="B1809" s="779"/>
      <c r="C1809" s="779"/>
      <c r="D1809" s="779"/>
      <c r="E1809" s="779"/>
      <c r="F1809" s="780"/>
      <c r="H1809" s="186"/>
    </row>
    <row r="1810" spans="1:8" ht="22.5" hidden="1">
      <c r="A1810" s="219" t="s">
        <v>7242</v>
      </c>
      <c r="B1810" s="208" t="s">
        <v>7243</v>
      </c>
      <c r="C1810" s="209" t="s">
        <v>8667</v>
      </c>
      <c r="D1810" s="210">
        <v>7.0400000000000004E-2</v>
      </c>
      <c r="E1810" s="210">
        <f>B$2846/1.25</f>
        <v>22</v>
      </c>
      <c r="F1810" s="204">
        <f>PRODUCT(D1810:E1810)</f>
        <v>1.5488000000000002</v>
      </c>
      <c r="H1810" s="186"/>
    </row>
    <row r="1811" spans="1:8" ht="22.5" hidden="1">
      <c r="A1811" s="219" t="s">
        <v>8668</v>
      </c>
      <c r="B1811" s="208" t="s">
        <v>8669</v>
      </c>
      <c r="C1811" s="209" t="s">
        <v>8667</v>
      </c>
      <c r="D1811" s="210">
        <v>7.0400000000000004E-2</v>
      </c>
      <c r="E1811" s="210">
        <f>B$3012/1.25</f>
        <v>13.408000000000001</v>
      </c>
      <c r="F1811" s="204">
        <f>PRODUCT(D1811:E1811)</f>
        <v>0.94392320000000018</v>
      </c>
      <c r="H1811" s="186"/>
    </row>
    <row r="1812" spans="1:8" ht="12.75" hidden="1" customHeight="1">
      <c r="A1812" s="783" t="s">
        <v>10886</v>
      </c>
      <c r="B1812" s="784"/>
      <c r="C1812" s="784"/>
      <c r="D1812" s="784"/>
      <c r="E1812" s="784"/>
      <c r="F1812" s="204">
        <f>SUM(F1810:F1811)</f>
        <v>2.4927232000000004</v>
      </c>
      <c r="H1812" s="186"/>
    </row>
    <row r="1813" spans="1:8" hidden="1">
      <c r="A1813" s="783" t="s">
        <v>6572</v>
      </c>
      <c r="B1813" s="784"/>
      <c r="C1813" s="784"/>
      <c r="D1813" s="784"/>
      <c r="E1813" s="206" t="s">
        <v>10906</v>
      </c>
      <c r="F1813" s="204">
        <f>SUM(F1804,F1808,F1812)</f>
        <v>10.666423200000001</v>
      </c>
      <c r="H1813" s="186"/>
    </row>
    <row r="1814" spans="1:8" hidden="1">
      <c r="A1814" s="783"/>
      <c r="B1814" s="784"/>
      <c r="C1814" s="784"/>
      <c r="D1814" s="784"/>
      <c r="E1814" s="212" t="s">
        <v>10907</v>
      </c>
      <c r="F1814" s="213">
        <f>F$10*(F1812)</f>
        <v>3.0610640896000003</v>
      </c>
      <c r="H1814" s="186"/>
    </row>
    <row r="1815" spans="1:8" hidden="1">
      <c r="A1815" s="783"/>
      <c r="B1815" s="784"/>
      <c r="C1815" s="784"/>
      <c r="D1815" s="784"/>
      <c r="E1815" s="206" t="s">
        <v>10908</v>
      </c>
      <c r="F1815" s="213">
        <f>SUM(F1813:F1814)*F$11</f>
        <v>2.7454974579200004</v>
      </c>
      <c r="H1815" s="186"/>
    </row>
    <row r="1816" spans="1:8" hidden="1">
      <c r="A1816" s="789"/>
      <c r="B1816" s="790"/>
      <c r="C1816" s="790"/>
      <c r="D1816" s="790"/>
      <c r="E1816" s="215" t="s">
        <v>10909</v>
      </c>
      <c r="F1816" s="216">
        <f>SUM(F1813:F1815)</f>
        <v>16.472984747520002</v>
      </c>
      <c r="H1816" s="186"/>
    </row>
    <row r="1817" spans="1:8" hidden="1">
      <c r="H1817" s="186"/>
    </row>
    <row r="1818" spans="1:8" ht="12.75" hidden="1" customHeight="1">
      <c r="A1818" s="791" t="s">
        <v>3490</v>
      </c>
      <c r="B1818" s="792"/>
      <c r="C1818" s="792"/>
      <c r="D1818" s="792"/>
      <c r="E1818" s="781" t="s">
        <v>6571</v>
      </c>
      <c r="F1818" s="782"/>
      <c r="H1818" s="186"/>
    </row>
    <row r="1819" spans="1:8" ht="12.75" hidden="1" customHeight="1">
      <c r="A1819" s="190" t="s">
        <v>10268</v>
      </c>
      <c r="B1819" s="191">
        <f>ROUND(F1836,2)</f>
        <v>21.16</v>
      </c>
      <c r="C1819" s="192"/>
      <c r="D1819" s="193"/>
      <c r="E1819" s="192"/>
      <c r="F1819" s="194"/>
      <c r="H1819" s="186"/>
    </row>
    <row r="1820" spans="1:8" ht="12.75" hidden="1" customHeight="1">
      <c r="A1820" s="195" t="s">
        <v>12885</v>
      </c>
      <c r="B1820" s="196" t="s">
        <v>8261</v>
      </c>
      <c r="C1820" s="196" t="s">
        <v>8262</v>
      </c>
      <c r="D1820" s="196" t="s">
        <v>8263</v>
      </c>
      <c r="E1820" s="196" t="s">
        <v>8264</v>
      </c>
      <c r="F1820" s="197" t="s">
        <v>8265</v>
      </c>
      <c r="H1820" s="186"/>
    </row>
    <row r="1821" spans="1:8" ht="12.75" hidden="1" customHeight="1">
      <c r="A1821" s="778" t="s">
        <v>6573</v>
      </c>
      <c r="B1821" s="779"/>
      <c r="C1821" s="779"/>
      <c r="D1821" s="779"/>
      <c r="E1821" s="779"/>
      <c r="F1821" s="780"/>
      <c r="H1821" s="186"/>
    </row>
    <row r="1822" spans="1:8" ht="12.75" hidden="1" customHeight="1">
      <c r="A1822" s="219" t="s">
        <v>2441</v>
      </c>
      <c r="B1822" s="208" t="s">
        <v>2442</v>
      </c>
      <c r="C1822" s="209" t="s">
        <v>13436</v>
      </c>
      <c r="D1822" s="210">
        <v>0.105</v>
      </c>
      <c r="E1822" s="211">
        <f>Insumos!D$141</f>
        <v>60.75</v>
      </c>
      <c r="F1822" s="204">
        <f>PRODUCT(D1822:E1822)</f>
        <v>6.3787500000000001</v>
      </c>
      <c r="H1822" s="186"/>
    </row>
    <row r="1823" spans="1:8" ht="12.75" hidden="1" customHeight="1">
      <c r="A1823" s="219" t="s">
        <v>13425</v>
      </c>
      <c r="B1823" s="208" t="s">
        <v>13426</v>
      </c>
      <c r="C1823" s="209" t="s">
        <v>13436</v>
      </c>
      <c r="D1823" s="210">
        <v>0.375</v>
      </c>
      <c r="E1823" s="211">
        <f>Insumos!D$175</f>
        <v>1.3</v>
      </c>
      <c r="F1823" s="204">
        <f>PRODUCT(D1823:E1823)</f>
        <v>0.48750000000000004</v>
      </c>
      <c r="H1823" s="186"/>
    </row>
    <row r="1824" spans="1:8" ht="12.75" hidden="1" customHeight="1">
      <c r="A1824" s="783" t="s">
        <v>6574</v>
      </c>
      <c r="B1824" s="784"/>
      <c r="C1824" s="784"/>
      <c r="D1824" s="784"/>
      <c r="E1824" s="784"/>
      <c r="F1824" s="204">
        <f>SUM(F1822:F1823)</f>
        <v>6.86625</v>
      </c>
      <c r="H1824" s="186"/>
    </row>
    <row r="1825" spans="1:8" ht="12.75" hidden="1" customHeight="1">
      <c r="A1825" s="778" t="s">
        <v>13437</v>
      </c>
      <c r="B1825" s="779"/>
      <c r="C1825" s="779"/>
      <c r="D1825" s="779"/>
      <c r="E1825" s="779"/>
      <c r="F1825" s="780"/>
      <c r="H1825" s="186"/>
    </row>
    <row r="1826" spans="1:8" ht="12.75" hidden="1" customHeight="1">
      <c r="A1826" s="207" t="s">
        <v>8831</v>
      </c>
      <c r="B1826" s="208" t="s">
        <v>8832</v>
      </c>
      <c r="C1826" s="209" t="s">
        <v>13436</v>
      </c>
      <c r="D1826" s="210">
        <v>0.375</v>
      </c>
      <c r="E1826" s="211">
        <f>F$14</f>
        <v>2.89</v>
      </c>
      <c r="F1826" s="204">
        <f>PRODUCT(D1826:E1826)</f>
        <v>1.08375</v>
      </c>
      <c r="H1826" s="186"/>
    </row>
    <row r="1827" spans="1:8" ht="12.75" hidden="1" customHeight="1">
      <c r="A1827" s="207" t="s">
        <v>4681</v>
      </c>
      <c r="B1827" s="208" t="s">
        <v>4682</v>
      </c>
      <c r="C1827" s="209" t="s">
        <v>13436</v>
      </c>
      <c r="D1827" s="210">
        <v>1.3125</v>
      </c>
      <c r="E1827" s="211">
        <f>F$12</f>
        <v>2.12</v>
      </c>
      <c r="F1827" s="204">
        <f>PRODUCT(D1827:E1827)</f>
        <v>2.7825000000000002</v>
      </c>
      <c r="H1827" s="186"/>
    </row>
    <row r="1828" spans="1:8" ht="12.75" hidden="1" customHeight="1">
      <c r="A1828" s="783" t="s">
        <v>13444</v>
      </c>
      <c r="B1828" s="784"/>
      <c r="C1828" s="784"/>
      <c r="D1828" s="784"/>
      <c r="E1828" s="784"/>
      <c r="F1828" s="204">
        <f>SUM(F1826:F1827)</f>
        <v>3.86625</v>
      </c>
      <c r="H1828" s="186"/>
    </row>
    <row r="1829" spans="1:8" ht="12.75" hidden="1" customHeight="1">
      <c r="A1829" s="778" t="s">
        <v>8771</v>
      </c>
      <c r="B1829" s="779"/>
      <c r="C1829" s="779"/>
      <c r="D1829" s="779"/>
      <c r="E1829" s="779"/>
      <c r="F1829" s="780"/>
      <c r="H1829" s="186"/>
    </row>
    <row r="1830" spans="1:8" ht="12.75" hidden="1" customHeight="1">
      <c r="A1830" s="219" t="s">
        <v>7242</v>
      </c>
      <c r="B1830" s="208" t="s">
        <v>7243</v>
      </c>
      <c r="C1830" s="209" t="s">
        <v>8667</v>
      </c>
      <c r="D1830" s="210">
        <v>8.7499999999999994E-2</v>
      </c>
      <c r="E1830" s="210">
        <f>B$2846/1.25</f>
        <v>22</v>
      </c>
      <c r="F1830" s="204">
        <f>PRODUCT(D1830:E1830)</f>
        <v>1.9249999999999998</v>
      </c>
      <c r="H1830" s="186"/>
    </row>
    <row r="1831" spans="1:8" ht="12.75" hidden="1" customHeight="1">
      <c r="A1831" s="219" t="s">
        <v>8668</v>
      </c>
      <c r="B1831" s="208" t="s">
        <v>8669</v>
      </c>
      <c r="C1831" s="209" t="s">
        <v>8667</v>
      </c>
      <c r="D1831" s="210">
        <v>8.7499999999999994E-2</v>
      </c>
      <c r="E1831" s="210">
        <f>B$3012/1.25</f>
        <v>13.408000000000001</v>
      </c>
      <c r="F1831" s="204">
        <f>PRODUCT(D1831:E1831)</f>
        <v>1.1732</v>
      </c>
      <c r="H1831" s="186"/>
    </row>
    <row r="1832" spans="1:8" ht="12.75" hidden="1" customHeight="1">
      <c r="A1832" s="783" t="s">
        <v>10886</v>
      </c>
      <c r="B1832" s="784"/>
      <c r="C1832" s="784"/>
      <c r="D1832" s="784"/>
      <c r="E1832" s="784"/>
      <c r="F1832" s="204">
        <f>SUM(F1830:F1831)</f>
        <v>3.0981999999999998</v>
      </c>
      <c r="H1832" s="186"/>
    </row>
    <row r="1833" spans="1:8" ht="12.75" hidden="1" customHeight="1">
      <c r="A1833" s="783" t="s">
        <v>6572</v>
      </c>
      <c r="B1833" s="784"/>
      <c r="C1833" s="784"/>
      <c r="D1833" s="784"/>
      <c r="E1833" s="206" t="s">
        <v>10906</v>
      </c>
      <c r="F1833" s="204">
        <f>SUM(F1824,F1828,F1832)</f>
        <v>13.8307</v>
      </c>
      <c r="H1833" s="186"/>
    </row>
    <row r="1834" spans="1:8" ht="12.75" hidden="1" customHeight="1">
      <c r="A1834" s="783"/>
      <c r="B1834" s="784"/>
      <c r="C1834" s="784"/>
      <c r="D1834" s="784"/>
      <c r="E1834" s="212" t="s">
        <v>10907</v>
      </c>
      <c r="F1834" s="213">
        <f>F$10*(F1832)</f>
        <v>3.8045895999999999</v>
      </c>
      <c r="H1834" s="186"/>
    </row>
    <row r="1835" spans="1:8" ht="12.75" hidden="1" customHeight="1">
      <c r="A1835" s="783"/>
      <c r="B1835" s="784"/>
      <c r="C1835" s="784"/>
      <c r="D1835" s="784"/>
      <c r="E1835" s="206" t="s">
        <v>10908</v>
      </c>
      <c r="F1835" s="213">
        <f>SUM(F1833:F1834)*F$11</f>
        <v>3.5270579200000003</v>
      </c>
      <c r="H1835" s="186"/>
    </row>
    <row r="1836" spans="1:8" ht="12.75" hidden="1" customHeight="1">
      <c r="A1836" s="789"/>
      <c r="B1836" s="790"/>
      <c r="C1836" s="790"/>
      <c r="D1836" s="790"/>
      <c r="E1836" s="215" t="s">
        <v>10909</v>
      </c>
      <c r="F1836" s="216">
        <f>SUM(F1833:F1835)</f>
        <v>21.162347520000001</v>
      </c>
      <c r="H1836" s="186"/>
    </row>
    <row r="1837" spans="1:8" hidden="1">
      <c r="A1837" s="206"/>
      <c r="B1837" s="206"/>
      <c r="C1837" s="206"/>
      <c r="D1837" s="206"/>
      <c r="E1837" s="212"/>
      <c r="F1837" s="220"/>
      <c r="H1837" s="186"/>
    </row>
    <row r="1838" spans="1:8" ht="14.25" hidden="1" customHeight="1">
      <c r="A1838" s="791" t="s">
        <v>3491</v>
      </c>
      <c r="B1838" s="792"/>
      <c r="C1838" s="792"/>
      <c r="D1838" s="792"/>
      <c r="E1838" s="781" t="s">
        <v>6571</v>
      </c>
      <c r="F1838" s="782"/>
      <c r="H1838" s="186"/>
    </row>
    <row r="1839" spans="1:8" ht="12.75" hidden="1" customHeight="1">
      <c r="A1839" s="190" t="s">
        <v>10268</v>
      </c>
      <c r="B1839" s="191">
        <f>ROUND(F1856,2)</f>
        <v>25.76</v>
      </c>
      <c r="C1839" s="192"/>
      <c r="D1839" s="193"/>
      <c r="E1839" s="192"/>
      <c r="F1839" s="194"/>
      <c r="H1839" s="186"/>
    </row>
    <row r="1840" spans="1:8" hidden="1">
      <c r="A1840" s="195" t="s">
        <v>12885</v>
      </c>
      <c r="B1840" s="196" t="s">
        <v>8261</v>
      </c>
      <c r="C1840" s="196" t="s">
        <v>8262</v>
      </c>
      <c r="D1840" s="196" t="s">
        <v>8263</v>
      </c>
      <c r="E1840" s="196" t="s">
        <v>8264</v>
      </c>
      <c r="F1840" s="197" t="s">
        <v>8265</v>
      </c>
      <c r="H1840" s="186"/>
    </row>
    <row r="1841" spans="1:8" ht="12.75" hidden="1" customHeight="1">
      <c r="A1841" s="778" t="s">
        <v>6573</v>
      </c>
      <c r="B1841" s="779"/>
      <c r="C1841" s="779"/>
      <c r="D1841" s="779"/>
      <c r="E1841" s="779"/>
      <c r="F1841" s="780"/>
      <c r="H1841" s="186"/>
    </row>
    <row r="1842" spans="1:8" hidden="1">
      <c r="A1842" s="219" t="s">
        <v>2441</v>
      </c>
      <c r="B1842" s="208" t="s">
        <v>2442</v>
      </c>
      <c r="C1842" s="209" t="s">
        <v>13436</v>
      </c>
      <c r="D1842" s="210">
        <v>0.13750000000000001</v>
      </c>
      <c r="E1842" s="211">
        <f>Insumos!D$141</f>
        <v>60.75</v>
      </c>
      <c r="F1842" s="204">
        <f>PRODUCT(D1842:E1842)</f>
        <v>8.3531250000000004</v>
      </c>
      <c r="H1842" s="186"/>
    </row>
    <row r="1843" spans="1:8" hidden="1">
      <c r="A1843" s="219" t="s">
        <v>13425</v>
      </c>
      <c r="B1843" s="208" t="s">
        <v>13426</v>
      </c>
      <c r="C1843" s="209" t="s">
        <v>13436</v>
      </c>
      <c r="D1843" s="210">
        <v>0.4375</v>
      </c>
      <c r="E1843" s="211">
        <f>Insumos!D$175</f>
        <v>1.3</v>
      </c>
      <c r="F1843" s="204">
        <f>PRODUCT(D1843:E1843)</f>
        <v>0.56874999999999998</v>
      </c>
      <c r="H1843" s="186"/>
    </row>
    <row r="1844" spans="1:8" ht="12.75" hidden="1" customHeight="1">
      <c r="A1844" s="783" t="s">
        <v>6574</v>
      </c>
      <c r="B1844" s="784"/>
      <c r="C1844" s="784"/>
      <c r="D1844" s="784"/>
      <c r="E1844" s="784"/>
      <c r="F1844" s="204">
        <f>SUM(F1842:F1843)</f>
        <v>8.921875</v>
      </c>
      <c r="H1844" s="186"/>
    </row>
    <row r="1845" spans="1:8" ht="12.75" hidden="1" customHeight="1">
      <c r="A1845" s="778" t="s">
        <v>13437</v>
      </c>
      <c r="B1845" s="779"/>
      <c r="C1845" s="779"/>
      <c r="D1845" s="779"/>
      <c r="E1845" s="779"/>
      <c r="F1845" s="780"/>
      <c r="H1845" s="186"/>
    </row>
    <row r="1846" spans="1:8" hidden="1">
      <c r="A1846" s="207" t="s">
        <v>8831</v>
      </c>
      <c r="B1846" s="208" t="s">
        <v>8832</v>
      </c>
      <c r="C1846" s="209" t="s">
        <v>13436</v>
      </c>
      <c r="D1846" s="210">
        <v>0.4375</v>
      </c>
      <c r="E1846" s="211">
        <f>F$14</f>
        <v>2.89</v>
      </c>
      <c r="F1846" s="204">
        <f>PRODUCT(D1846:E1846)</f>
        <v>1.264375</v>
      </c>
      <c r="H1846" s="186"/>
    </row>
    <row r="1847" spans="1:8" hidden="1">
      <c r="A1847" s="207" t="s">
        <v>4681</v>
      </c>
      <c r="B1847" s="208" t="s">
        <v>4682</v>
      </c>
      <c r="C1847" s="209" t="s">
        <v>13436</v>
      </c>
      <c r="D1847" s="210">
        <v>1.5625</v>
      </c>
      <c r="E1847" s="211">
        <f>F$12</f>
        <v>2.12</v>
      </c>
      <c r="F1847" s="204">
        <f>PRODUCT(D1847:E1847)</f>
        <v>3.3125</v>
      </c>
      <c r="H1847" s="186"/>
    </row>
    <row r="1848" spans="1:8" ht="12.75" hidden="1" customHeight="1">
      <c r="A1848" s="783" t="s">
        <v>13444</v>
      </c>
      <c r="B1848" s="784"/>
      <c r="C1848" s="784"/>
      <c r="D1848" s="784"/>
      <c r="E1848" s="784"/>
      <c r="F1848" s="204">
        <f>SUM(F1846:F1847)</f>
        <v>4.5768750000000002</v>
      </c>
      <c r="H1848" s="186"/>
    </row>
    <row r="1849" spans="1:8" hidden="1">
      <c r="A1849" s="778" t="s">
        <v>8771</v>
      </c>
      <c r="B1849" s="779"/>
      <c r="C1849" s="779"/>
      <c r="D1849" s="779"/>
      <c r="E1849" s="779"/>
      <c r="F1849" s="780"/>
      <c r="H1849" s="186"/>
    </row>
    <row r="1850" spans="1:8" ht="22.5" hidden="1">
      <c r="A1850" s="219" t="s">
        <v>7242</v>
      </c>
      <c r="B1850" s="208" t="s">
        <v>7243</v>
      </c>
      <c r="C1850" s="209" t="s">
        <v>8667</v>
      </c>
      <c r="D1850" s="210">
        <v>0.10100000000000001</v>
      </c>
      <c r="E1850" s="210">
        <f>B$2846/1.25</f>
        <v>22</v>
      </c>
      <c r="F1850" s="204">
        <f>PRODUCT(D1850:E1850)</f>
        <v>2.222</v>
      </c>
      <c r="H1850" s="186"/>
    </row>
    <row r="1851" spans="1:8" ht="22.5" hidden="1">
      <c r="A1851" s="219" t="s">
        <v>8668</v>
      </c>
      <c r="B1851" s="208" t="s">
        <v>8669</v>
      </c>
      <c r="C1851" s="209" t="s">
        <v>8667</v>
      </c>
      <c r="D1851" s="210">
        <v>0.10100000000000001</v>
      </c>
      <c r="E1851" s="210">
        <f>B$3012/1.25</f>
        <v>13.408000000000001</v>
      </c>
      <c r="F1851" s="204">
        <f>PRODUCT(D1851:E1851)</f>
        <v>1.3542080000000003</v>
      </c>
      <c r="H1851" s="186"/>
    </row>
    <row r="1852" spans="1:8" ht="12.75" hidden="1" customHeight="1">
      <c r="A1852" s="783" t="s">
        <v>10886</v>
      </c>
      <c r="B1852" s="784"/>
      <c r="C1852" s="784"/>
      <c r="D1852" s="784"/>
      <c r="E1852" s="784"/>
      <c r="F1852" s="204">
        <f>SUM(F1850:F1851)</f>
        <v>3.5762080000000003</v>
      </c>
      <c r="H1852" s="186"/>
    </row>
    <row r="1853" spans="1:8" hidden="1">
      <c r="A1853" s="783" t="s">
        <v>6572</v>
      </c>
      <c r="B1853" s="784"/>
      <c r="C1853" s="784"/>
      <c r="D1853" s="784"/>
      <c r="E1853" s="206" t="s">
        <v>10906</v>
      </c>
      <c r="F1853" s="204">
        <f>SUM(F1844,F1848,F1852)</f>
        <v>17.074958000000002</v>
      </c>
      <c r="H1853" s="186"/>
    </row>
    <row r="1854" spans="1:8" hidden="1">
      <c r="A1854" s="783"/>
      <c r="B1854" s="784"/>
      <c r="C1854" s="784"/>
      <c r="D1854" s="784"/>
      <c r="E1854" s="212" t="s">
        <v>10907</v>
      </c>
      <c r="F1854" s="213">
        <f>F$10*(F1852)</f>
        <v>4.3915834240000002</v>
      </c>
      <c r="H1854" s="186"/>
    </row>
    <row r="1855" spans="1:8" hidden="1">
      <c r="A1855" s="783"/>
      <c r="B1855" s="784"/>
      <c r="C1855" s="784"/>
      <c r="D1855" s="784"/>
      <c r="E1855" s="206" t="s">
        <v>10908</v>
      </c>
      <c r="F1855" s="213">
        <f>SUM(F1853:F1854)*F$11</f>
        <v>4.293308284800001</v>
      </c>
      <c r="H1855" s="186"/>
    </row>
    <row r="1856" spans="1:8" hidden="1">
      <c r="A1856" s="789"/>
      <c r="B1856" s="790"/>
      <c r="C1856" s="790"/>
      <c r="D1856" s="790"/>
      <c r="E1856" s="215" t="s">
        <v>10909</v>
      </c>
      <c r="F1856" s="216">
        <f>SUM(F1853:F1855)</f>
        <v>25.759849708800004</v>
      </c>
      <c r="H1856" s="186"/>
    </row>
    <row r="1857" spans="1:8" hidden="1">
      <c r="H1857" s="186"/>
    </row>
    <row r="1858" spans="1:8" ht="12.75" hidden="1" customHeight="1">
      <c r="A1858" s="791" t="s">
        <v>3492</v>
      </c>
      <c r="B1858" s="792"/>
      <c r="C1858" s="792"/>
      <c r="D1858" s="792"/>
      <c r="E1858" s="781" t="s">
        <v>6571</v>
      </c>
      <c r="F1858" s="782"/>
      <c r="H1858" s="186"/>
    </row>
    <row r="1859" spans="1:8" ht="12.75" hidden="1" customHeight="1">
      <c r="A1859" s="190" t="s">
        <v>10268</v>
      </c>
      <c r="B1859" s="191">
        <f>ROUND(F1876,2)</f>
        <v>31.74</v>
      </c>
      <c r="C1859" s="192"/>
      <c r="D1859" s="193"/>
      <c r="E1859" s="192"/>
      <c r="F1859" s="194"/>
      <c r="H1859" s="186"/>
    </row>
    <row r="1860" spans="1:8" ht="12.75" hidden="1" customHeight="1">
      <c r="A1860" s="195" t="s">
        <v>12885</v>
      </c>
      <c r="B1860" s="196" t="s">
        <v>8261</v>
      </c>
      <c r="C1860" s="196" t="s">
        <v>8262</v>
      </c>
      <c r="D1860" s="196" t="s">
        <v>8263</v>
      </c>
      <c r="E1860" s="196" t="s">
        <v>8264</v>
      </c>
      <c r="F1860" s="197" t="s">
        <v>8265</v>
      </c>
      <c r="H1860" s="186"/>
    </row>
    <row r="1861" spans="1:8" ht="12.75" hidden="1" customHeight="1">
      <c r="A1861" s="778" t="s">
        <v>6573</v>
      </c>
      <c r="B1861" s="779"/>
      <c r="C1861" s="779"/>
      <c r="D1861" s="779"/>
      <c r="E1861" s="779"/>
      <c r="F1861" s="780"/>
      <c r="H1861" s="186"/>
    </row>
    <row r="1862" spans="1:8" ht="12.75" hidden="1" customHeight="1">
      <c r="A1862" s="219" t="s">
        <v>2441</v>
      </c>
      <c r="B1862" s="208" t="s">
        <v>2442</v>
      </c>
      <c r="C1862" s="209" t="s">
        <v>13436</v>
      </c>
      <c r="D1862" s="210">
        <v>0.17499999999999999</v>
      </c>
      <c r="E1862" s="211">
        <f>Insumos!D$141</f>
        <v>60.75</v>
      </c>
      <c r="F1862" s="204">
        <f>PRODUCT(D1862:E1862)</f>
        <v>10.63125</v>
      </c>
      <c r="H1862" s="186"/>
    </row>
    <row r="1863" spans="1:8" ht="12.75" hidden="1" customHeight="1">
      <c r="A1863" s="219" t="s">
        <v>13425</v>
      </c>
      <c r="B1863" s="208" t="s">
        <v>13426</v>
      </c>
      <c r="C1863" s="209" t="s">
        <v>13436</v>
      </c>
      <c r="D1863" s="210">
        <v>0.5</v>
      </c>
      <c r="E1863" s="211">
        <f>Insumos!D$175</f>
        <v>1.3</v>
      </c>
      <c r="F1863" s="204">
        <f>PRODUCT(D1863:E1863)</f>
        <v>0.65</v>
      </c>
      <c r="H1863" s="186"/>
    </row>
    <row r="1864" spans="1:8" ht="12.75" hidden="1" customHeight="1">
      <c r="A1864" s="783" t="s">
        <v>6574</v>
      </c>
      <c r="B1864" s="784"/>
      <c r="C1864" s="784"/>
      <c r="D1864" s="784"/>
      <c r="E1864" s="784"/>
      <c r="F1864" s="204">
        <f>SUM(F1862:F1863)</f>
        <v>11.28125</v>
      </c>
      <c r="H1864" s="186"/>
    </row>
    <row r="1865" spans="1:8" ht="12.75" hidden="1" customHeight="1">
      <c r="A1865" s="778" t="s">
        <v>13437</v>
      </c>
      <c r="B1865" s="779"/>
      <c r="C1865" s="779"/>
      <c r="D1865" s="779"/>
      <c r="E1865" s="779"/>
      <c r="F1865" s="780"/>
      <c r="H1865" s="186"/>
    </row>
    <row r="1866" spans="1:8" ht="12.75" hidden="1" customHeight="1">
      <c r="A1866" s="207" t="s">
        <v>8831</v>
      </c>
      <c r="B1866" s="208" t="s">
        <v>8832</v>
      </c>
      <c r="C1866" s="209" t="s">
        <v>13436</v>
      </c>
      <c r="D1866" s="210">
        <v>0.5</v>
      </c>
      <c r="E1866" s="211">
        <f>F$14</f>
        <v>2.89</v>
      </c>
      <c r="F1866" s="204">
        <f>PRODUCT(D1866:E1866)</f>
        <v>1.4450000000000001</v>
      </c>
      <c r="H1866" s="186"/>
    </row>
    <row r="1867" spans="1:8" ht="12.75" hidden="1" customHeight="1">
      <c r="A1867" s="207" t="s">
        <v>4681</v>
      </c>
      <c r="B1867" s="208" t="s">
        <v>4682</v>
      </c>
      <c r="C1867" s="209" t="s">
        <v>13436</v>
      </c>
      <c r="D1867" s="210">
        <v>1.6</v>
      </c>
      <c r="E1867" s="211">
        <f>F$12</f>
        <v>2.12</v>
      </c>
      <c r="F1867" s="204">
        <f>PRODUCT(D1867:E1867)</f>
        <v>3.3920000000000003</v>
      </c>
      <c r="H1867" s="186"/>
    </row>
    <row r="1868" spans="1:8" ht="12.75" hidden="1" customHeight="1">
      <c r="A1868" s="783" t="s">
        <v>13444</v>
      </c>
      <c r="B1868" s="784"/>
      <c r="C1868" s="784"/>
      <c r="D1868" s="784"/>
      <c r="E1868" s="784"/>
      <c r="F1868" s="204">
        <f>SUM(F1866:F1867)</f>
        <v>4.8370000000000006</v>
      </c>
      <c r="H1868" s="186"/>
    </row>
    <row r="1869" spans="1:8" ht="12.75" hidden="1" customHeight="1">
      <c r="A1869" s="778" t="s">
        <v>8771</v>
      </c>
      <c r="B1869" s="779"/>
      <c r="C1869" s="779"/>
      <c r="D1869" s="779"/>
      <c r="E1869" s="779"/>
      <c r="F1869" s="780"/>
      <c r="H1869" s="186"/>
    </row>
    <row r="1870" spans="1:8" ht="12.75" hidden="1" customHeight="1">
      <c r="A1870" s="219" t="s">
        <v>7242</v>
      </c>
      <c r="B1870" s="208" t="s">
        <v>7243</v>
      </c>
      <c r="C1870" s="209" t="s">
        <v>8667</v>
      </c>
      <c r="D1870" s="210">
        <v>0.13100000000000001</v>
      </c>
      <c r="E1870" s="210">
        <f>B$2846/1.25</f>
        <v>22</v>
      </c>
      <c r="F1870" s="204">
        <f>PRODUCT(D1870:E1870)</f>
        <v>2.8820000000000001</v>
      </c>
      <c r="H1870" s="186"/>
    </row>
    <row r="1871" spans="1:8" ht="12.75" hidden="1" customHeight="1">
      <c r="A1871" s="219" t="s">
        <v>8668</v>
      </c>
      <c r="B1871" s="208" t="s">
        <v>8669</v>
      </c>
      <c r="C1871" s="209" t="s">
        <v>8667</v>
      </c>
      <c r="D1871" s="210">
        <v>0.13100000000000001</v>
      </c>
      <c r="E1871" s="210">
        <f>B$3012/1.25</f>
        <v>13.408000000000001</v>
      </c>
      <c r="F1871" s="204">
        <f>PRODUCT(D1871:E1871)</f>
        <v>1.7564480000000002</v>
      </c>
      <c r="H1871" s="186"/>
    </row>
    <row r="1872" spans="1:8" ht="12.75" hidden="1" customHeight="1">
      <c r="A1872" s="783" t="s">
        <v>10886</v>
      </c>
      <c r="B1872" s="784"/>
      <c r="C1872" s="784"/>
      <c r="D1872" s="784"/>
      <c r="E1872" s="784"/>
      <c r="F1872" s="204">
        <f>SUM(F1870:F1871)</f>
        <v>4.6384480000000003</v>
      </c>
      <c r="H1872" s="186"/>
    </row>
    <row r="1873" spans="1:8" ht="12.75" hidden="1" customHeight="1">
      <c r="A1873" s="783" t="s">
        <v>6572</v>
      </c>
      <c r="B1873" s="784"/>
      <c r="C1873" s="784"/>
      <c r="D1873" s="784"/>
      <c r="E1873" s="206" t="s">
        <v>10906</v>
      </c>
      <c r="F1873" s="204">
        <f>SUM(F1864,F1868,F1872)</f>
        <v>20.756698</v>
      </c>
      <c r="H1873" s="186"/>
    </row>
    <row r="1874" spans="1:8" ht="12.75" hidden="1" customHeight="1">
      <c r="A1874" s="783"/>
      <c r="B1874" s="784"/>
      <c r="C1874" s="784"/>
      <c r="D1874" s="784"/>
      <c r="E1874" s="212" t="s">
        <v>10907</v>
      </c>
      <c r="F1874" s="213">
        <f>F$10*(F1872)</f>
        <v>5.6960141440000003</v>
      </c>
      <c r="H1874" s="186"/>
    </row>
    <row r="1875" spans="1:8" ht="12.75" hidden="1" customHeight="1">
      <c r="A1875" s="783"/>
      <c r="B1875" s="784"/>
      <c r="C1875" s="784"/>
      <c r="D1875" s="784"/>
      <c r="E1875" s="206" t="s">
        <v>10908</v>
      </c>
      <c r="F1875" s="213">
        <f>SUM(F1873:F1874)*F$11</f>
        <v>5.2905424288000003</v>
      </c>
      <c r="H1875" s="186"/>
    </row>
    <row r="1876" spans="1:8" ht="12.75" hidden="1" customHeight="1">
      <c r="A1876" s="789"/>
      <c r="B1876" s="790"/>
      <c r="C1876" s="790"/>
      <c r="D1876" s="790"/>
      <c r="E1876" s="215" t="s">
        <v>10909</v>
      </c>
      <c r="F1876" s="216">
        <f>SUM(F1873:F1875)</f>
        <v>31.743254572799998</v>
      </c>
      <c r="H1876" s="186"/>
    </row>
    <row r="1877" spans="1:8" hidden="1">
      <c r="A1877" s="206"/>
      <c r="B1877" s="206"/>
      <c r="C1877" s="206"/>
      <c r="D1877" s="206"/>
      <c r="E1877" s="212"/>
      <c r="F1877" s="220"/>
      <c r="H1877" s="186"/>
    </row>
    <row r="1878" spans="1:8" ht="12.75" hidden="1" customHeight="1">
      <c r="A1878" s="791" t="s">
        <v>9291</v>
      </c>
      <c r="B1878" s="792"/>
      <c r="C1878" s="792"/>
      <c r="D1878" s="792"/>
      <c r="E1878" s="781" t="s">
        <v>6571</v>
      </c>
      <c r="F1878" s="782"/>
      <c r="H1878" s="186"/>
    </row>
    <row r="1879" spans="1:8" ht="12.75" hidden="1" customHeight="1">
      <c r="A1879" s="190" t="s">
        <v>10268</v>
      </c>
      <c r="B1879" s="191">
        <f>ROUND(F1896,2)</f>
        <v>39.950000000000003</v>
      </c>
      <c r="C1879" s="192"/>
      <c r="D1879" s="193"/>
      <c r="E1879" s="192"/>
      <c r="F1879" s="194"/>
      <c r="H1879" s="186"/>
    </row>
    <row r="1880" spans="1:8" hidden="1">
      <c r="A1880" s="195" t="s">
        <v>12885</v>
      </c>
      <c r="B1880" s="196" t="s">
        <v>8261</v>
      </c>
      <c r="C1880" s="196" t="s">
        <v>8262</v>
      </c>
      <c r="D1880" s="196" t="s">
        <v>8263</v>
      </c>
      <c r="E1880" s="196" t="s">
        <v>8264</v>
      </c>
      <c r="F1880" s="197" t="s">
        <v>8265</v>
      </c>
      <c r="H1880" s="186"/>
    </row>
    <row r="1881" spans="1:8" ht="12.75" hidden="1" customHeight="1">
      <c r="A1881" s="778" t="s">
        <v>6573</v>
      </c>
      <c r="B1881" s="779"/>
      <c r="C1881" s="779"/>
      <c r="D1881" s="779"/>
      <c r="E1881" s="779"/>
      <c r="F1881" s="780"/>
      <c r="H1881" s="186"/>
    </row>
    <row r="1882" spans="1:8" hidden="1">
      <c r="A1882" s="219" t="s">
        <v>2441</v>
      </c>
      <c r="B1882" s="208" t="s">
        <v>2442</v>
      </c>
      <c r="C1882" s="209" t="s">
        <v>13436</v>
      </c>
      <c r="D1882" s="210">
        <v>0.21249999999999999</v>
      </c>
      <c r="E1882" s="211">
        <f>Insumos!D$141</f>
        <v>60.75</v>
      </c>
      <c r="F1882" s="204">
        <f>PRODUCT(D1882:E1882)</f>
        <v>12.909374999999999</v>
      </c>
      <c r="H1882" s="186"/>
    </row>
    <row r="1883" spans="1:8" hidden="1">
      <c r="A1883" s="219" t="s">
        <v>13425</v>
      </c>
      <c r="B1883" s="208" t="s">
        <v>13426</v>
      </c>
      <c r="C1883" s="209" t="s">
        <v>13436</v>
      </c>
      <c r="D1883" s="210">
        <v>0.5625</v>
      </c>
      <c r="E1883" s="211">
        <f>Insumos!D$175</f>
        <v>1.3</v>
      </c>
      <c r="F1883" s="204">
        <f>PRODUCT(D1883:E1883)</f>
        <v>0.73125000000000007</v>
      </c>
      <c r="H1883" s="186"/>
    </row>
    <row r="1884" spans="1:8" ht="12.75" hidden="1" customHeight="1">
      <c r="A1884" s="783" t="s">
        <v>6574</v>
      </c>
      <c r="B1884" s="784"/>
      <c r="C1884" s="784"/>
      <c r="D1884" s="784"/>
      <c r="E1884" s="784"/>
      <c r="F1884" s="204">
        <f>SUM(F1882:F1883)</f>
        <v>13.640624999999998</v>
      </c>
      <c r="H1884" s="186"/>
    </row>
    <row r="1885" spans="1:8" ht="12.75" hidden="1" customHeight="1">
      <c r="A1885" s="778" t="s">
        <v>13437</v>
      </c>
      <c r="B1885" s="779"/>
      <c r="C1885" s="779"/>
      <c r="D1885" s="779"/>
      <c r="E1885" s="779"/>
      <c r="F1885" s="780"/>
      <c r="H1885" s="186"/>
    </row>
    <row r="1886" spans="1:8" hidden="1">
      <c r="A1886" s="207" t="s">
        <v>8831</v>
      </c>
      <c r="B1886" s="208" t="s">
        <v>8832</v>
      </c>
      <c r="C1886" s="209" t="s">
        <v>13436</v>
      </c>
      <c r="D1886" s="210">
        <v>0.5625</v>
      </c>
      <c r="E1886" s="211">
        <f>F$14</f>
        <v>2.89</v>
      </c>
      <c r="F1886" s="204">
        <f>PRODUCT(D1886:E1886)</f>
        <v>1.6256250000000001</v>
      </c>
      <c r="H1886" s="186"/>
    </row>
    <row r="1887" spans="1:8" hidden="1">
      <c r="A1887" s="207" t="s">
        <v>4681</v>
      </c>
      <c r="B1887" s="208" t="s">
        <v>4682</v>
      </c>
      <c r="C1887" s="209" t="s">
        <v>13436</v>
      </c>
      <c r="D1887" s="210">
        <v>2.3250000000000002</v>
      </c>
      <c r="E1887" s="211">
        <f>F$12</f>
        <v>2.12</v>
      </c>
      <c r="F1887" s="204">
        <f>PRODUCT(D1887:E1887)</f>
        <v>4.9290000000000003</v>
      </c>
      <c r="H1887" s="186"/>
    </row>
    <row r="1888" spans="1:8" ht="12.75" hidden="1" customHeight="1">
      <c r="A1888" s="783" t="s">
        <v>13444</v>
      </c>
      <c r="B1888" s="784"/>
      <c r="C1888" s="784"/>
      <c r="D1888" s="784"/>
      <c r="E1888" s="784"/>
      <c r="F1888" s="204">
        <f>SUM(F1886:F1887)</f>
        <v>6.5546250000000006</v>
      </c>
      <c r="H1888" s="186"/>
    </row>
    <row r="1889" spans="1:8" hidden="1">
      <c r="A1889" s="778" t="s">
        <v>8771</v>
      </c>
      <c r="B1889" s="779"/>
      <c r="C1889" s="779"/>
      <c r="D1889" s="779"/>
      <c r="E1889" s="779"/>
      <c r="F1889" s="780"/>
      <c r="H1889" s="186"/>
    </row>
    <row r="1890" spans="1:8" ht="22.5" hidden="1">
      <c r="A1890" s="219" t="s">
        <v>7242</v>
      </c>
      <c r="B1890" s="208" t="s">
        <v>7243</v>
      </c>
      <c r="C1890" s="209" t="s">
        <v>8667</v>
      </c>
      <c r="D1890" s="210">
        <v>0.16600000000000001</v>
      </c>
      <c r="E1890" s="210">
        <f>B$2846/1.25</f>
        <v>22</v>
      </c>
      <c r="F1890" s="204">
        <f>PRODUCT(D1890:E1890)</f>
        <v>3.6520000000000001</v>
      </c>
      <c r="H1890" s="186"/>
    </row>
    <row r="1891" spans="1:8" ht="22.5" hidden="1">
      <c r="A1891" s="219" t="s">
        <v>8668</v>
      </c>
      <c r="B1891" s="208" t="s">
        <v>8669</v>
      </c>
      <c r="C1891" s="209" t="s">
        <v>8667</v>
      </c>
      <c r="D1891" s="210">
        <v>0.16600000000000001</v>
      </c>
      <c r="E1891" s="210">
        <f>B$3012/1.25</f>
        <v>13.408000000000001</v>
      </c>
      <c r="F1891" s="204">
        <f>PRODUCT(D1891:E1891)</f>
        <v>2.2257280000000002</v>
      </c>
      <c r="H1891" s="186"/>
    </row>
    <row r="1892" spans="1:8" ht="12.75" hidden="1" customHeight="1">
      <c r="A1892" s="783" t="s">
        <v>10886</v>
      </c>
      <c r="B1892" s="784"/>
      <c r="C1892" s="784"/>
      <c r="D1892" s="784"/>
      <c r="E1892" s="784"/>
      <c r="F1892" s="204">
        <f>SUM(F1890:F1891)</f>
        <v>5.8777280000000003</v>
      </c>
      <c r="H1892" s="186"/>
    </row>
    <row r="1893" spans="1:8" hidden="1">
      <c r="A1893" s="783" t="s">
        <v>6572</v>
      </c>
      <c r="B1893" s="784"/>
      <c r="C1893" s="784"/>
      <c r="D1893" s="784"/>
      <c r="E1893" s="206" t="s">
        <v>10906</v>
      </c>
      <c r="F1893" s="204">
        <f>SUM(F1884,F1888,F1892)</f>
        <v>26.072977999999999</v>
      </c>
      <c r="H1893" s="186"/>
    </row>
    <row r="1894" spans="1:8" hidden="1">
      <c r="A1894" s="783"/>
      <c r="B1894" s="784"/>
      <c r="C1894" s="784"/>
      <c r="D1894" s="784"/>
      <c r="E1894" s="212" t="s">
        <v>10907</v>
      </c>
      <c r="F1894" s="213">
        <f>F$10*(F1892)</f>
        <v>7.2178499839999999</v>
      </c>
      <c r="H1894" s="186"/>
    </row>
    <row r="1895" spans="1:8" hidden="1">
      <c r="A1895" s="783"/>
      <c r="B1895" s="784"/>
      <c r="C1895" s="784"/>
      <c r="D1895" s="784"/>
      <c r="E1895" s="206" t="s">
        <v>10908</v>
      </c>
      <c r="F1895" s="213">
        <f>SUM(F1893:F1894)*F$11</f>
        <v>6.6581655968</v>
      </c>
      <c r="H1895" s="186"/>
    </row>
    <row r="1896" spans="1:8" hidden="1">
      <c r="A1896" s="789"/>
      <c r="B1896" s="790"/>
      <c r="C1896" s="790"/>
      <c r="D1896" s="790"/>
      <c r="E1896" s="215" t="s">
        <v>10909</v>
      </c>
      <c r="F1896" s="216">
        <f>SUM(F1893:F1895)</f>
        <v>39.948993580799993</v>
      </c>
      <c r="H1896" s="186"/>
    </row>
    <row r="1897" spans="1:8" hidden="1">
      <c r="H1897" s="186"/>
    </row>
    <row r="1898" spans="1:8" ht="12.75" hidden="1" customHeight="1">
      <c r="A1898" s="791" t="s">
        <v>9292</v>
      </c>
      <c r="B1898" s="792"/>
      <c r="C1898" s="792"/>
      <c r="D1898" s="792"/>
      <c r="E1898" s="781" t="s">
        <v>3998</v>
      </c>
      <c r="F1898" s="782"/>
      <c r="H1898" s="186"/>
    </row>
    <row r="1899" spans="1:8" ht="12.75" hidden="1" customHeight="1">
      <c r="A1899" s="190" t="s">
        <v>10268</v>
      </c>
      <c r="B1899" s="191">
        <f>ROUND(F1908,2)</f>
        <v>14.07</v>
      </c>
      <c r="C1899" s="192"/>
      <c r="D1899" s="193"/>
      <c r="E1899" s="192"/>
      <c r="F1899" s="194"/>
      <c r="H1899" s="186"/>
    </row>
    <row r="1900" spans="1:8" hidden="1">
      <c r="A1900" s="195" t="s">
        <v>12885</v>
      </c>
      <c r="B1900" s="196" t="s">
        <v>8261</v>
      </c>
      <c r="C1900" s="196" t="s">
        <v>8262</v>
      </c>
      <c r="D1900" s="196" t="s">
        <v>8263</v>
      </c>
      <c r="E1900" s="196" t="s">
        <v>8264</v>
      </c>
      <c r="F1900" s="197" t="s">
        <v>8265</v>
      </c>
      <c r="H1900" s="186"/>
    </row>
    <row r="1901" spans="1:8" ht="12.75" hidden="1" customHeight="1">
      <c r="A1901" s="778" t="s">
        <v>13437</v>
      </c>
      <c r="B1901" s="779"/>
      <c r="C1901" s="779"/>
      <c r="D1901" s="779"/>
      <c r="E1901" s="779"/>
      <c r="F1901" s="780"/>
      <c r="H1901" s="186"/>
    </row>
    <row r="1902" spans="1:8" hidden="1">
      <c r="A1902" s="336" t="s">
        <v>13396</v>
      </c>
      <c r="B1902" s="336" t="s">
        <v>13397</v>
      </c>
      <c r="C1902" s="337" t="s">
        <v>13436</v>
      </c>
      <c r="D1902" s="338">
        <v>0.5</v>
      </c>
      <c r="E1902" s="211">
        <f>F$14</f>
        <v>2.89</v>
      </c>
      <c r="F1902" s="204">
        <f>PRODUCT(D1902:E1902)</f>
        <v>1.4450000000000001</v>
      </c>
      <c r="H1902" s="186"/>
    </row>
    <row r="1903" spans="1:8" hidden="1">
      <c r="A1903" s="336" t="s">
        <v>4681</v>
      </c>
      <c r="B1903" s="336" t="s">
        <v>4682</v>
      </c>
      <c r="C1903" s="337" t="s">
        <v>13436</v>
      </c>
      <c r="D1903" s="338">
        <v>1.8</v>
      </c>
      <c r="E1903" s="211">
        <f>F$12</f>
        <v>2.12</v>
      </c>
      <c r="F1903" s="204">
        <f>PRODUCT(D1903:E1903)</f>
        <v>3.8160000000000003</v>
      </c>
      <c r="H1903" s="186"/>
    </row>
    <row r="1904" spans="1:8" ht="12.75" hidden="1" customHeight="1">
      <c r="A1904" s="783" t="s">
        <v>13444</v>
      </c>
      <c r="B1904" s="784"/>
      <c r="C1904" s="784"/>
      <c r="D1904" s="784"/>
      <c r="E1904" s="784"/>
      <c r="F1904" s="204">
        <f>SUM(F1902:F1903)</f>
        <v>5.2610000000000001</v>
      </c>
      <c r="H1904" s="186"/>
    </row>
    <row r="1905" spans="1:8" hidden="1">
      <c r="A1905" s="783" t="s">
        <v>6572</v>
      </c>
      <c r="B1905" s="784"/>
      <c r="C1905" s="784"/>
      <c r="D1905" s="784"/>
      <c r="E1905" s="206" t="s">
        <v>10906</v>
      </c>
      <c r="F1905" s="204">
        <f>SUM(F1904)</f>
        <v>5.2610000000000001</v>
      </c>
      <c r="H1905" s="186"/>
    </row>
    <row r="1906" spans="1:8" hidden="1">
      <c r="A1906" s="783"/>
      <c r="B1906" s="784"/>
      <c r="C1906" s="784"/>
      <c r="D1906" s="784"/>
      <c r="E1906" s="212" t="s">
        <v>10907</v>
      </c>
      <c r="F1906" s="213">
        <f>F$10*(F1904)</f>
        <v>6.4605079999999999</v>
      </c>
      <c r="H1906" s="186"/>
    </row>
    <row r="1907" spans="1:8" hidden="1">
      <c r="A1907" s="783"/>
      <c r="B1907" s="784"/>
      <c r="C1907" s="784"/>
      <c r="D1907" s="784"/>
      <c r="E1907" s="206" t="s">
        <v>10908</v>
      </c>
      <c r="F1907" s="213">
        <f>SUM(F1905:F1906)*F$11</f>
        <v>2.3443016000000001</v>
      </c>
      <c r="H1907" s="186"/>
    </row>
    <row r="1908" spans="1:8" hidden="1">
      <c r="A1908" s="789"/>
      <c r="B1908" s="790"/>
      <c r="C1908" s="790"/>
      <c r="D1908" s="790"/>
      <c r="E1908" s="215" t="s">
        <v>10909</v>
      </c>
      <c r="F1908" s="216">
        <f>SUM(F1905:F1907)</f>
        <v>14.0658096</v>
      </c>
      <c r="H1908" s="186"/>
    </row>
    <row r="1909" spans="1:8" hidden="1">
      <c r="A1909" s="206"/>
      <c r="B1909" s="206"/>
      <c r="C1909" s="206"/>
      <c r="D1909" s="206"/>
      <c r="E1909" s="212"/>
      <c r="F1909" s="220"/>
      <c r="H1909" s="186"/>
    </row>
    <row r="1910" spans="1:8" hidden="1">
      <c r="A1910" s="206"/>
      <c r="B1910" s="206"/>
      <c r="C1910" s="206"/>
      <c r="D1910" s="206"/>
      <c r="E1910" s="212"/>
      <c r="F1910" s="220"/>
      <c r="H1910" s="186"/>
    </row>
    <row r="1911" spans="1:8" hidden="1">
      <c r="A1911" s="206"/>
      <c r="B1911" s="206"/>
      <c r="C1911" s="206"/>
      <c r="D1911" s="206"/>
      <c r="E1911" s="212"/>
      <c r="F1911" s="220"/>
      <c r="H1911" s="186"/>
    </row>
    <row r="1912" spans="1:8" hidden="1">
      <c r="A1912" s="206"/>
      <c r="B1912" s="206"/>
      <c r="C1912" s="206"/>
      <c r="D1912" s="206"/>
      <c r="E1912" s="212"/>
      <c r="F1912" s="220"/>
      <c r="H1912" s="186"/>
    </row>
    <row r="1913" spans="1:8" hidden="1">
      <c r="A1913" s="206"/>
      <c r="B1913" s="206"/>
      <c r="C1913" s="206"/>
      <c r="D1913" s="206"/>
      <c r="E1913" s="212"/>
      <c r="F1913" s="220"/>
      <c r="H1913" s="186"/>
    </row>
    <row r="1914" spans="1:8" hidden="1">
      <c r="A1914" s="206"/>
      <c r="B1914" s="206"/>
      <c r="C1914" s="206"/>
      <c r="D1914" s="206"/>
      <c r="E1914" s="212"/>
      <c r="F1914" s="220"/>
      <c r="H1914" s="186"/>
    </row>
    <row r="1915" spans="1:8" hidden="1">
      <c r="A1915" s="206"/>
      <c r="B1915" s="206"/>
      <c r="C1915" s="206"/>
      <c r="D1915" s="206"/>
      <c r="E1915" s="212"/>
      <c r="F1915" s="220"/>
      <c r="H1915" s="186"/>
    </row>
    <row r="1916" spans="1:8" hidden="1">
      <c r="A1916" s="206"/>
      <c r="B1916" s="206"/>
      <c r="C1916" s="206"/>
      <c r="D1916" s="206"/>
      <c r="E1916" s="212"/>
      <c r="F1916" s="220"/>
      <c r="H1916" s="186"/>
    </row>
    <row r="1917" spans="1:8" hidden="1">
      <c r="A1917" s="206"/>
      <c r="B1917" s="206"/>
      <c r="C1917" s="206"/>
      <c r="D1917" s="206"/>
      <c r="E1917" s="212"/>
      <c r="F1917" s="220"/>
      <c r="H1917" s="186"/>
    </row>
    <row r="1918" spans="1:8" hidden="1">
      <c r="A1918" s="796" t="s">
        <v>5061</v>
      </c>
      <c r="B1918" s="796"/>
      <c r="C1918" s="796"/>
      <c r="D1918" s="796"/>
      <c r="E1918" s="796"/>
      <c r="F1918" s="796"/>
      <c r="H1918" s="186"/>
    </row>
    <row r="1919" spans="1:8" hidden="1">
      <c r="H1919" s="186"/>
    </row>
    <row r="1920" spans="1:8" ht="12.75" hidden="1" customHeight="1">
      <c r="A1920" s="791" t="s">
        <v>9719</v>
      </c>
      <c r="B1920" s="792"/>
      <c r="C1920" s="792"/>
      <c r="D1920" s="792"/>
      <c r="E1920" s="781" t="s">
        <v>3998</v>
      </c>
      <c r="F1920" s="782"/>
      <c r="H1920" s="186"/>
    </row>
    <row r="1921" spans="1:8" ht="12.75" hidden="1" customHeight="1">
      <c r="A1921" s="190" t="s">
        <v>10268</v>
      </c>
      <c r="B1921" s="191">
        <f>ROUND(F1935,2)</f>
        <v>6.65</v>
      </c>
      <c r="C1921" s="192"/>
      <c r="D1921" s="193"/>
      <c r="E1921" s="192"/>
      <c r="F1921" s="194"/>
      <c r="H1921" s="186"/>
    </row>
    <row r="1922" spans="1:8" ht="12.75" hidden="1" customHeight="1">
      <c r="A1922" s="195" t="s">
        <v>12885</v>
      </c>
      <c r="B1922" s="196" t="s">
        <v>8261</v>
      </c>
      <c r="C1922" s="196" t="s">
        <v>8262</v>
      </c>
      <c r="D1922" s="196" t="s">
        <v>8263</v>
      </c>
      <c r="E1922" s="196" t="s">
        <v>8264</v>
      </c>
      <c r="F1922" s="197" t="s">
        <v>8265</v>
      </c>
      <c r="H1922" s="186"/>
    </row>
    <row r="1923" spans="1:8" ht="12.75" hidden="1" customHeight="1">
      <c r="A1923" s="778" t="s">
        <v>6573</v>
      </c>
      <c r="B1923" s="779"/>
      <c r="C1923" s="779"/>
      <c r="D1923" s="779"/>
      <c r="E1923" s="779"/>
      <c r="F1923" s="780"/>
      <c r="H1923" s="186"/>
    </row>
    <row r="1924" spans="1:8" ht="22.5" hidden="1" customHeight="1">
      <c r="A1924" s="219" t="s">
        <v>9720</v>
      </c>
      <c r="B1924" s="208" t="s">
        <v>9721</v>
      </c>
      <c r="C1924" s="209" t="s">
        <v>13436</v>
      </c>
      <c r="D1924" s="210">
        <v>8.7999999999999995E-2</v>
      </c>
      <c r="E1924" s="211">
        <f>Insumos!D$140</f>
        <v>39.6</v>
      </c>
      <c r="F1924" s="204">
        <f>PRODUCT(D1924:E1924)</f>
        <v>3.4847999999999999</v>
      </c>
      <c r="H1924" s="186"/>
    </row>
    <row r="1925" spans="1:8" ht="12.75" hidden="1" customHeight="1">
      <c r="A1925" s="783" t="s">
        <v>6574</v>
      </c>
      <c r="B1925" s="784"/>
      <c r="C1925" s="784"/>
      <c r="D1925" s="784"/>
      <c r="E1925" s="784"/>
      <c r="F1925" s="204">
        <f>SUM(F1924:F1924)</f>
        <v>3.4847999999999999</v>
      </c>
      <c r="H1925" s="186"/>
    </row>
    <row r="1926" spans="1:8" ht="12.75" hidden="1" customHeight="1">
      <c r="A1926" s="778" t="s">
        <v>13437</v>
      </c>
      <c r="B1926" s="779"/>
      <c r="C1926" s="779"/>
      <c r="D1926" s="779"/>
      <c r="E1926" s="779"/>
      <c r="F1926" s="780"/>
      <c r="H1926" s="186"/>
    </row>
    <row r="1927" spans="1:8" ht="12.75" hidden="1" customHeight="1">
      <c r="A1927" s="207" t="s">
        <v>4681</v>
      </c>
      <c r="B1927" s="208" t="s">
        <v>4682</v>
      </c>
      <c r="C1927" s="209" t="s">
        <v>13436</v>
      </c>
      <c r="D1927" s="210">
        <v>8.3299999999999999E-2</v>
      </c>
      <c r="E1927" s="211">
        <f>F$12</f>
        <v>2.12</v>
      </c>
      <c r="F1927" s="204">
        <f>PRODUCT(D1927:E1927)</f>
        <v>0.176596</v>
      </c>
      <c r="H1927" s="186"/>
    </row>
    <row r="1928" spans="1:8" ht="12.75" hidden="1" customHeight="1">
      <c r="A1928" s="783" t="s">
        <v>13444</v>
      </c>
      <c r="B1928" s="784"/>
      <c r="C1928" s="784"/>
      <c r="D1928" s="784"/>
      <c r="E1928" s="784"/>
      <c r="F1928" s="204">
        <f>SUM(F1927:F1927)</f>
        <v>0.176596</v>
      </c>
      <c r="H1928" s="186"/>
    </row>
    <row r="1929" spans="1:8" ht="12.75" hidden="1" customHeight="1">
      <c r="A1929" s="778" t="s">
        <v>13445</v>
      </c>
      <c r="B1929" s="779"/>
      <c r="C1929" s="779"/>
      <c r="D1929" s="779"/>
      <c r="E1929" s="779"/>
      <c r="F1929" s="780"/>
      <c r="H1929" s="186"/>
    </row>
    <row r="1930" spans="1:8" ht="12.75" hidden="1" customHeight="1">
      <c r="A1930" s="207" t="s">
        <v>9722</v>
      </c>
      <c r="B1930" s="208" t="s">
        <v>9723</v>
      </c>
      <c r="C1930" s="209" t="s">
        <v>8247</v>
      </c>
      <c r="D1930" s="210">
        <v>0.33329999999999999</v>
      </c>
      <c r="E1930" s="211">
        <f>Insumos!D$608</f>
        <v>5</v>
      </c>
      <c r="F1930" s="204">
        <f>PRODUCT(D1930:E1930)</f>
        <v>1.6664999999999999</v>
      </c>
      <c r="H1930" s="186"/>
    </row>
    <row r="1931" spans="1:8" ht="12.75" hidden="1" customHeight="1">
      <c r="A1931" s="783" t="s">
        <v>10905</v>
      </c>
      <c r="B1931" s="784"/>
      <c r="C1931" s="784"/>
      <c r="D1931" s="784"/>
      <c r="E1931" s="784"/>
      <c r="F1931" s="204">
        <f>SUM(F1930:F1930)</f>
        <v>1.6664999999999999</v>
      </c>
      <c r="H1931" s="186"/>
    </row>
    <row r="1932" spans="1:8" ht="12.75" hidden="1" customHeight="1">
      <c r="A1932" s="783" t="s">
        <v>6572</v>
      </c>
      <c r="B1932" s="784"/>
      <c r="C1932" s="784"/>
      <c r="D1932" s="784"/>
      <c r="E1932" s="206" t="s">
        <v>10906</v>
      </c>
      <c r="F1932" s="204">
        <f>SUM(F1925,F1928,F1931)</f>
        <v>5.327896</v>
      </c>
      <c r="H1932" s="186"/>
    </row>
    <row r="1933" spans="1:8" ht="12.75" hidden="1" customHeight="1">
      <c r="A1933" s="783"/>
      <c r="B1933" s="784"/>
      <c r="C1933" s="784"/>
      <c r="D1933" s="784"/>
      <c r="E1933" s="212" t="s">
        <v>10907</v>
      </c>
      <c r="F1933" s="213">
        <f>F$10*(F1928)</f>
        <v>0.216859888</v>
      </c>
      <c r="H1933" s="186"/>
    </row>
    <row r="1934" spans="1:8" ht="12.75" hidden="1" customHeight="1">
      <c r="A1934" s="783"/>
      <c r="B1934" s="784"/>
      <c r="C1934" s="784"/>
      <c r="D1934" s="784"/>
      <c r="E1934" s="206" t="s">
        <v>10908</v>
      </c>
      <c r="F1934" s="213">
        <f>SUM(F1932:F1933)*F$11</f>
        <v>1.1089511776000001</v>
      </c>
      <c r="H1934" s="186"/>
    </row>
    <row r="1935" spans="1:8" ht="12.75" hidden="1" customHeight="1">
      <c r="A1935" s="789"/>
      <c r="B1935" s="790"/>
      <c r="C1935" s="790"/>
      <c r="D1935" s="790"/>
      <c r="E1935" s="215" t="s">
        <v>10909</v>
      </c>
      <c r="F1935" s="216">
        <f>SUM(F1932:F1934)</f>
        <v>6.6537070655999999</v>
      </c>
      <c r="H1935" s="186"/>
    </row>
    <row r="1936" spans="1:8" ht="12.75" hidden="1" customHeight="1">
      <c r="H1936" s="186"/>
    </row>
    <row r="1937" spans="1:8" ht="12.75" hidden="1" customHeight="1">
      <c r="A1937" s="791" t="s">
        <v>9724</v>
      </c>
      <c r="B1937" s="792"/>
      <c r="C1937" s="792"/>
      <c r="D1937" s="792"/>
      <c r="E1937" s="781" t="s">
        <v>3998</v>
      </c>
      <c r="F1937" s="782"/>
      <c r="H1937" s="186"/>
    </row>
    <row r="1938" spans="1:8" ht="12.75" hidden="1" customHeight="1">
      <c r="A1938" s="190" t="s">
        <v>10268</v>
      </c>
      <c r="B1938" s="191">
        <f>ROUND(F1952,2)</f>
        <v>19.68</v>
      </c>
      <c r="C1938" s="192"/>
      <c r="D1938" s="193"/>
      <c r="E1938" s="192"/>
      <c r="F1938" s="194"/>
      <c r="H1938" s="186"/>
    </row>
    <row r="1939" spans="1:8" ht="12.75" hidden="1" customHeight="1">
      <c r="A1939" s="195" t="s">
        <v>12885</v>
      </c>
      <c r="B1939" s="196" t="s">
        <v>8261</v>
      </c>
      <c r="C1939" s="196" t="s">
        <v>8262</v>
      </c>
      <c r="D1939" s="196" t="s">
        <v>8263</v>
      </c>
      <c r="E1939" s="196" t="s">
        <v>8264</v>
      </c>
      <c r="F1939" s="197" t="s">
        <v>8265</v>
      </c>
      <c r="H1939" s="186"/>
    </row>
    <row r="1940" spans="1:8" ht="12.75" hidden="1" customHeight="1">
      <c r="A1940" s="778" t="s">
        <v>13437</v>
      </c>
      <c r="B1940" s="779"/>
      <c r="C1940" s="779"/>
      <c r="D1940" s="779"/>
      <c r="E1940" s="779"/>
      <c r="F1940" s="780"/>
      <c r="H1940" s="186"/>
    </row>
    <row r="1941" spans="1:8" ht="12.75" hidden="1" customHeight="1">
      <c r="A1941" s="207" t="s">
        <v>8234</v>
      </c>
      <c r="B1941" s="208" t="s">
        <v>8235</v>
      </c>
      <c r="C1941" s="209" t="s">
        <v>13436</v>
      </c>
      <c r="D1941" s="210">
        <v>1</v>
      </c>
      <c r="E1941" s="211">
        <f>F$14</f>
        <v>2.89</v>
      </c>
      <c r="F1941" s="204">
        <f>PRODUCT(D1941:E1941)</f>
        <v>2.89</v>
      </c>
      <c r="H1941" s="186"/>
    </row>
    <row r="1942" spans="1:8" ht="12.75" hidden="1" customHeight="1">
      <c r="A1942" s="207" t="s">
        <v>4681</v>
      </c>
      <c r="B1942" s="208" t="s">
        <v>4682</v>
      </c>
      <c r="C1942" s="209" t="s">
        <v>13436</v>
      </c>
      <c r="D1942" s="210">
        <v>1</v>
      </c>
      <c r="E1942" s="211">
        <f>F$12</f>
        <v>2.12</v>
      </c>
      <c r="F1942" s="204">
        <f>PRODUCT(D1942:E1942)</f>
        <v>2.12</v>
      </c>
      <c r="H1942" s="186"/>
    </row>
    <row r="1943" spans="1:8" ht="12.75" hidden="1" customHeight="1">
      <c r="A1943" s="783" t="s">
        <v>13444</v>
      </c>
      <c r="B1943" s="784"/>
      <c r="C1943" s="784"/>
      <c r="D1943" s="784"/>
      <c r="E1943" s="784"/>
      <c r="F1943" s="204">
        <f>SUM(F1941:F1942)</f>
        <v>5.01</v>
      </c>
      <c r="H1943" s="186"/>
    </row>
    <row r="1944" spans="1:8" ht="12.75" hidden="1" customHeight="1">
      <c r="A1944" s="778" t="s">
        <v>13445</v>
      </c>
      <c r="B1944" s="779"/>
      <c r="C1944" s="779"/>
      <c r="D1944" s="779"/>
      <c r="E1944" s="779"/>
      <c r="F1944" s="780"/>
      <c r="H1944" s="186"/>
    </row>
    <row r="1945" spans="1:8" ht="22.5" hidden="1" customHeight="1">
      <c r="A1945" s="207" t="s">
        <v>6551</v>
      </c>
      <c r="B1945" s="208" t="s">
        <v>6552</v>
      </c>
      <c r="C1945" s="209" t="s">
        <v>4675</v>
      </c>
      <c r="D1945" s="210">
        <v>8.0199999999999994E-2</v>
      </c>
      <c r="E1945" s="211">
        <f>Insumos!D$2332</f>
        <v>8.4700000000000006</v>
      </c>
      <c r="F1945" s="204">
        <f>PRODUCT(D1945:E1945)</f>
        <v>0.67929399999999995</v>
      </c>
      <c r="H1945" s="186"/>
    </row>
    <row r="1946" spans="1:8" ht="12.75" hidden="1" customHeight="1">
      <c r="A1946" s="207" t="s">
        <v>3408</v>
      </c>
      <c r="B1946" s="208" t="s">
        <v>3409</v>
      </c>
      <c r="C1946" s="209" t="s">
        <v>4675</v>
      </c>
      <c r="D1946" s="210">
        <v>3.6999999999999998E-2</v>
      </c>
      <c r="E1946" s="211">
        <f>Insumos!D$2290</f>
        <v>3.1</v>
      </c>
      <c r="F1946" s="204">
        <f>PRODUCT(D1946:E1946)</f>
        <v>0.1147</v>
      </c>
      <c r="H1946" s="186"/>
    </row>
    <row r="1947" spans="1:8" ht="12.75" hidden="1" customHeight="1">
      <c r="A1947" s="207" t="s">
        <v>9725</v>
      </c>
      <c r="B1947" s="208" t="s">
        <v>9726</v>
      </c>
      <c r="C1947" s="209" t="s">
        <v>12889</v>
      </c>
      <c r="D1947" s="210">
        <v>0.22220000000000001</v>
      </c>
      <c r="E1947" s="211">
        <f>Insumos!D$2365</f>
        <v>19.989999999999998</v>
      </c>
      <c r="F1947" s="204">
        <f>PRODUCT(D1947:E1947)</f>
        <v>4.4417780000000002</v>
      </c>
      <c r="H1947" s="186"/>
    </row>
    <row r="1948" spans="1:8" ht="12.75" hidden="1" customHeight="1">
      <c r="A1948" s="783" t="s">
        <v>10905</v>
      </c>
      <c r="B1948" s="784"/>
      <c r="C1948" s="784"/>
      <c r="D1948" s="784"/>
      <c r="E1948" s="784"/>
      <c r="F1948" s="204">
        <f>SUM(F1945:F1947)</f>
        <v>5.2357719999999999</v>
      </c>
      <c r="H1948" s="186"/>
    </row>
    <row r="1949" spans="1:8" ht="12.75" hidden="1" customHeight="1">
      <c r="A1949" s="783" t="s">
        <v>6572</v>
      </c>
      <c r="B1949" s="784"/>
      <c r="C1949" s="784"/>
      <c r="D1949" s="784"/>
      <c r="E1949" s="206" t="s">
        <v>10906</v>
      </c>
      <c r="F1949" s="204">
        <f>SUM(F1943,F1948)</f>
        <v>10.245771999999999</v>
      </c>
      <c r="H1949" s="186"/>
    </row>
    <row r="1950" spans="1:8" ht="12.75" hidden="1" customHeight="1">
      <c r="A1950" s="783"/>
      <c r="B1950" s="784"/>
      <c r="C1950" s="784"/>
      <c r="D1950" s="784"/>
      <c r="E1950" s="212" t="s">
        <v>10907</v>
      </c>
      <c r="F1950" s="213">
        <f>F$10*(F1943)</f>
        <v>6.1522799999999993</v>
      </c>
      <c r="H1950" s="186"/>
    </row>
    <row r="1951" spans="1:8" ht="12.75" hidden="1" customHeight="1">
      <c r="A1951" s="783"/>
      <c r="B1951" s="784"/>
      <c r="C1951" s="784"/>
      <c r="D1951" s="784"/>
      <c r="E1951" s="206" t="s">
        <v>10908</v>
      </c>
      <c r="F1951" s="213">
        <f>SUM(F1949:F1950)*F$11</f>
        <v>3.2796104000000001</v>
      </c>
      <c r="H1951" s="186"/>
    </row>
    <row r="1952" spans="1:8" ht="12.75" hidden="1" customHeight="1">
      <c r="A1952" s="789"/>
      <c r="B1952" s="790"/>
      <c r="C1952" s="790"/>
      <c r="D1952" s="790"/>
      <c r="E1952" s="215" t="s">
        <v>10909</v>
      </c>
      <c r="F1952" s="334">
        <f>SUM(F1949:F1951)</f>
        <v>19.677662399999999</v>
      </c>
      <c r="H1952" s="186"/>
    </row>
    <row r="1953" spans="1:8" ht="12.75" hidden="1" customHeight="1">
      <c r="A1953" s="206"/>
      <c r="B1953" s="206"/>
      <c r="C1953" s="206"/>
      <c r="D1953" s="206"/>
      <c r="E1953" s="212"/>
      <c r="F1953" s="319"/>
      <c r="H1953" s="186"/>
    </row>
    <row r="1954" spans="1:8" ht="12.75" hidden="1" customHeight="1">
      <c r="A1954" s="206"/>
      <c r="B1954" s="206"/>
      <c r="C1954" s="206"/>
      <c r="D1954" s="206"/>
      <c r="E1954" s="212"/>
      <c r="F1954" s="319"/>
      <c r="H1954" s="186"/>
    </row>
    <row r="1955" spans="1:8" ht="12.75" hidden="1" customHeight="1">
      <c r="A1955" s="206"/>
      <c r="B1955" s="206"/>
      <c r="C1955" s="206"/>
      <c r="D1955" s="206"/>
      <c r="E1955" s="212"/>
      <c r="F1955" s="319"/>
      <c r="H1955" s="186"/>
    </row>
    <row r="1956" spans="1:8" ht="12.75" hidden="1" customHeight="1">
      <c r="A1956" s="206"/>
      <c r="B1956" s="206"/>
      <c r="C1956" s="206"/>
      <c r="D1956" s="206"/>
      <c r="E1956" s="212"/>
      <c r="F1956" s="319"/>
      <c r="H1956" s="186"/>
    </row>
    <row r="1957" spans="1:8" ht="12.75" hidden="1" customHeight="1">
      <c r="A1957" s="206"/>
      <c r="B1957" s="206"/>
      <c r="C1957" s="206"/>
      <c r="D1957" s="206"/>
      <c r="E1957" s="212"/>
      <c r="F1957" s="319"/>
      <c r="H1957" s="186"/>
    </row>
    <row r="1958" spans="1:8" ht="12.75" hidden="1" customHeight="1">
      <c r="A1958" s="206"/>
      <c r="B1958" s="206"/>
      <c r="C1958" s="206"/>
      <c r="D1958" s="206"/>
      <c r="E1958" s="212"/>
      <c r="F1958" s="319"/>
      <c r="H1958" s="186"/>
    </row>
    <row r="1959" spans="1:8" ht="12.75" hidden="1" customHeight="1">
      <c r="H1959" s="186"/>
    </row>
    <row r="1960" spans="1:8" ht="12.75" hidden="1" customHeight="1">
      <c r="A1960" s="791" t="s">
        <v>9727</v>
      </c>
      <c r="B1960" s="792"/>
      <c r="C1960" s="792"/>
      <c r="D1960" s="792"/>
      <c r="E1960" s="781" t="s">
        <v>3995</v>
      </c>
      <c r="F1960" s="782"/>
      <c r="H1960" s="186"/>
    </row>
    <row r="1961" spans="1:8" ht="12.75" hidden="1" customHeight="1">
      <c r="A1961" s="190" t="s">
        <v>10268</v>
      </c>
      <c r="B1961" s="191">
        <f>ROUND(F1976,2)</f>
        <v>15.29</v>
      </c>
      <c r="C1961" s="192"/>
      <c r="D1961" s="193"/>
      <c r="E1961" s="192"/>
      <c r="F1961" s="194"/>
      <c r="H1961" s="186"/>
    </row>
    <row r="1962" spans="1:8" ht="12.75" hidden="1" customHeight="1">
      <c r="A1962" s="195" t="s">
        <v>12885</v>
      </c>
      <c r="B1962" s="196" t="s">
        <v>8261</v>
      </c>
      <c r="C1962" s="196" t="s">
        <v>8262</v>
      </c>
      <c r="D1962" s="196" t="s">
        <v>8263</v>
      </c>
      <c r="E1962" s="196" t="s">
        <v>8264</v>
      </c>
      <c r="F1962" s="197" t="s">
        <v>8265</v>
      </c>
      <c r="H1962" s="186"/>
    </row>
    <row r="1963" spans="1:8" ht="12.75" hidden="1" customHeight="1">
      <c r="A1963" s="778" t="s">
        <v>13437</v>
      </c>
      <c r="B1963" s="779"/>
      <c r="C1963" s="779"/>
      <c r="D1963" s="779"/>
      <c r="E1963" s="779"/>
      <c r="F1963" s="780"/>
      <c r="H1963" s="186"/>
    </row>
    <row r="1964" spans="1:8" ht="12.75" hidden="1" customHeight="1">
      <c r="A1964" s="207" t="s">
        <v>4681</v>
      </c>
      <c r="B1964" s="208" t="s">
        <v>4682</v>
      </c>
      <c r="C1964" s="209" t="s">
        <v>13436</v>
      </c>
      <c r="D1964" s="210">
        <v>0.3</v>
      </c>
      <c r="E1964" s="211">
        <f>F$12</f>
        <v>2.12</v>
      </c>
      <c r="F1964" s="204">
        <f>PRODUCT(D1964:E1964)</f>
        <v>0.63600000000000001</v>
      </c>
      <c r="H1964" s="186"/>
    </row>
    <row r="1965" spans="1:8" ht="12.75" hidden="1" customHeight="1">
      <c r="A1965" s="783" t="s">
        <v>13444</v>
      </c>
      <c r="B1965" s="784"/>
      <c r="C1965" s="784"/>
      <c r="D1965" s="784"/>
      <c r="E1965" s="784"/>
      <c r="F1965" s="204">
        <f>SUM(F1964:F1964)</f>
        <v>0.63600000000000001</v>
      </c>
      <c r="H1965" s="186"/>
    </row>
    <row r="1966" spans="1:8" ht="12.75" hidden="1" customHeight="1">
      <c r="A1966" s="778" t="s">
        <v>13445</v>
      </c>
      <c r="B1966" s="779"/>
      <c r="C1966" s="779"/>
      <c r="D1966" s="779"/>
      <c r="E1966" s="779"/>
      <c r="F1966" s="780"/>
      <c r="H1966" s="186"/>
    </row>
    <row r="1967" spans="1:8" ht="12.75" hidden="1" customHeight="1">
      <c r="A1967" s="207" t="s">
        <v>6549</v>
      </c>
      <c r="B1967" s="208" t="s">
        <v>6550</v>
      </c>
      <c r="C1967" s="209" t="s">
        <v>4675</v>
      </c>
      <c r="D1967" s="210">
        <v>0.6</v>
      </c>
      <c r="E1967" s="211">
        <f>Insumos!D$2285</f>
        <v>4.2300000000000004</v>
      </c>
      <c r="F1967" s="204">
        <f>PRODUCT(D1967:E1967)</f>
        <v>2.5380000000000003</v>
      </c>
      <c r="H1967" s="186"/>
    </row>
    <row r="1968" spans="1:8" ht="22.5" hidden="1" customHeight="1">
      <c r="A1968" s="207" t="s">
        <v>9728</v>
      </c>
      <c r="B1968" s="208" t="s">
        <v>9729</v>
      </c>
      <c r="C1968" s="209" t="s">
        <v>12889</v>
      </c>
      <c r="D1968" s="210">
        <v>0.05</v>
      </c>
      <c r="E1968" s="211">
        <f>Insumos!D$689</f>
        <v>54.53</v>
      </c>
      <c r="F1968" s="204">
        <f>PRODUCT(D1968:E1968)</f>
        <v>2.7265000000000001</v>
      </c>
      <c r="H1968" s="186"/>
    </row>
    <row r="1969" spans="1:8" ht="12.75" hidden="1" customHeight="1">
      <c r="A1969" s="783" t="s">
        <v>10905</v>
      </c>
      <c r="B1969" s="784"/>
      <c r="C1969" s="784"/>
      <c r="D1969" s="784"/>
      <c r="E1969" s="784"/>
      <c r="F1969" s="204">
        <f>SUM(F1967:F1968)</f>
        <v>5.2645</v>
      </c>
      <c r="H1969" s="186"/>
    </row>
    <row r="1970" spans="1:8" ht="12.75" hidden="1" customHeight="1">
      <c r="A1970" s="778" t="s">
        <v>8771</v>
      </c>
      <c r="B1970" s="779"/>
      <c r="C1970" s="779"/>
      <c r="D1970" s="779"/>
      <c r="E1970" s="779"/>
      <c r="F1970" s="780"/>
      <c r="H1970" s="186"/>
    </row>
    <row r="1971" spans="1:8" ht="22.5" hidden="1" customHeight="1">
      <c r="A1971" s="219" t="s">
        <v>9730</v>
      </c>
      <c r="B1971" s="208" t="s">
        <v>9731</v>
      </c>
      <c r="C1971" s="209" t="s">
        <v>12889</v>
      </c>
      <c r="D1971" s="210">
        <v>0.05</v>
      </c>
      <c r="E1971" s="346">
        <f>B$9042/1.25</f>
        <v>7.5680000000000005</v>
      </c>
      <c r="F1971" s="204">
        <f>PRODUCT(D1971:E1971)</f>
        <v>0.37840000000000007</v>
      </c>
      <c r="H1971" s="186"/>
    </row>
    <row r="1972" spans="1:8" ht="12.75" hidden="1" customHeight="1">
      <c r="A1972" s="783" t="s">
        <v>10886</v>
      </c>
      <c r="B1972" s="784"/>
      <c r="C1972" s="784"/>
      <c r="D1972" s="784"/>
      <c r="E1972" s="784"/>
      <c r="F1972" s="204">
        <f>SUM(F1971:F1971)</f>
        <v>0.37840000000000007</v>
      </c>
      <c r="H1972" s="186"/>
    </row>
    <row r="1973" spans="1:8" ht="12.75" hidden="1" customHeight="1">
      <c r="A1973" s="783" t="s">
        <v>6572</v>
      </c>
      <c r="B1973" s="784"/>
      <c r="C1973" s="784"/>
      <c r="D1973" s="784"/>
      <c r="E1973" s="206" t="s">
        <v>10906</v>
      </c>
      <c r="F1973" s="204">
        <f>SUM(F1965,F1969,F1972)</f>
        <v>6.2789000000000001</v>
      </c>
      <c r="H1973" s="186"/>
    </row>
    <row r="1974" spans="1:8" ht="12.75" hidden="1" customHeight="1">
      <c r="A1974" s="783"/>
      <c r="B1974" s="784"/>
      <c r="C1974" s="784"/>
      <c r="D1974" s="784"/>
      <c r="E1974" s="212" t="s">
        <v>10907</v>
      </c>
      <c r="F1974" s="213">
        <f>F$10*(F1969)</f>
        <v>6.4648060000000003</v>
      </c>
      <c r="H1974" s="186"/>
    </row>
    <row r="1975" spans="1:8" ht="12.75" hidden="1" customHeight="1">
      <c r="A1975" s="783"/>
      <c r="B1975" s="784"/>
      <c r="C1975" s="784"/>
      <c r="D1975" s="784"/>
      <c r="E1975" s="206" t="s">
        <v>10908</v>
      </c>
      <c r="F1975" s="213">
        <f>SUM(F1973:F1974)*F$11</f>
        <v>2.5487412000000003</v>
      </c>
      <c r="H1975" s="186"/>
    </row>
    <row r="1976" spans="1:8" ht="12.75" hidden="1" customHeight="1">
      <c r="A1976" s="789"/>
      <c r="B1976" s="790"/>
      <c r="C1976" s="790"/>
      <c r="D1976" s="790"/>
      <c r="E1976" s="215" t="s">
        <v>10909</v>
      </c>
      <c r="F1976" s="334">
        <f>SUM(F1973:F1975)</f>
        <v>15.2924472</v>
      </c>
      <c r="H1976" s="186"/>
    </row>
    <row r="1977" spans="1:8" ht="12.75" hidden="1" customHeight="1">
      <c r="A1977" s="206"/>
      <c r="B1977" s="206"/>
      <c r="C1977" s="206"/>
      <c r="D1977" s="206"/>
      <c r="E1977" s="212"/>
      <c r="F1977" s="220"/>
      <c r="H1977" s="186"/>
    </row>
    <row r="1978" spans="1:8" ht="12.75" hidden="1" customHeight="1">
      <c r="A1978" s="846" t="s">
        <v>6145</v>
      </c>
      <c r="B1978" s="847"/>
      <c r="C1978" s="847"/>
      <c r="D1978" s="847"/>
      <c r="E1978" s="781" t="s">
        <v>3995</v>
      </c>
      <c r="F1978" s="782"/>
      <c r="H1978" s="186"/>
    </row>
    <row r="1979" spans="1:8" ht="12.75" hidden="1" customHeight="1">
      <c r="A1979" s="190" t="s">
        <v>10268</v>
      </c>
      <c r="B1979" s="191">
        <f>ROUND(F1997,2)</f>
        <v>34.520000000000003</v>
      </c>
      <c r="C1979" s="192"/>
      <c r="D1979" s="193"/>
      <c r="E1979" s="192"/>
      <c r="F1979" s="194"/>
      <c r="H1979" s="186"/>
    </row>
    <row r="1980" spans="1:8" ht="12.75" hidden="1" customHeight="1">
      <c r="A1980" s="195" t="s">
        <v>12885</v>
      </c>
      <c r="B1980" s="196" t="s">
        <v>8261</v>
      </c>
      <c r="C1980" s="196" t="s">
        <v>8262</v>
      </c>
      <c r="D1980" s="196" t="s">
        <v>8263</v>
      </c>
      <c r="E1980" s="196" t="s">
        <v>8264</v>
      </c>
      <c r="F1980" s="197" t="s">
        <v>8265</v>
      </c>
      <c r="H1980" s="186"/>
    </row>
    <row r="1981" spans="1:8" ht="12.75" hidden="1" customHeight="1">
      <c r="A1981" s="778" t="s">
        <v>13437</v>
      </c>
      <c r="B1981" s="779"/>
      <c r="C1981" s="779"/>
      <c r="D1981" s="779"/>
      <c r="E1981" s="779"/>
      <c r="F1981" s="780"/>
      <c r="H1981" s="186"/>
    </row>
    <row r="1982" spans="1:8" ht="12.75" hidden="1" customHeight="1">
      <c r="A1982" s="207" t="s">
        <v>4681</v>
      </c>
      <c r="B1982" s="208" t="s">
        <v>4682</v>
      </c>
      <c r="C1982" s="209" t="s">
        <v>13436</v>
      </c>
      <c r="D1982" s="210">
        <v>0.3</v>
      </c>
      <c r="E1982" s="211">
        <f>F$12</f>
        <v>2.12</v>
      </c>
      <c r="F1982" s="204">
        <f>PRODUCT(D1982:E1982)</f>
        <v>0.63600000000000001</v>
      </c>
      <c r="H1982" s="186"/>
    </row>
    <row r="1983" spans="1:8" ht="12.75" hidden="1" customHeight="1">
      <c r="A1983" s="207"/>
      <c r="B1983" s="208" t="s">
        <v>8235</v>
      </c>
      <c r="C1983" s="209" t="s">
        <v>13436</v>
      </c>
      <c r="D1983" s="210">
        <v>0.3</v>
      </c>
      <c r="E1983" s="211">
        <f>F$14</f>
        <v>2.89</v>
      </c>
      <c r="F1983" s="204">
        <f>PRODUCT(D1983:E1983)</f>
        <v>0.86699999999999999</v>
      </c>
      <c r="H1983" s="186"/>
    </row>
    <row r="1984" spans="1:8" ht="12.75" hidden="1" customHeight="1">
      <c r="A1984" s="207"/>
      <c r="B1984" s="208" t="s">
        <v>13439</v>
      </c>
      <c r="C1984" s="209" t="s">
        <v>13436</v>
      </c>
      <c r="D1984" s="210">
        <v>0.3</v>
      </c>
      <c r="E1984" s="211">
        <f>F$13</f>
        <v>2.2200000000000002</v>
      </c>
      <c r="F1984" s="204">
        <f>PRODUCT(D1984:E1984)</f>
        <v>0.66600000000000004</v>
      </c>
      <c r="H1984" s="186"/>
    </row>
    <row r="1985" spans="1:8" ht="12.75" hidden="1" customHeight="1">
      <c r="A1985" s="207"/>
      <c r="B1985" s="208" t="s">
        <v>11440</v>
      </c>
      <c r="C1985" s="209" t="s">
        <v>13436</v>
      </c>
      <c r="D1985" s="210">
        <v>0.3</v>
      </c>
      <c r="E1985" s="211">
        <f>F$14</f>
        <v>2.89</v>
      </c>
      <c r="F1985" s="204">
        <f>PRODUCT(D1985:E1985)</f>
        <v>0.86699999999999999</v>
      </c>
      <c r="H1985" s="186"/>
    </row>
    <row r="1986" spans="1:8" ht="12.75" hidden="1" customHeight="1">
      <c r="A1986" s="783" t="s">
        <v>13444</v>
      </c>
      <c r="B1986" s="784"/>
      <c r="C1986" s="784"/>
      <c r="D1986" s="784"/>
      <c r="E1986" s="784"/>
      <c r="F1986" s="204">
        <f>SUM(F1982:F1985)</f>
        <v>3.036</v>
      </c>
      <c r="H1986" s="186"/>
    </row>
    <row r="1987" spans="1:8" ht="12.75" hidden="1" customHeight="1">
      <c r="A1987" s="778" t="s">
        <v>13445</v>
      </c>
      <c r="B1987" s="779"/>
      <c r="C1987" s="779"/>
      <c r="D1987" s="779"/>
      <c r="E1987" s="779"/>
      <c r="F1987" s="780"/>
      <c r="H1987" s="186"/>
    </row>
    <row r="1988" spans="1:8" ht="12.75" hidden="1" customHeight="1">
      <c r="A1988" s="207" t="s">
        <v>6549</v>
      </c>
      <c r="B1988" s="208" t="s">
        <v>6550</v>
      </c>
      <c r="C1988" s="209" t="s">
        <v>4675</v>
      </c>
      <c r="D1988" s="210">
        <v>0.6</v>
      </c>
      <c r="E1988" s="211">
        <f>Insumos!D$2285</f>
        <v>4.2300000000000004</v>
      </c>
      <c r="F1988" s="204">
        <f>PRODUCT(D1988:E1988)</f>
        <v>2.5380000000000003</v>
      </c>
      <c r="H1988" s="186"/>
    </row>
    <row r="1989" spans="1:8" ht="22.5" hidden="1" customHeight="1">
      <c r="A1989" s="207" t="s">
        <v>9728</v>
      </c>
      <c r="B1989" s="208" t="s">
        <v>9729</v>
      </c>
      <c r="C1989" s="209" t="s">
        <v>12889</v>
      </c>
      <c r="D1989" s="210">
        <v>0.35</v>
      </c>
      <c r="E1989" s="211">
        <f>Insumos!D$689</f>
        <v>54.53</v>
      </c>
      <c r="F1989" s="204">
        <f>PRODUCT(D1989:E1989)</f>
        <v>19.0855</v>
      </c>
      <c r="H1989" s="186"/>
    </row>
    <row r="1990" spans="1:8" ht="12.75" hidden="1" customHeight="1">
      <c r="A1990" s="783" t="s">
        <v>10905</v>
      </c>
      <c r="B1990" s="784"/>
      <c r="C1990" s="784"/>
      <c r="D1990" s="784"/>
      <c r="E1990" s="784"/>
      <c r="F1990" s="204">
        <f>SUM(F1988:F1989)</f>
        <v>21.6235</v>
      </c>
      <c r="H1990" s="186"/>
    </row>
    <row r="1991" spans="1:8" ht="12.75" hidden="1" customHeight="1">
      <c r="A1991" s="778" t="s">
        <v>8771</v>
      </c>
      <c r="B1991" s="779"/>
      <c r="C1991" s="779"/>
      <c r="D1991" s="779"/>
      <c r="E1991" s="779"/>
      <c r="F1991" s="780"/>
      <c r="H1991" s="186"/>
    </row>
    <row r="1992" spans="1:8" ht="22.5" hidden="1" customHeight="1">
      <c r="A1992" s="219" t="s">
        <v>9730</v>
      </c>
      <c r="B1992" s="208" t="s">
        <v>9731</v>
      </c>
      <c r="C1992" s="209" t="s">
        <v>12889</v>
      </c>
      <c r="D1992" s="210">
        <v>0.05</v>
      </c>
      <c r="E1992" s="346">
        <f>B$9042/1.25</f>
        <v>7.5680000000000005</v>
      </c>
      <c r="F1992" s="204">
        <f>PRODUCT(D1992:E1992)</f>
        <v>0.37840000000000007</v>
      </c>
      <c r="H1992" s="186"/>
    </row>
    <row r="1993" spans="1:8" ht="12.75" hidden="1" customHeight="1">
      <c r="A1993" s="783" t="s">
        <v>10886</v>
      </c>
      <c r="B1993" s="784"/>
      <c r="C1993" s="784"/>
      <c r="D1993" s="784"/>
      <c r="E1993" s="784"/>
      <c r="F1993" s="204">
        <f>SUM(F1992:F1992)</f>
        <v>0.37840000000000007</v>
      </c>
      <c r="H1993" s="186"/>
    </row>
    <row r="1994" spans="1:8" ht="12.75" hidden="1" customHeight="1">
      <c r="A1994" s="783" t="s">
        <v>6572</v>
      </c>
      <c r="B1994" s="784"/>
      <c r="C1994" s="784"/>
      <c r="D1994" s="784"/>
      <c r="E1994" s="206" t="s">
        <v>10906</v>
      </c>
      <c r="F1994" s="204">
        <f>SUM(F1986,F1990,F1993)</f>
        <v>25.0379</v>
      </c>
      <c r="H1994" s="186"/>
    </row>
    <row r="1995" spans="1:8" ht="12.75" hidden="1" customHeight="1">
      <c r="A1995" s="783"/>
      <c r="B1995" s="784"/>
      <c r="C1995" s="784"/>
      <c r="D1995" s="784"/>
      <c r="E1995" s="212" t="s">
        <v>10907</v>
      </c>
      <c r="F1995" s="213">
        <f>F$10*(F1986)</f>
        <v>3.728208</v>
      </c>
      <c r="H1995" s="186"/>
    </row>
    <row r="1996" spans="1:8" ht="12.75" hidden="1" customHeight="1">
      <c r="A1996" s="783"/>
      <c r="B1996" s="784"/>
      <c r="C1996" s="784"/>
      <c r="D1996" s="784"/>
      <c r="E1996" s="206" t="s">
        <v>10908</v>
      </c>
      <c r="F1996" s="213">
        <f>SUM(F1994:F1995)*F$11</f>
        <v>5.7532215999999998</v>
      </c>
      <c r="H1996" s="186"/>
    </row>
    <row r="1997" spans="1:8" ht="12.75" hidden="1" customHeight="1">
      <c r="A1997" s="789"/>
      <c r="B1997" s="790"/>
      <c r="C1997" s="790"/>
      <c r="D1997" s="790"/>
      <c r="E1997" s="215" t="s">
        <v>10909</v>
      </c>
      <c r="F1997" s="347">
        <f>SUM(F1994:F1996)</f>
        <v>34.519329599999999</v>
      </c>
      <c r="H1997" s="186"/>
    </row>
    <row r="1998" spans="1:8" ht="12.75" hidden="1" customHeight="1">
      <c r="A1998" s="206"/>
      <c r="B1998" s="206"/>
      <c r="C1998" s="206"/>
      <c r="D1998" s="206"/>
      <c r="E1998" s="212"/>
      <c r="F1998" s="348"/>
      <c r="H1998" s="186"/>
    </row>
    <row r="1999" spans="1:8" ht="12.75" hidden="1" customHeight="1">
      <c r="A1999" s="206"/>
      <c r="B1999" s="206"/>
      <c r="C1999" s="206"/>
      <c r="D1999" s="206"/>
      <c r="E1999" s="212"/>
      <c r="F1999" s="220"/>
      <c r="H1999" s="186"/>
    </row>
    <row r="2000" spans="1:8" ht="12.75" hidden="1" customHeight="1">
      <c r="A2000" s="791" t="s">
        <v>9732</v>
      </c>
      <c r="B2000" s="792"/>
      <c r="C2000" s="792"/>
      <c r="D2000" s="792"/>
      <c r="E2000" s="781" t="s">
        <v>6571</v>
      </c>
      <c r="F2000" s="782"/>
      <c r="H2000" s="186"/>
    </row>
    <row r="2001" spans="1:8" ht="12.75" hidden="1" customHeight="1">
      <c r="A2001" s="190" t="s">
        <v>10268</v>
      </c>
      <c r="B2001" s="191">
        <f>ROUND(F2018,2)</f>
        <v>1.24</v>
      </c>
      <c r="C2001" s="192"/>
      <c r="D2001" s="193"/>
      <c r="E2001" s="192"/>
      <c r="F2001" s="194"/>
      <c r="H2001" s="186"/>
    </row>
    <row r="2002" spans="1:8" ht="12.75" hidden="1" customHeight="1">
      <c r="A2002" s="195" t="s">
        <v>12885</v>
      </c>
      <c r="B2002" s="196" t="s">
        <v>8261</v>
      </c>
      <c r="C2002" s="196" t="s">
        <v>8262</v>
      </c>
      <c r="D2002" s="196" t="s">
        <v>8263</v>
      </c>
      <c r="E2002" s="196" t="s">
        <v>8264</v>
      </c>
      <c r="F2002" s="197" t="s">
        <v>8265</v>
      </c>
      <c r="H2002" s="186"/>
    </row>
    <row r="2003" spans="1:8" ht="12.75" hidden="1" customHeight="1">
      <c r="A2003" s="778" t="s">
        <v>13437</v>
      </c>
      <c r="B2003" s="779"/>
      <c r="C2003" s="779"/>
      <c r="D2003" s="779"/>
      <c r="E2003" s="779"/>
      <c r="F2003" s="780"/>
      <c r="H2003" s="186"/>
    </row>
    <row r="2004" spans="1:8" ht="12.75" hidden="1" customHeight="1">
      <c r="A2004" s="207" t="s">
        <v>9733</v>
      </c>
      <c r="B2004" s="208" t="s">
        <v>9734</v>
      </c>
      <c r="C2004" s="209" t="s">
        <v>13436</v>
      </c>
      <c r="D2004" s="210">
        <v>0.05</v>
      </c>
      <c r="E2004" s="211">
        <f>F$14</f>
        <v>2.89</v>
      </c>
      <c r="F2004" s="204">
        <f>PRODUCT(D2004:E2004)</f>
        <v>0.14450000000000002</v>
      </c>
      <c r="H2004" s="186"/>
    </row>
    <row r="2005" spans="1:8" ht="12.75" hidden="1" customHeight="1">
      <c r="A2005" s="207" t="s">
        <v>4681</v>
      </c>
      <c r="B2005" s="208" t="s">
        <v>4682</v>
      </c>
      <c r="C2005" s="209" t="s">
        <v>13436</v>
      </c>
      <c r="D2005" s="210">
        <v>0.05</v>
      </c>
      <c r="E2005" s="211">
        <f>F$12</f>
        <v>2.12</v>
      </c>
      <c r="F2005" s="204">
        <f>PRODUCT(D2005:E2005)</f>
        <v>0.10600000000000001</v>
      </c>
      <c r="H2005" s="186"/>
    </row>
    <row r="2006" spans="1:8" ht="12.75" hidden="1" customHeight="1">
      <c r="A2006" s="783" t="s">
        <v>13444</v>
      </c>
      <c r="B2006" s="784"/>
      <c r="C2006" s="784"/>
      <c r="D2006" s="784"/>
      <c r="E2006" s="784"/>
      <c r="F2006" s="204">
        <f>SUM(F2004:F2005)</f>
        <v>0.25050000000000006</v>
      </c>
      <c r="H2006" s="186"/>
    </row>
    <row r="2007" spans="1:8" ht="12.75" hidden="1" customHeight="1">
      <c r="A2007" s="778" t="s">
        <v>13445</v>
      </c>
      <c r="B2007" s="779"/>
      <c r="C2007" s="779"/>
      <c r="D2007" s="779"/>
      <c r="E2007" s="779"/>
      <c r="F2007" s="780"/>
      <c r="H2007" s="186"/>
    </row>
    <row r="2008" spans="1:8" ht="12.75" hidden="1" customHeight="1">
      <c r="A2008" s="207" t="s">
        <v>9735</v>
      </c>
      <c r="B2008" s="208" t="s">
        <v>9736</v>
      </c>
      <c r="C2008" s="209" t="s">
        <v>6555</v>
      </c>
      <c r="D2008" s="210">
        <v>8.9999999999999993E-3</v>
      </c>
      <c r="E2008" s="211">
        <f>Insumos!D$310</f>
        <v>5.4</v>
      </c>
      <c r="F2008" s="204">
        <f t="shared" ref="F2008:F2013" si="6">PRODUCT(D2008:E2008)</f>
        <v>4.8599999999999997E-2</v>
      </c>
      <c r="H2008" s="274"/>
    </row>
    <row r="2009" spans="1:8" ht="12.75" hidden="1" customHeight="1">
      <c r="A2009" s="207" t="s">
        <v>9737</v>
      </c>
      <c r="B2009" s="208" t="s">
        <v>9738</v>
      </c>
      <c r="C2009" s="209" t="s">
        <v>4675</v>
      </c>
      <c r="D2009" s="210">
        <v>1.4999999999999999E-2</v>
      </c>
      <c r="E2009" s="211">
        <f>Insumos!D$1162</f>
        <v>0.32</v>
      </c>
      <c r="F2009" s="204">
        <f t="shared" si="6"/>
        <v>4.7999999999999996E-3</v>
      </c>
      <c r="H2009" s="186"/>
    </row>
    <row r="2010" spans="1:8" ht="12.75" hidden="1" customHeight="1">
      <c r="A2010" s="207" t="s">
        <v>13355</v>
      </c>
      <c r="B2010" s="208" t="s">
        <v>13356</v>
      </c>
      <c r="C2010" s="209" t="s">
        <v>13357</v>
      </c>
      <c r="D2010" s="210">
        <v>0.24</v>
      </c>
      <c r="E2010" s="211">
        <f>Insumos!D$1141</f>
        <v>0.54</v>
      </c>
      <c r="F2010" s="204">
        <f t="shared" si="6"/>
        <v>0.12959999999999999</v>
      </c>
      <c r="H2010" s="186"/>
    </row>
    <row r="2011" spans="1:8" ht="22.5" hidden="1" customHeight="1">
      <c r="A2011" s="207" t="s">
        <v>6558</v>
      </c>
      <c r="B2011" s="208" t="s">
        <v>6559</v>
      </c>
      <c r="C2011" s="209" t="s">
        <v>4675</v>
      </c>
      <c r="D2011" s="210">
        <v>0.3</v>
      </c>
      <c r="E2011" s="211">
        <f>Insumos!D$1150</f>
        <v>0.87</v>
      </c>
      <c r="F2011" s="204">
        <f t="shared" si="6"/>
        <v>0.26100000000000001</v>
      </c>
      <c r="H2011" s="186"/>
    </row>
    <row r="2012" spans="1:8" ht="22.5" hidden="1" customHeight="1">
      <c r="A2012" s="207" t="s">
        <v>6562</v>
      </c>
      <c r="B2012" s="208" t="s">
        <v>6563</v>
      </c>
      <c r="C2012" s="209" t="s">
        <v>6555</v>
      </c>
      <c r="D2012" s="210">
        <v>8.9999999999999993E-3</v>
      </c>
      <c r="E2012" s="211">
        <f>Insumos!D$1256</f>
        <v>1.56</v>
      </c>
      <c r="F2012" s="204">
        <f t="shared" si="6"/>
        <v>1.4039999999999999E-2</v>
      </c>
      <c r="H2012" s="186"/>
    </row>
    <row r="2013" spans="1:8" ht="22.5" hidden="1" customHeight="1">
      <c r="A2013" s="207" t="s">
        <v>13358</v>
      </c>
      <c r="B2013" s="208" t="s">
        <v>9187</v>
      </c>
      <c r="C2013" s="209" t="s">
        <v>6555</v>
      </c>
      <c r="D2013" s="210">
        <v>8.9999999999999993E-3</v>
      </c>
      <c r="E2013" s="211">
        <f>Insumos!D$1466</f>
        <v>2.14</v>
      </c>
      <c r="F2013" s="204">
        <f t="shared" si="6"/>
        <v>1.9259999999999999E-2</v>
      </c>
      <c r="H2013" s="186"/>
    </row>
    <row r="2014" spans="1:8" ht="12.75" hidden="1" customHeight="1">
      <c r="A2014" s="783" t="s">
        <v>10905</v>
      </c>
      <c r="B2014" s="784"/>
      <c r="C2014" s="784"/>
      <c r="D2014" s="784"/>
      <c r="E2014" s="784"/>
      <c r="F2014" s="204">
        <f>SUM(F2008:F2013)</f>
        <v>0.4773</v>
      </c>
      <c r="H2014" s="186"/>
    </row>
    <row r="2015" spans="1:8" ht="12.75" hidden="1" customHeight="1">
      <c r="A2015" s="783" t="s">
        <v>6572</v>
      </c>
      <c r="B2015" s="784"/>
      <c r="C2015" s="784"/>
      <c r="D2015" s="784"/>
      <c r="E2015" s="206" t="s">
        <v>10906</v>
      </c>
      <c r="F2015" s="204">
        <f>SUM(F2006,F2014)</f>
        <v>0.7278</v>
      </c>
      <c r="H2015" s="186"/>
    </row>
    <row r="2016" spans="1:8" ht="12.75" hidden="1" customHeight="1">
      <c r="A2016" s="783"/>
      <c r="B2016" s="784"/>
      <c r="C2016" s="784"/>
      <c r="D2016" s="784"/>
      <c r="E2016" s="212" t="s">
        <v>10907</v>
      </c>
      <c r="F2016" s="213">
        <f>F$10*(F2006)</f>
        <v>0.30761400000000005</v>
      </c>
      <c r="H2016" s="186"/>
    </row>
    <row r="2017" spans="1:8" ht="12.75" hidden="1" customHeight="1">
      <c r="A2017" s="783"/>
      <c r="B2017" s="784"/>
      <c r="C2017" s="784"/>
      <c r="D2017" s="784"/>
      <c r="E2017" s="206" t="s">
        <v>10908</v>
      </c>
      <c r="F2017" s="213">
        <f>SUM(F2015:F2016)*F$11</f>
        <v>0.20708280000000001</v>
      </c>
      <c r="H2017" s="186"/>
    </row>
    <row r="2018" spans="1:8" ht="12.75" hidden="1" customHeight="1">
      <c r="A2018" s="789"/>
      <c r="B2018" s="790"/>
      <c r="C2018" s="790"/>
      <c r="D2018" s="790"/>
      <c r="E2018" s="215" t="s">
        <v>10909</v>
      </c>
      <c r="F2018" s="334">
        <f>SUM(F2015:F2017)</f>
        <v>1.2424968000000001</v>
      </c>
      <c r="H2018" s="186"/>
    </row>
    <row r="2019" spans="1:8" ht="12.75" hidden="1" customHeight="1">
      <c r="H2019" s="186"/>
    </row>
    <row r="2020" spans="1:8" ht="12.75" hidden="1" customHeight="1">
      <c r="A2020" s="791" t="s">
        <v>3398</v>
      </c>
      <c r="B2020" s="792"/>
      <c r="C2020" s="792"/>
      <c r="D2020" s="792"/>
      <c r="E2020" s="781" t="s">
        <v>3998</v>
      </c>
      <c r="F2020" s="782"/>
      <c r="H2020" s="186"/>
    </row>
    <row r="2021" spans="1:8" ht="12.75" hidden="1" customHeight="1">
      <c r="A2021" s="190" t="s">
        <v>10268</v>
      </c>
      <c r="B2021" s="191">
        <f>ROUND(F2036,2)</f>
        <v>3.57</v>
      </c>
      <c r="C2021" s="192"/>
      <c r="D2021" s="193"/>
      <c r="E2021" s="192"/>
      <c r="F2021" s="194"/>
      <c r="H2021" s="186"/>
    </row>
    <row r="2022" spans="1:8" ht="12.75" hidden="1" customHeight="1">
      <c r="A2022" s="195" t="s">
        <v>12885</v>
      </c>
      <c r="B2022" s="196" t="s">
        <v>8261</v>
      </c>
      <c r="C2022" s="196" t="s">
        <v>8262</v>
      </c>
      <c r="D2022" s="196" t="s">
        <v>8263</v>
      </c>
      <c r="E2022" s="196" t="s">
        <v>8264</v>
      </c>
      <c r="F2022" s="197" t="s">
        <v>8265</v>
      </c>
      <c r="H2022" s="186"/>
    </row>
    <row r="2023" spans="1:8" ht="12.75" hidden="1" customHeight="1">
      <c r="A2023" s="778" t="s">
        <v>13437</v>
      </c>
      <c r="B2023" s="779"/>
      <c r="C2023" s="779"/>
      <c r="D2023" s="779"/>
      <c r="E2023" s="779"/>
      <c r="F2023" s="780"/>
      <c r="H2023" s="186"/>
    </row>
    <row r="2024" spans="1:8" ht="12.75" hidden="1" customHeight="1">
      <c r="A2024" s="207" t="s">
        <v>4681</v>
      </c>
      <c r="B2024" s="208" t="s">
        <v>4682</v>
      </c>
      <c r="C2024" s="209" t="s">
        <v>13436</v>
      </c>
      <c r="D2024" s="210">
        <v>0.124</v>
      </c>
      <c r="E2024" s="211">
        <f>F$12</f>
        <v>2.12</v>
      </c>
      <c r="F2024" s="204">
        <f>PRODUCT(D2024:E2024)</f>
        <v>0.26288</v>
      </c>
      <c r="H2024" s="186"/>
    </row>
    <row r="2025" spans="1:8" ht="12.75" hidden="1" customHeight="1">
      <c r="A2025" s="783" t="s">
        <v>13444</v>
      </c>
      <c r="B2025" s="784"/>
      <c r="C2025" s="784"/>
      <c r="D2025" s="784"/>
      <c r="E2025" s="784"/>
      <c r="F2025" s="204">
        <f>SUM(F2024:F2024)</f>
        <v>0.26288</v>
      </c>
      <c r="H2025" s="186"/>
    </row>
    <row r="2026" spans="1:8" ht="12.75" hidden="1" customHeight="1">
      <c r="A2026" s="778" t="s">
        <v>13445</v>
      </c>
      <c r="B2026" s="779"/>
      <c r="C2026" s="779"/>
      <c r="D2026" s="779"/>
      <c r="E2026" s="779"/>
      <c r="F2026" s="780"/>
      <c r="H2026" s="186"/>
    </row>
    <row r="2027" spans="1:8" ht="12.75" hidden="1" customHeight="1">
      <c r="A2027" s="207" t="s">
        <v>3399</v>
      </c>
      <c r="B2027" s="208" t="s">
        <v>3400</v>
      </c>
      <c r="C2027" s="209" t="s">
        <v>4675</v>
      </c>
      <c r="D2027" s="210">
        <v>0.16</v>
      </c>
      <c r="E2027" s="211">
        <f>Insumos!D$2284</f>
        <v>5.89</v>
      </c>
      <c r="F2027" s="204">
        <f>PRODUCT(D2027:E2027)</f>
        <v>0.94240000000000002</v>
      </c>
      <c r="H2027" s="186"/>
    </row>
    <row r="2028" spans="1:8" ht="22.5" hidden="1" customHeight="1">
      <c r="A2028" s="207" t="s">
        <v>4011</v>
      </c>
      <c r="B2028" s="208" t="s">
        <v>4012</v>
      </c>
      <c r="C2028" s="209" t="s">
        <v>12889</v>
      </c>
      <c r="D2028" s="210">
        <v>0.05</v>
      </c>
      <c r="E2028" s="211">
        <f>Insumos!D$2296</f>
        <v>10.74</v>
      </c>
      <c r="F2028" s="204">
        <f>PRODUCT(D2028:E2028)</f>
        <v>0.53700000000000003</v>
      </c>
      <c r="H2028" s="186"/>
    </row>
    <row r="2029" spans="1:8" ht="12.75" hidden="1" customHeight="1">
      <c r="A2029" s="783" t="s">
        <v>10905</v>
      </c>
      <c r="B2029" s="784"/>
      <c r="C2029" s="784"/>
      <c r="D2029" s="784"/>
      <c r="E2029" s="784"/>
      <c r="F2029" s="204">
        <f>SUM(F2027:F2028)</f>
        <v>1.4794</v>
      </c>
      <c r="H2029" s="186"/>
    </row>
    <row r="2030" spans="1:8" ht="12.75" hidden="1" customHeight="1">
      <c r="A2030" s="778" t="s">
        <v>8771</v>
      </c>
      <c r="B2030" s="779"/>
      <c r="C2030" s="779"/>
      <c r="D2030" s="779"/>
      <c r="E2030" s="779"/>
      <c r="F2030" s="780"/>
      <c r="H2030" s="186"/>
    </row>
    <row r="2031" spans="1:8" ht="22.5" hidden="1" customHeight="1">
      <c r="A2031" s="219" t="s">
        <v>9730</v>
      </c>
      <c r="B2031" s="208" t="s">
        <v>9731</v>
      </c>
      <c r="C2031" s="209" t="s">
        <v>12889</v>
      </c>
      <c r="D2031" s="210">
        <v>0.12</v>
      </c>
      <c r="E2031" s="346">
        <f>B$9042/1.25</f>
        <v>7.5680000000000005</v>
      </c>
      <c r="F2031" s="204">
        <f>PRODUCT(D2031:E2031)</f>
        <v>0.90816000000000008</v>
      </c>
      <c r="H2031" s="186"/>
    </row>
    <row r="2032" spans="1:8" ht="12.75" hidden="1" customHeight="1">
      <c r="A2032" s="783" t="s">
        <v>10886</v>
      </c>
      <c r="B2032" s="784"/>
      <c r="C2032" s="784"/>
      <c r="D2032" s="784"/>
      <c r="E2032" s="784"/>
      <c r="F2032" s="204">
        <f>SUM(F2031:F2031)</f>
        <v>0.90816000000000008</v>
      </c>
      <c r="H2032" s="186"/>
    </row>
    <row r="2033" spans="1:8" ht="12.75" hidden="1" customHeight="1">
      <c r="A2033" s="783" t="s">
        <v>6572</v>
      </c>
      <c r="B2033" s="784"/>
      <c r="C2033" s="784"/>
      <c r="D2033" s="784"/>
      <c r="E2033" s="206" t="s">
        <v>10906</v>
      </c>
      <c r="F2033" s="204">
        <f>SUM(F2025,F2029,F2032)</f>
        <v>2.6504400000000001</v>
      </c>
      <c r="H2033" s="186"/>
    </row>
    <row r="2034" spans="1:8" ht="12.75" hidden="1" customHeight="1">
      <c r="A2034" s="783"/>
      <c r="B2034" s="784"/>
      <c r="C2034" s="784"/>
      <c r="D2034" s="784"/>
      <c r="E2034" s="212" t="s">
        <v>10907</v>
      </c>
      <c r="F2034" s="213">
        <f>F$10*(F2025)</f>
        <v>0.32281663999999999</v>
      </c>
      <c r="H2034" s="186"/>
    </row>
    <row r="2035" spans="1:8" ht="12.75" hidden="1" customHeight="1">
      <c r="A2035" s="783"/>
      <c r="B2035" s="784"/>
      <c r="C2035" s="784"/>
      <c r="D2035" s="784"/>
      <c r="E2035" s="206" t="s">
        <v>10908</v>
      </c>
      <c r="F2035" s="213">
        <f>SUM(F2033:F2034)*F$11</f>
        <v>0.59465132800000009</v>
      </c>
      <c r="H2035" s="186"/>
    </row>
    <row r="2036" spans="1:8" ht="12.75" hidden="1" customHeight="1">
      <c r="A2036" s="789"/>
      <c r="B2036" s="790"/>
      <c r="C2036" s="790"/>
      <c r="D2036" s="790"/>
      <c r="E2036" s="215" t="s">
        <v>10909</v>
      </c>
      <c r="F2036" s="334">
        <f>SUM(F2033:F2035)</f>
        <v>3.5679079680000001</v>
      </c>
      <c r="H2036" s="186"/>
    </row>
    <row r="2037" spans="1:8" ht="12.75" hidden="1" customHeight="1">
      <c r="A2037" s="206"/>
      <c r="B2037" s="206"/>
      <c r="C2037" s="206"/>
      <c r="D2037" s="206"/>
      <c r="E2037" s="212"/>
      <c r="F2037" s="319"/>
      <c r="H2037" s="186"/>
    </row>
    <row r="2038" spans="1:8" ht="12.75" hidden="1" customHeight="1">
      <c r="H2038" s="186"/>
    </row>
    <row r="2039" spans="1:8" ht="25.5" hidden="1" customHeight="1">
      <c r="A2039" s="791" t="s">
        <v>3401</v>
      </c>
      <c r="B2039" s="792"/>
      <c r="C2039" s="792"/>
      <c r="D2039" s="792"/>
      <c r="E2039" s="781" t="s">
        <v>6571</v>
      </c>
      <c r="F2039" s="782"/>
      <c r="H2039" s="186"/>
    </row>
    <row r="2040" spans="1:8" ht="12.75" hidden="1" customHeight="1">
      <c r="A2040" s="190" t="s">
        <v>10268</v>
      </c>
      <c r="B2040" s="191">
        <f>ROUND(F2058,2)</f>
        <v>2.13</v>
      </c>
      <c r="C2040" s="192"/>
      <c r="D2040" s="193"/>
      <c r="E2040" s="192"/>
      <c r="F2040" s="194"/>
      <c r="H2040" s="186"/>
    </row>
    <row r="2041" spans="1:8" ht="12.75" hidden="1" customHeight="1">
      <c r="A2041" s="195" t="s">
        <v>12885</v>
      </c>
      <c r="B2041" s="196" t="s">
        <v>8261</v>
      </c>
      <c r="C2041" s="196" t="s">
        <v>8262</v>
      </c>
      <c r="D2041" s="196" t="s">
        <v>8263</v>
      </c>
      <c r="E2041" s="196" t="s">
        <v>8264</v>
      </c>
      <c r="F2041" s="197" t="s">
        <v>8265</v>
      </c>
      <c r="H2041" s="186"/>
    </row>
    <row r="2042" spans="1:8" ht="12.75" hidden="1" customHeight="1">
      <c r="A2042" s="778" t="s">
        <v>13437</v>
      </c>
      <c r="B2042" s="779"/>
      <c r="C2042" s="779"/>
      <c r="D2042" s="779"/>
      <c r="E2042" s="779"/>
      <c r="F2042" s="780"/>
      <c r="H2042" s="186"/>
    </row>
    <row r="2043" spans="1:8" ht="12.75" hidden="1" customHeight="1">
      <c r="A2043" s="207" t="s">
        <v>8234</v>
      </c>
      <c r="B2043" s="208" t="s">
        <v>8235</v>
      </c>
      <c r="C2043" s="209" t="s">
        <v>13436</v>
      </c>
      <c r="D2043" s="210">
        <v>0.02</v>
      </c>
      <c r="E2043" s="211">
        <f>F$14</f>
        <v>2.89</v>
      </c>
      <c r="F2043" s="204">
        <f>PRODUCT(D2043:E2043)</f>
        <v>5.7800000000000004E-2</v>
      </c>
      <c r="H2043" s="186"/>
    </row>
    <row r="2044" spans="1:8" ht="12.75" hidden="1" customHeight="1">
      <c r="A2044" s="207" t="s">
        <v>4681</v>
      </c>
      <c r="B2044" s="208" t="s">
        <v>4682</v>
      </c>
      <c r="C2044" s="209" t="s">
        <v>13436</v>
      </c>
      <c r="D2044" s="210">
        <v>0.08</v>
      </c>
      <c r="E2044" s="211">
        <f>F$12</f>
        <v>2.12</v>
      </c>
      <c r="F2044" s="204">
        <f>PRODUCT(D2044:E2044)</f>
        <v>0.1696</v>
      </c>
      <c r="H2044" s="186"/>
    </row>
    <row r="2045" spans="1:8" ht="12.75" hidden="1" customHeight="1">
      <c r="A2045" s="783" t="s">
        <v>13444</v>
      </c>
      <c r="B2045" s="784"/>
      <c r="C2045" s="784"/>
      <c r="D2045" s="784"/>
      <c r="E2045" s="784"/>
      <c r="F2045" s="204">
        <f>SUM(F2043:F2044)</f>
        <v>0.22739999999999999</v>
      </c>
      <c r="H2045" s="186"/>
    </row>
    <row r="2046" spans="1:8" ht="12.75" hidden="1" customHeight="1">
      <c r="A2046" s="778" t="s">
        <v>13445</v>
      </c>
      <c r="B2046" s="779"/>
      <c r="C2046" s="779"/>
      <c r="D2046" s="779"/>
      <c r="E2046" s="779"/>
      <c r="F2046" s="780"/>
      <c r="H2046" s="186"/>
    </row>
    <row r="2047" spans="1:8" ht="12.75" hidden="1" customHeight="1">
      <c r="A2047" s="207" t="s">
        <v>6549</v>
      </c>
      <c r="B2047" s="208" t="s">
        <v>6550</v>
      </c>
      <c r="C2047" s="209" t="s">
        <v>4675</v>
      </c>
      <c r="D2047" s="210">
        <v>3.27E-2</v>
      </c>
      <c r="E2047" s="211">
        <f>Insumos!D$2285</f>
        <v>4.2300000000000004</v>
      </c>
      <c r="F2047" s="204">
        <f>PRODUCT(D2047:E2047)</f>
        <v>0.13832100000000003</v>
      </c>
      <c r="H2047" s="186"/>
    </row>
    <row r="2048" spans="1:8" ht="12.75" hidden="1" customHeight="1">
      <c r="A2048" s="207" t="s">
        <v>3408</v>
      </c>
      <c r="B2048" s="208" t="s">
        <v>3409</v>
      </c>
      <c r="C2048" s="209" t="s">
        <v>4675</v>
      </c>
      <c r="D2048" s="210">
        <v>7.9899999999999999E-2</v>
      </c>
      <c r="E2048" s="211">
        <f>Insumos!D$2290</f>
        <v>3.1</v>
      </c>
      <c r="F2048" s="204">
        <f>PRODUCT(D2048:E2048)</f>
        <v>0.24768999999999999</v>
      </c>
      <c r="H2048" s="186"/>
    </row>
    <row r="2049" spans="1:8" ht="22.5" hidden="1" customHeight="1">
      <c r="A2049" s="207" t="s">
        <v>8243</v>
      </c>
      <c r="B2049" s="208" t="s">
        <v>8244</v>
      </c>
      <c r="C2049" s="209" t="s">
        <v>12889</v>
      </c>
      <c r="D2049" s="210">
        <v>2.1999999999999999E-2</v>
      </c>
      <c r="E2049" s="211">
        <f>Insumos!D$2297</f>
        <v>12.39</v>
      </c>
      <c r="F2049" s="204">
        <f>PRODUCT(D2049:E2049)</f>
        <v>0.27257999999999999</v>
      </c>
      <c r="H2049" s="186"/>
    </row>
    <row r="2050" spans="1:8" ht="12.75" hidden="1" customHeight="1">
      <c r="A2050" s="207" t="s">
        <v>6564</v>
      </c>
      <c r="B2050" s="208" t="s">
        <v>6565</v>
      </c>
      <c r="C2050" s="209" t="s">
        <v>8247</v>
      </c>
      <c r="D2050" s="210">
        <v>0.05</v>
      </c>
      <c r="E2050" s="211">
        <f>Insumos!D$694</f>
        <v>5.55</v>
      </c>
      <c r="F2050" s="204">
        <f>PRODUCT(D2050:E2050)</f>
        <v>0.27750000000000002</v>
      </c>
      <c r="H2050" s="186"/>
    </row>
    <row r="2051" spans="1:8" ht="12.75" hidden="1" customHeight="1">
      <c r="A2051" s="783" t="s">
        <v>10905</v>
      </c>
      <c r="B2051" s="784"/>
      <c r="C2051" s="784"/>
      <c r="D2051" s="784"/>
      <c r="E2051" s="784"/>
      <c r="F2051" s="204">
        <f>SUM(F2047:F2050)</f>
        <v>0.93609100000000001</v>
      </c>
      <c r="H2051" s="186"/>
    </row>
    <row r="2052" spans="1:8" ht="12.75" hidden="1" customHeight="1">
      <c r="A2052" s="778" t="s">
        <v>8771</v>
      </c>
      <c r="B2052" s="779"/>
      <c r="C2052" s="779"/>
      <c r="D2052" s="779"/>
      <c r="E2052" s="779"/>
      <c r="F2052" s="780"/>
      <c r="H2052" s="186"/>
    </row>
    <row r="2053" spans="1:8" ht="22.5" hidden="1" customHeight="1">
      <c r="A2053" s="219" t="s">
        <v>9730</v>
      </c>
      <c r="B2053" s="208" t="s">
        <v>9731</v>
      </c>
      <c r="C2053" s="209" t="s">
        <v>12889</v>
      </c>
      <c r="D2053" s="210">
        <v>4.3999999999999997E-2</v>
      </c>
      <c r="E2053" s="346">
        <f>B$9042/1.25</f>
        <v>7.5680000000000005</v>
      </c>
      <c r="F2053" s="204">
        <f>PRODUCT(D2053:E2053)</f>
        <v>0.33299200000000001</v>
      </c>
      <c r="H2053" s="186"/>
    </row>
    <row r="2054" spans="1:8" ht="12.75" hidden="1" customHeight="1">
      <c r="A2054" s="783" t="s">
        <v>10886</v>
      </c>
      <c r="B2054" s="784"/>
      <c r="C2054" s="784"/>
      <c r="D2054" s="784"/>
      <c r="E2054" s="784"/>
      <c r="F2054" s="204">
        <f>SUM(F2053:F2053)</f>
        <v>0.33299200000000001</v>
      </c>
      <c r="H2054" s="186"/>
    </row>
    <row r="2055" spans="1:8" ht="12.75" hidden="1" customHeight="1">
      <c r="A2055" s="783" t="s">
        <v>6572</v>
      </c>
      <c r="B2055" s="784"/>
      <c r="C2055" s="784"/>
      <c r="D2055" s="784"/>
      <c r="E2055" s="206" t="s">
        <v>10906</v>
      </c>
      <c r="F2055" s="204">
        <f>SUM(F2045,F2051,F2054)</f>
        <v>1.496483</v>
      </c>
      <c r="H2055" s="186"/>
    </row>
    <row r="2056" spans="1:8" ht="12.75" hidden="1" customHeight="1">
      <c r="A2056" s="783"/>
      <c r="B2056" s="784"/>
      <c r="C2056" s="784"/>
      <c r="D2056" s="784"/>
      <c r="E2056" s="212" t="s">
        <v>10907</v>
      </c>
      <c r="F2056" s="213">
        <f>F$10*(F2045)</f>
        <v>0.27924719999999997</v>
      </c>
      <c r="H2056" s="186"/>
    </row>
    <row r="2057" spans="1:8" ht="12.75" hidden="1" customHeight="1">
      <c r="A2057" s="783"/>
      <c r="B2057" s="784"/>
      <c r="C2057" s="784"/>
      <c r="D2057" s="784"/>
      <c r="E2057" s="206" t="s">
        <v>10908</v>
      </c>
      <c r="F2057" s="213">
        <f>SUM(F2055:F2056)*F$11</f>
        <v>0.35514604</v>
      </c>
      <c r="H2057" s="186"/>
    </row>
    <row r="2058" spans="1:8" ht="12.75" hidden="1" customHeight="1">
      <c r="A2058" s="789"/>
      <c r="B2058" s="790"/>
      <c r="C2058" s="790"/>
      <c r="D2058" s="790"/>
      <c r="E2058" s="215" t="s">
        <v>10909</v>
      </c>
      <c r="F2058" s="216">
        <f>SUM(F2055:F2057)</f>
        <v>2.1308762400000001</v>
      </c>
      <c r="H2058" s="186"/>
    </row>
    <row r="2059" spans="1:8" ht="12.75" customHeight="1">
      <c r="H2059" s="186"/>
    </row>
    <row r="2060" spans="1:8">
      <c r="A2060" s="827" t="s">
        <v>9191</v>
      </c>
      <c r="B2060" s="827"/>
      <c r="C2060" s="827"/>
      <c r="D2060" s="827"/>
      <c r="E2060" s="827"/>
      <c r="F2060" s="827"/>
      <c r="G2060" s="827"/>
      <c r="H2060" s="186"/>
    </row>
    <row r="2061" spans="1:8">
      <c r="A2061" s="796" t="s">
        <v>9192</v>
      </c>
      <c r="B2061" s="796"/>
      <c r="C2061" s="796"/>
      <c r="D2061" s="796"/>
      <c r="E2061" s="796"/>
      <c r="F2061" s="796"/>
      <c r="G2061" s="796"/>
      <c r="H2061" s="186"/>
    </row>
    <row r="2062" spans="1:8" ht="12.75" customHeight="1">
      <c r="H2062" s="186"/>
    </row>
    <row r="2063" spans="1:8" ht="12.75" hidden="1" customHeight="1">
      <c r="A2063" s="791" t="s">
        <v>9193</v>
      </c>
      <c r="B2063" s="792"/>
      <c r="C2063" s="792"/>
      <c r="D2063" s="792"/>
      <c r="E2063" s="781" t="s">
        <v>3402</v>
      </c>
      <c r="F2063" s="782"/>
      <c r="H2063" s="186"/>
    </row>
    <row r="2064" spans="1:8" ht="12.75" hidden="1" customHeight="1">
      <c r="A2064" s="190" t="s">
        <v>10268</v>
      </c>
      <c r="B2064" s="191">
        <f>ROUND(F2075,2)</f>
        <v>7.28</v>
      </c>
      <c r="C2064" s="192"/>
      <c r="D2064" s="193"/>
      <c r="E2064" s="192"/>
      <c r="F2064" s="194"/>
      <c r="H2064" s="186"/>
    </row>
    <row r="2065" spans="1:8" ht="12.75" hidden="1" customHeight="1">
      <c r="A2065" s="195" t="s">
        <v>12885</v>
      </c>
      <c r="B2065" s="196" t="s">
        <v>8261</v>
      </c>
      <c r="C2065" s="196" t="s">
        <v>8262</v>
      </c>
      <c r="D2065" s="196" t="s">
        <v>8263</v>
      </c>
      <c r="E2065" s="196" t="s">
        <v>8264</v>
      </c>
      <c r="F2065" s="197" t="s">
        <v>8265</v>
      </c>
      <c r="H2065" s="186"/>
    </row>
    <row r="2066" spans="1:8" ht="12.75" hidden="1" customHeight="1">
      <c r="A2066" s="778" t="s">
        <v>6573</v>
      </c>
      <c r="B2066" s="779"/>
      <c r="C2066" s="779"/>
      <c r="D2066" s="779"/>
      <c r="E2066" s="779"/>
      <c r="F2066" s="780"/>
      <c r="H2066" s="186"/>
    </row>
    <row r="2067" spans="1:8" ht="12.75" hidden="1" customHeight="1">
      <c r="A2067" s="219" t="s">
        <v>9194</v>
      </c>
      <c r="B2067" s="208" t="s">
        <v>9195</v>
      </c>
      <c r="C2067" s="209" t="s">
        <v>13436</v>
      </c>
      <c r="D2067" s="210">
        <v>0.24</v>
      </c>
      <c r="E2067" s="211">
        <f>Insumos!D$142</f>
        <v>11.1</v>
      </c>
      <c r="F2067" s="204">
        <f>PRODUCT(D2067:E2067)</f>
        <v>2.6639999999999997</v>
      </c>
      <c r="H2067" s="186"/>
    </row>
    <row r="2068" spans="1:8" ht="12.75" hidden="1" customHeight="1">
      <c r="A2068" s="783" t="s">
        <v>6574</v>
      </c>
      <c r="B2068" s="784"/>
      <c r="C2068" s="784"/>
      <c r="D2068" s="784"/>
      <c r="E2068" s="784"/>
      <c r="F2068" s="204">
        <f>SUM(F2067:F2067)</f>
        <v>2.6639999999999997</v>
      </c>
      <c r="H2068" s="186"/>
    </row>
    <row r="2069" spans="1:8" ht="12.75" hidden="1" customHeight="1">
      <c r="A2069" s="778" t="s">
        <v>13437</v>
      </c>
      <c r="B2069" s="779"/>
      <c r="C2069" s="779"/>
      <c r="D2069" s="779"/>
      <c r="E2069" s="779"/>
      <c r="F2069" s="780"/>
      <c r="H2069" s="186"/>
    </row>
    <row r="2070" spans="1:8" ht="12.75" hidden="1" customHeight="1">
      <c r="A2070" s="207" t="s">
        <v>4681</v>
      </c>
      <c r="B2070" s="208" t="s">
        <v>4682</v>
      </c>
      <c r="C2070" s="209" t="s">
        <v>13436</v>
      </c>
      <c r="D2070" s="210">
        <v>0.72</v>
      </c>
      <c r="E2070" s="211">
        <f>F$12</f>
        <v>2.12</v>
      </c>
      <c r="F2070" s="204">
        <f>PRODUCT(D2070:E2070)</f>
        <v>1.5264</v>
      </c>
      <c r="H2070" s="186"/>
    </row>
    <row r="2071" spans="1:8" ht="12.75" hidden="1" customHeight="1">
      <c r="A2071" s="783" t="s">
        <v>13444</v>
      </c>
      <c r="B2071" s="784"/>
      <c r="C2071" s="784"/>
      <c r="D2071" s="784"/>
      <c r="E2071" s="784"/>
      <c r="F2071" s="204">
        <f>SUM(F2070:F2070)</f>
        <v>1.5264</v>
      </c>
      <c r="H2071" s="186"/>
    </row>
    <row r="2072" spans="1:8" ht="12.75" hidden="1" customHeight="1">
      <c r="A2072" s="783" t="s">
        <v>6572</v>
      </c>
      <c r="B2072" s="784"/>
      <c r="C2072" s="784"/>
      <c r="D2072" s="784"/>
      <c r="E2072" s="206" t="s">
        <v>10906</v>
      </c>
      <c r="F2072" s="204">
        <f>SUM(F2068,F2071)</f>
        <v>4.1903999999999995</v>
      </c>
      <c r="H2072" s="186"/>
    </row>
    <row r="2073" spans="1:8" ht="12.75" hidden="1" customHeight="1">
      <c r="A2073" s="783"/>
      <c r="B2073" s="784"/>
      <c r="C2073" s="784"/>
      <c r="D2073" s="784"/>
      <c r="E2073" s="212" t="s">
        <v>10907</v>
      </c>
      <c r="F2073" s="213">
        <f>F$10*(F2071)</f>
        <v>1.8744192</v>
      </c>
      <c r="H2073" s="186"/>
    </row>
    <row r="2074" spans="1:8" ht="12.75" hidden="1" customHeight="1">
      <c r="A2074" s="783"/>
      <c r="B2074" s="784"/>
      <c r="C2074" s="784"/>
      <c r="D2074" s="784"/>
      <c r="E2074" s="206" t="s">
        <v>10908</v>
      </c>
      <c r="F2074" s="213">
        <f>SUM(F2072:F2073)*F$11</f>
        <v>1.21296384</v>
      </c>
      <c r="H2074" s="186"/>
    </row>
    <row r="2075" spans="1:8" ht="12.75" hidden="1" customHeight="1">
      <c r="A2075" s="789"/>
      <c r="B2075" s="790"/>
      <c r="C2075" s="790"/>
      <c r="D2075" s="790"/>
      <c r="E2075" s="215" t="s">
        <v>10909</v>
      </c>
      <c r="F2075" s="334">
        <f>SUM(F2072:F2074)</f>
        <v>7.2777830399999992</v>
      </c>
      <c r="H2075" s="186"/>
    </row>
    <row r="2076" spans="1:8" ht="12.75" hidden="1" customHeight="1">
      <c r="A2076" s="206"/>
      <c r="B2076" s="206"/>
      <c r="C2076" s="206"/>
      <c r="D2076" s="206"/>
      <c r="E2076" s="212"/>
      <c r="F2076" s="319"/>
      <c r="H2076" s="186"/>
    </row>
    <row r="2077" spans="1:8" ht="12.75" hidden="1" customHeight="1">
      <c r="A2077" s="206"/>
      <c r="B2077" s="206"/>
      <c r="C2077" s="206"/>
      <c r="D2077" s="206"/>
      <c r="E2077" s="212"/>
      <c r="F2077" s="319"/>
      <c r="H2077" s="186"/>
    </row>
    <row r="2078" spans="1:8" ht="12.75" hidden="1" customHeight="1">
      <c r="H2078" s="186"/>
    </row>
    <row r="2079" spans="1:8" ht="12.6" hidden="1" customHeight="1">
      <c r="A2079" s="791" t="s">
        <v>9196</v>
      </c>
      <c r="B2079" s="792"/>
      <c r="C2079" s="792"/>
      <c r="D2079" s="792"/>
      <c r="E2079" s="781" t="s">
        <v>3402</v>
      </c>
      <c r="F2079" s="782"/>
      <c r="H2079" s="186"/>
    </row>
    <row r="2080" spans="1:8" ht="12.6" hidden="1" customHeight="1">
      <c r="A2080" s="190" t="s">
        <v>10268</v>
      </c>
      <c r="B2080" s="191">
        <f>ROUND(F2091,2)</f>
        <v>7.58</v>
      </c>
      <c r="C2080" s="192"/>
      <c r="D2080" s="193"/>
      <c r="E2080" s="192"/>
      <c r="F2080" s="194"/>
      <c r="H2080" s="186"/>
    </row>
    <row r="2081" spans="1:8" ht="12.6" hidden="1" customHeight="1">
      <c r="A2081" s="195" t="s">
        <v>12885</v>
      </c>
      <c r="B2081" s="196" t="s">
        <v>8261</v>
      </c>
      <c r="C2081" s="196" t="s">
        <v>8262</v>
      </c>
      <c r="D2081" s="196" t="s">
        <v>8263</v>
      </c>
      <c r="E2081" s="196" t="s">
        <v>8264</v>
      </c>
      <c r="F2081" s="197" t="s">
        <v>8265</v>
      </c>
      <c r="H2081" s="186"/>
    </row>
    <row r="2082" spans="1:8" ht="12.6" hidden="1" customHeight="1">
      <c r="A2082" s="778" t="s">
        <v>6573</v>
      </c>
      <c r="B2082" s="779"/>
      <c r="C2082" s="779"/>
      <c r="D2082" s="779"/>
      <c r="E2082" s="779"/>
      <c r="F2082" s="780"/>
      <c r="H2082" s="186"/>
    </row>
    <row r="2083" spans="1:8" ht="12.6" hidden="1" customHeight="1">
      <c r="A2083" s="219" t="s">
        <v>9194</v>
      </c>
      <c r="B2083" s="208" t="s">
        <v>9195</v>
      </c>
      <c r="C2083" s="209" t="s">
        <v>13436</v>
      </c>
      <c r="D2083" s="210">
        <v>0.25</v>
      </c>
      <c r="E2083" s="211">
        <f>Insumos!D$142</f>
        <v>11.1</v>
      </c>
      <c r="F2083" s="204">
        <f>PRODUCT(D2083:E2083)</f>
        <v>2.7749999999999999</v>
      </c>
      <c r="H2083" s="186"/>
    </row>
    <row r="2084" spans="1:8" ht="12.6" hidden="1" customHeight="1">
      <c r="A2084" s="783" t="s">
        <v>6574</v>
      </c>
      <c r="B2084" s="784"/>
      <c r="C2084" s="784"/>
      <c r="D2084" s="784"/>
      <c r="E2084" s="784"/>
      <c r="F2084" s="204">
        <f>SUM(F2083:F2083)</f>
        <v>2.7749999999999999</v>
      </c>
      <c r="H2084" s="186"/>
    </row>
    <row r="2085" spans="1:8" ht="12.6" hidden="1" customHeight="1">
      <c r="A2085" s="778" t="s">
        <v>13437</v>
      </c>
      <c r="B2085" s="779"/>
      <c r="C2085" s="779"/>
      <c r="D2085" s="779"/>
      <c r="E2085" s="779"/>
      <c r="F2085" s="780"/>
      <c r="H2085" s="186"/>
    </row>
    <row r="2086" spans="1:8" ht="12.6" hidden="1" customHeight="1">
      <c r="A2086" s="207" t="s">
        <v>4681</v>
      </c>
      <c r="B2086" s="208" t="s">
        <v>4682</v>
      </c>
      <c r="C2086" s="209" t="s">
        <v>13436</v>
      </c>
      <c r="D2086" s="210">
        <v>0.75</v>
      </c>
      <c r="E2086" s="211">
        <f>F$12</f>
        <v>2.12</v>
      </c>
      <c r="F2086" s="204">
        <f>PRODUCT(D2086:E2086)</f>
        <v>1.59</v>
      </c>
      <c r="H2086" s="186"/>
    </row>
    <row r="2087" spans="1:8" ht="12.6" hidden="1" customHeight="1">
      <c r="A2087" s="783" t="s">
        <v>13444</v>
      </c>
      <c r="B2087" s="784"/>
      <c r="C2087" s="784"/>
      <c r="D2087" s="784"/>
      <c r="E2087" s="784"/>
      <c r="F2087" s="204">
        <f>SUM(F2086:F2086)</f>
        <v>1.59</v>
      </c>
      <c r="H2087" s="186"/>
    </row>
    <row r="2088" spans="1:8" ht="12.6" hidden="1" customHeight="1">
      <c r="A2088" s="783" t="s">
        <v>6572</v>
      </c>
      <c r="B2088" s="784"/>
      <c r="C2088" s="784"/>
      <c r="D2088" s="784"/>
      <c r="E2088" s="206" t="s">
        <v>10906</v>
      </c>
      <c r="F2088" s="204">
        <f>SUM(F2084,F2087)</f>
        <v>4.3650000000000002</v>
      </c>
      <c r="H2088" s="186"/>
    </row>
    <row r="2089" spans="1:8" ht="12.6" hidden="1" customHeight="1">
      <c r="A2089" s="783"/>
      <c r="B2089" s="784"/>
      <c r="C2089" s="784"/>
      <c r="D2089" s="784"/>
      <c r="E2089" s="212" t="s">
        <v>10907</v>
      </c>
      <c r="F2089" s="213">
        <f>F$10*(F2087)</f>
        <v>1.95252</v>
      </c>
      <c r="H2089" s="186"/>
    </row>
    <row r="2090" spans="1:8" ht="12.6" hidden="1" customHeight="1">
      <c r="A2090" s="783"/>
      <c r="B2090" s="784"/>
      <c r="C2090" s="784"/>
      <c r="D2090" s="784"/>
      <c r="E2090" s="206" t="s">
        <v>10908</v>
      </c>
      <c r="F2090" s="213">
        <f>SUM(F2088:F2089)*F$11</f>
        <v>1.2635040000000002</v>
      </c>
      <c r="H2090" s="186"/>
    </row>
    <row r="2091" spans="1:8" ht="12.6" hidden="1" customHeight="1">
      <c r="A2091" s="789"/>
      <c r="B2091" s="790"/>
      <c r="C2091" s="790"/>
      <c r="D2091" s="790"/>
      <c r="E2091" s="215" t="s">
        <v>10909</v>
      </c>
      <c r="F2091" s="216">
        <f>SUM(F2088:F2090)</f>
        <v>7.5810240000000002</v>
      </c>
      <c r="H2091" s="186"/>
    </row>
    <row r="2092" spans="1:8" ht="12.6" hidden="1" customHeight="1">
      <c r="H2092" s="186"/>
    </row>
    <row r="2093" spans="1:8" ht="12.6" hidden="1" customHeight="1">
      <c r="A2093" s="791" t="s">
        <v>2453</v>
      </c>
      <c r="B2093" s="792"/>
      <c r="C2093" s="792"/>
      <c r="D2093" s="792"/>
      <c r="E2093" s="781" t="s">
        <v>3402</v>
      </c>
      <c r="F2093" s="782"/>
      <c r="H2093" s="186"/>
    </row>
    <row r="2094" spans="1:8" ht="12.6" hidden="1" customHeight="1">
      <c r="A2094" s="190" t="s">
        <v>10268</v>
      </c>
      <c r="B2094" s="191">
        <f>ROUND(F2105,2)</f>
        <v>6.06</v>
      </c>
      <c r="C2094" s="192"/>
      <c r="D2094" s="193"/>
      <c r="E2094" s="192"/>
      <c r="F2094" s="194"/>
      <c r="H2094" s="186"/>
    </row>
    <row r="2095" spans="1:8" ht="12.6" hidden="1" customHeight="1">
      <c r="A2095" s="195" t="s">
        <v>12885</v>
      </c>
      <c r="B2095" s="196" t="s">
        <v>8261</v>
      </c>
      <c r="C2095" s="196" t="s">
        <v>8262</v>
      </c>
      <c r="D2095" s="196" t="s">
        <v>8263</v>
      </c>
      <c r="E2095" s="196" t="s">
        <v>8264</v>
      </c>
      <c r="F2095" s="197" t="s">
        <v>8265</v>
      </c>
      <c r="H2095" s="186"/>
    </row>
    <row r="2096" spans="1:8" ht="12.6" hidden="1" customHeight="1">
      <c r="A2096" s="778" t="s">
        <v>6573</v>
      </c>
      <c r="B2096" s="779"/>
      <c r="C2096" s="779"/>
      <c r="D2096" s="779"/>
      <c r="E2096" s="779"/>
      <c r="F2096" s="780"/>
      <c r="H2096" s="186"/>
    </row>
    <row r="2097" spans="1:8" ht="12.6" hidden="1" customHeight="1">
      <c r="A2097" s="219" t="s">
        <v>9194</v>
      </c>
      <c r="B2097" s="208" t="s">
        <v>9195</v>
      </c>
      <c r="C2097" s="209" t="s">
        <v>13436</v>
      </c>
      <c r="D2097" s="210">
        <v>0.2</v>
      </c>
      <c r="E2097" s="211">
        <f>Insumos!D$142</f>
        <v>11.1</v>
      </c>
      <c r="F2097" s="204">
        <f>PRODUCT(D2097:E2097)</f>
        <v>2.2200000000000002</v>
      </c>
      <c r="H2097" s="186"/>
    </row>
    <row r="2098" spans="1:8" ht="12.6" hidden="1" customHeight="1">
      <c r="A2098" s="783" t="s">
        <v>6574</v>
      </c>
      <c r="B2098" s="784"/>
      <c r="C2098" s="784"/>
      <c r="D2098" s="784"/>
      <c r="E2098" s="784"/>
      <c r="F2098" s="204">
        <f>SUM(F2097:F2097)</f>
        <v>2.2200000000000002</v>
      </c>
      <c r="H2098" s="186"/>
    </row>
    <row r="2099" spans="1:8" ht="12.6" hidden="1" customHeight="1">
      <c r="A2099" s="778" t="s">
        <v>13437</v>
      </c>
      <c r="B2099" s="779"/>
      <c r="C2099" s="779"/>
      <c r="D2099" s="779"/>
      <c r="E2099" s="779"/>
      <c r="F2099" s="780"/>
      <c r="H2099" s="186"/>
    </row>
    <row r="2100" spans="1:8" ht="12.6" hidden="1" customHeight="1">
      <c r="A2100" s="207" t="s">
        <v>4681</v>
      </c>
      <c r="B2100" s="208" t="s">
        <v>4682</v>
      </c>
      <c r="C2100" s="209" t="s">
        <v>13436</v>
      </c>
      <c r="D2100" s="210">
        <v>0.6</v>
      </c>
      <c r="E2100" s="211">
        <f>F$12</f>
        <v>2.12</v>
      </c>
      <c r="F2100" s="204">
        <f>PRODUCT(D2100:E2100)</f>
        <v>1.272</v>
      </c>
      <c r="H2100" s="186"/>
    </row>
    <row r="2101" spans="1:8" ht="12.6" hidden="1" customHeight="1">
      <c r="A2101" s="783" t="s">
        <v>13444</v>
      </c>
      <c r="B2101" s="784"/>
      <c r="C2101" s="784"/>
      <c r="D2101" s="784"/>
      <c r="E2101" s="784"/>
      <c r="F2101" s="204">
        <f>SUM(F2100:F2100)</f>
        <v>1.272</v>
      </c>
      <c r="H2101" s="186"/>
    </row>
    <row r="2102" spans="1:8" ht="12.6" hidden="1" customHeight="1">
      <c r="A2102" s="783" t="s">
        <v>6572</v>
      </c>
      <c r="B2102" s="784"/>
      <c r="C2102" s="784"/>
      <c r="D2102" s="784"/>
      <c r="E2102" s="206" t="s">
        <v>10906</v>
      </c>
      <c r="F2102" s="204">
        <f>SUM(F2098,F2101)</f>
        <v>3.492</v>
      </c>
      <c r="H2102" s="186"/>
    </row>
    <row r="2103" spans="1:8" ht="12.6" hidden="1" customHeight="1">
      <c r="A2103" s="783"/>
      <c r="B2103" s="784"/>
      <c r="C2103" s="784"/>
      <c r="D2103" s="784"/>
      <c r="E2103" s="212" t="s">
        <v>10907</v>
      </c>
      <c r="F2103" s="213">
        <f>F$10*(F2101)</f>
        <v>1.5620160000000001</v>
      </c>
      <c r="H2103" s="186"/>
    </row>
    <row r="2104" spans="1:8" ht="12.6" hidden="1" customHeight="1">
      <c r="A2104" s="783"/>
      <c r="B2104" s="784"/>
      <c r="C2104" s="784"/>
      <c r="D2104" s="784"/>
      <c r="E2104" s="206" t="s">
        <v>10908</v>
      </c>
      <c r="F2104" s="213">
        <f>SUM(F2102:F2103)*F$11</f>
        <v>1.0108032</v>
      </c>
      <c r="H2104" s="186"/>
    </row>
    <row r="2105" spans="1:8" ht="12.6" hidden="1" customHeight="1">
      <c r="A2105" s="789"/>
      <c r="B2105" s="790"/>
      <c r="C2105" s="790"/>
      <c r="D2105" s="790"/>
      <c r="E2105" s="215" t="s">
        <v>10909</v>
      </c>
      <c r="F2105" s="216">
        <f>SUM(F2102:F2104)</f>
        <v>6.0648191999999996</v>
      </c>
      <c r="H2105" s="186"/>
    </row>
    <row r="2106" spans="1:8" ht="12.6" hidden="1" customHeight="1">
      <c r="A2106" s="206"/>
      <c r="B2106" s="206"/>
      <c r="C2106" s="206"/>
      <c r="D2106" s="206"/>
      <c r="E2106" s="212"/>
      <c r="F2106" s="220"/>
      <c r="H2106" s="186"/>
    </row>
    <row r="2107" spans="1:8" ht="12.6" hidden="1" customHeight="1">
      <c r="A2107" s="791" t="s">
        <v>2454</v>
      </c>
      <c r="B2107" s="792"/>
      <c r="C2107" s="792"/>
      <c r="D2107" s="792"/>
      <c r="E2107" s="781" t="s">
        <v>3402</v>
      </c>
      <c r="F2107" s="782"/>
      <c r="H2107" s="186"/>
    </row>
    <row r="2108" spans="1:8" ht="12.6" hidden="1" customHeight="1">
      <c r="A2108" s="190" t="s">
        <v>10268</v>
      </c>
      <c r="B2108" s="191">
        <f>ROUND(F2120,2)</f>
        <v>1.99</v>
      </c>
      <c r="C2108" s="192"/>
      <c r="D2108" s="193"/>
      <c r="E2108" s="192"/>
      <c r="F2108" s="194"/>
      <c r="H2108" s="186"/>
    </row>
    <row r="2109" spans="1:8" ht="12.6" hidden="1" customHeight="1">
      <c r="A2109" s="195" t="s">
        <v>12885</v>
      </c>
      <c r="B2109" s="196" t="s">
        <v>8261</v>
      </c>
      <c r="C2109" s="196" t="s">
        <v>8262</v>
      </c>
      <c r="D2109" s="196" t="s">
        <v>8263</v>
      </c>
      <c r="E2109" s="196" t="s">
        <v>8264</v>
      </c>
      <c r="F2109" s="197" t="s">
        <v>8265</v>
      </c>
      <c r="H2109" s="186"/>
    </row>
    <row r="2110" spans="1:8" ht="12.6" hidden="1" customHeight="1">
      <c r="A2110" s="778" t="s">
        <v>6573</v>
      </c>
      <c r="B2110" s="779"/>
      <c r="C2110" s="779"/>
      <c r="D2110" s="779"/>
      <c r="E2110" s="779"/>
      <c r="F2110" s="780"/>
      <c r="H2110" s="186"/>
    </row>
    <row r="2111" spans="1:8" ht="12.6" hidden="1" customHeight="1">
      <c r="A2111" s="219" t="s">
        <v>2455</v>
      </c>
      <c r="B2111" s="208" t="s">
        <v>2456</v>
      </c>
      <c r="C2111" s="209" t="s">
        <v>13436</v>
      </c>
      <c r="D2111" s="210">
        <v>1.04E-2</v>
      </c>
      <c r="E2111" s="211">
        <f>Insumos!D$143</f>
        <v>62.75</v>
      </c>
      <c r="F2111" s="204">
        <f>PRODUCT(D2111:E2111)</f>
        <v>0.65259999999999996</v>
      </c>
      <c r="H2111" s="186"/>
    </row>
    <row r="2112" spans="1:8" ht="12.6" hidden="1" customHeight="1">
      <c r="A2112" s="219" t="s">
        <v>2457</v>
      </c>
      <c r="B2112" s="208" t="s">
        <v>2458</v>
      </c>
      <c r="C2112" s="209" t="s">
        <v>13436</v>
      </c>
      <c r="D2112" s="210">
        <v>1.04E-2</v>
      </c>
      <c r="E2112" s="211">
        <f>Insumos!D$144</f>
        <v>87.13</v>
      </c>
      <c r="F2112" s="204">
        <f>PRODUCT(D2112:E2112)</f>
        <v>0.90615199999999996</v>
      </c>
      <c r="H2112" s="186"/>
    </row>
    <row r="2113" spans="1:8" ht="12.6" hidden="1" customHeight="1">
      <c r="A2113" s="783" t="s">
        <v>6574</v>
      </c>
      <c r="B2113" s="784"/>
      <c r="C2113" s="784"/>
      <c r="D2113" s="784"/>
      <c r="E2113" s="784"/>
      <c r="F2113" s="204">
        <f>SUM(F2111:F2112)</f>
        <v>1.5587519999999999</v>
      </c>
      <c r="H2113" s="186"/>
    </row>
    <row r="2114" spans="1:8" ht="12.6" hidden="1" customHeight="1">
      <c r="A2114" s="778" t="s">
        <v>13437</v>
      </c>
      <c r="B2114" s="779"/>
      <c r="C2114" s="779"/>
      <c r="D2114" s="779"/>
      <c r="E2114" s="779"/>
      <c r="F2114" s="780"/>
      <c r="H2114" s="186"/>
    </row>
    <row r="2115" spans="1:8" ht="12.6" hidden="1" customHeight="1">
      <c r="A2115" s="207" t="s">
        <v>4681</v>
      </c>
      <c r="B2115" s="208" t="s">
        <v>4682</v>
      </c>
      <c r="C2115" s="209" t="s">
        <v>13436</v>
      </c>
      <c r="D2115" s="210">
        <v>2.0799999999999999E-2</v>
      </c>
      <c r="E2115" s="211">
        <f>F$12</f>
        <v>2.12</v>
      </c>
      <c r="F2115" s="204">
        <f>PRODUCT(D2115:E2115)</f>
        <v>4.4096000000000003E-2</v>
      </c>
      <c r="H2115" s="186"/>
    </row>
    <row r="2116" spans="1:8" ht="12.6" hidden="1" customHeight="1">
      <c r="A2116" s="783" t="s">
        <v>13444</v>
      </c>
      <c r="B2116" s="784"/>
      <c r="C2116" s="784"/>
      <c r="D2116" s="784"/>
      <c r="E2116" s="784"/>
      <c r="F2116" s="204">
        <f>SUM(F2115:F2115)</f>
        <v>4.4096000000000003E-2</v>
      </c>
      <c r="H2116" s="186"/>
    </row>
    <row r="2117" spans="1:8" ht="12.6" hidden="1" customHeight="1">
      <c r="A2117" s="783" t="s">
        <v>6572</v>
      </c>
      <c r="B2117" s="784"/>
      <c r="C2117" s="784"/>
      <c r="D2117" s="784"/>
      <c r="E2117" s="206" t="s">
        <v>10906</v>
      </c>
      <c r="F2117" s="204">
        <f>SUM(F2113,F2116)</f>
        <v>1.6028479999999998</v>
      </c>
      <c r="H2117" s="186"/>
    </row>
    <row r="2118" spans="1:8" ht="12.6" hidden="1" customHeight="1">
      <c r="A2118" s="783"/>
      <c r="B2118" s="784"/>
      <c r="C2118" s="784"/>
      <c r="D2118" s="784"/>
      <c r="E2118" s="212" t="s">
        <v>10907</v>
      </c>
      <c r="F2118" s="213">
        <f>F$10*(F2116)</f>
        <v>5.4149888E-2</v>
      </c>
      <c r="H2118" s="186"/>
    </row>
    <row r="2119" spans="1:8" ht="12.6" hidden="1" customHeight="1">
      <c r="A2119" s="783"/>
      <c r="B2119" s="784"/>
      <c r="C2119" s="784"/>
      <c r="D2119" s="784"/>
      <c r="E2119" s="206" t="s">
        <v>10908</v>
      </c>
      <c r="F2119" s="213">
        <f>SUM(F2117:F2118)*F$11</f>
        <v>0.33139957759999999</v>
      </c>
      <c r="H2119" s="186"/>
    </row>
    <row r="2120" spans="1:8" ht="12.6" hidden="1" customHeight="1">
      <c r="A2120" s="789"/>
      <c r="B2120" s="790"/>
      <c r="C2120" s="790"/>
      <c r="D2120" s="790"/>
      <c r="E2120" s="215" t="s">
        <v>10909</v>
      </c>
      <c r="F2120" s="216">
        <f>SUM(F2117:F2119)</f>
        <v>1.9883974655999999</v>
      </c>
      <c r="H2120" s="186"/>
    </row>
    <row r="2121" spans="1:8" ht="12.6" hidden="1" customHeight="1">
      <c r="A2121" s="206"/>
      <c r="B2121" s="206"/>
      <c r="C2121" s="206"/>
      <c r="D2121" s="206"/>
      <c r="E2121" s="212"/>
      <c r="F2121" s="220"/>
      <c r="H2121" s="186"/>
    </row>
    <row r="2122" spans="1:8" ht="12.75" hidden="1" customHeight="1">
      <c r="H2122" s="186"/>
    </row>
    <row r="2123" spans="1:8" ht="12.6" hidden="1" customHeight="1">
      <c r="A2123" s="791" t="s">
        <v>2459</v>
      </c>
      <c r="B2123" s="792"/>
      <c r="C2123" s="792"/>
      <c r="D2123" s="792"/>
      <c r="E2123" s="781" t="s">
        <v>3402</v>
      </c>
      <c r="F2123" s="782"/>
      <c r="H2123" s="186"/>
    </row>
    <row r="2124" spans="1:8" ht="12.6" hidden="1" customHeight="1">
      <c r="A2124" s="190" t="s">
        <v>10268</v>
      </c>
      <c r="B2124" s="191">
        <f>ROUND(F2136,2)</f>
        <v>2.12</v>
      </c>
      <c r="C2124" s="192"/>
      <c r="D2124" s="193"/>
      <c r="E2124" s="192"/>
      <c r="F2124" s="194"/>
      <c r="H2124" s="186"/>
    </row>
    <row r="2125" spans="1:8" ht="12.6" hidden="1" customHeight="1">
      <c r="A2125" s="195" t="s">
        <v>12885</v>
      </c>
      <c r="B2125" s="196" t="s">
        <v>8261</v>
      </c>
      <c r="C2125" s="196" t="s">
        <v>8262</v>
      </c>
      <c r="D2125" s="196" t="s">
        <v>8263</v>
      </c>
      <c r="E2125" s="196" t="s">
        <v>8264</v>
      </c>
      <c r="F2125" s="197" t="s">
        <v>8265</v>
      </c>
      <c r="H2125" s="186"/>
    </row>
    <row r="2126" spans="1:8" ht="12.6" hidden="1" customHeight="1">
      <c r="A2126" s="778" t="s">
        <v>6573</v>
      </c>
      <c r="B2126" s="779"/>
      <c r="C2126" s="779"/>
      <c r="D2126" s="779"/>
      <c r="E2126" s="779"/>
      <c r="F2126" s="780"/>
      <c r="H2126" s="186"/>
    </row>
    <row r="2127" spans="1:8" ht="12.6" hidden="1" customHeight="1">
      <c r="A2127" s="219" t="s">
        <v>2455</v>
      </c>
      <c r="B2127" s="208" t="s">
        <v>2456</v>
      </c>
      <c r="C2127" s="209" t="s">
        <v>13436</v>
      </c>
      <c r="D2127" s="210">
        <v>1.11E-2</v>
      </c>
      <c r="E2127" s="211">
        <f>Insumos!D$143</f>
        <v>62.75</v>
      </c>
      <c r="F2127" s="204">
        <f>PRODUCT(D2127:E2127)</f>
        <v>0.69652500000000006</v>
      </c>
      <c r="H2127" s="186"/>
    </row>
    <row r="2128" spans="1:8" ht="12.6" hidden="1" customHeight="1">
      <c r="A2128" s="219" t="s">
        <v>2457</v>
      </c>
      <c r="B2128" s="208" t="s">
        <v>2458</v>
      </c>
      <c r="C2128" s="209" t="s">
        <v>13436</v>
      </c>
      <c r="D2128" s="210">
        <v>1.11E-2</v>
      </c>
      <c r="E2128" s="211">
        <f>Insumos!D$144</f>
        <v>87.13</v>
      </c>
      <c r="F2128" s="204">
        <f>PRODUCT(D2128:E2128)</f>
        <v>0.96714299999999997</v>
      </c>
      <c r="H2128" s="186"/>
    </row>
    <row r="2129" spans="1:8" ht="12.6" hidden="1" customHeight="1">
      <c r="A2129" s="783" t="s">
        <v>6574</v>
      </c>
      <c r="B2129" s="784"/>
      <c r="C2129" s="784"/>
      <c r="D2129" s="784"/>
      <c r="E2129" s="784"/>
      <c r="F2129" s="204">
        <f>SUM(F2127:F2128)</f>
        <v>1.6636679999999999</v>
      </c>
      <c r="H2129" s="186"/>
    </row>
    <row r="2130" spans="1:8" ht="12.6" hidden="1" customHeight="1">
      <c r="A2130" s="778" t="s">
        <v>13437</v>
      </c>
      <c r="B2130" s="779"/>
      <c r="C2130" s="779"/>
      <c r="D2130" s="779"/>
      <c r="E2130" s="779"/>
      <c r="F2130" s="780"/>
      <c r="H2130" s="186"/>
    </row>
    <row r="2131" spans="1:8" ht="12.6" hidden="1" customHeight="1">
      <c r="A2131" s="207" t="s">
        <v>4681</v>
      </c>
      <c r="B2131" s="208" t="s">
        <v>4682</v>
      </c>
      <c r="C2131" s="209" t="s">
        <v>13436</v>
      </c>
      <c r="D2131" s="210">
        <v>2.2200000000000001E-2</v>
      </c>
      <c r="E2131" s="211">
        <f>F$12</f>
        <v>2.12</v>
      </c>
      <c r="F2131" s="204">
        <f>PRODUCT(D2131:E2131)</f>
        <v>4.7064000000000002E-2</v>
      </c>
      <c r="H2131" s="186"/>
    </row>
    <row r="2132" spans="1:8" ht="12.6" hidden="1" customHeight="1">
      <c r="A2132" s="783" t="s">
        <v>13444</v>
      </c>
      <c r="B2132" s="784"/>
      <c r="C2132" s="784"/>
      <c r="D2132" s="784"/>
      <c r="E2132" s="784"/>
      <c r="F2132" s="204">
        <f>SUM(F2131:F2131)</f>
        <v>4.7064000000000002E-2</v>
      </c>
      <c r="H2132" s="186"/>
    </row>
    <row r="2133" spans="1:8" ht="12.6" hidden="1" customHeight="1">
      <c r="A2133" s="783" t="s">
        <v>6572</v>
      </c>
      <c r="B2133" s="784"/>
      <c r="C2133" s="784"/>
      <c r="D2133" s="784"/>
      <c r="E2133" s="206" t="s">
        <v>10906</v>
      </c>
      <c r="F2133" s="204">
        <f>SUM(F2129,F2132)</f>
        <v>1.7107319999999999</v>
      </c>
      <c r="H2133" s="186"/>
    </row>
    <row r="2134" spans="1:8" ht="12.6" hidden="1" customHeight="1">
      <c r="A2134" s="783"/>
      <c r="B2134" s="784"/>
      <c r="C2134" s="784"/>
      <c r="D2134" s="784"/>
      <c r="E2134" s="212" t="s">
        <v>10907</v>
      </c>
      <c r="F2134" s="213">
        <f>F$10*(F2132)</f>
        <v>5.7794591999999999E-2</v>
      </c>
      <c r="H2134" s="186"/>
    </row>
    <row r="2135" spans="1:8" ht="12.6" hidden="1" customHeight="1">
      <c r="A2135" s="783"/>
      <c r="B2135" s="784"/>
      <c r="C2135" s="784"/>
      <c r="D2135" s="784"/>
      <c r="E2135" s="206" t="s">
        <v>10908</v>
      </c>
      <c r="F2135" s="213">
        <f>SUM(F2133:F2134)*F$11</f>
        <v>0.35370531840000002</v>
      </c>
      <c r="H2135" s="186"/>
    </row>
    <row r="2136" spans="1:8" ht="12.6" hidden="1" customHeight="1">
      <c r="A2136" s="789"/>
      <c r="B2136" s="790"/>
      <c r="C2136" s="790"/>
      <c r="D2136" s="790"/>
      <c r="E2136" s="215" t="s">
        <v>10909</v>
      </c>
      <c r="F2136" s="216">
        <f>SUM(F2133:F2135)</f>
        <v>2.1222319104</v>
      </c>
      <c r="H2136" s="186"/>
    </row>
    <row r="2137" spans="1:8" ht="12.6" hidden="1" customHeight="1">
      <c r="H2137" s="186"/>
    </row>
    <row r="2138" spans="1:8" ht="12.6" hidden="1" customHeight="1">
      <c r="A2138" s="791" t="s">
        <v>2460</v>
      </c>
      <c r="B2138" s="792"/>
      <c r="C2138" s="792"/>
      <c r="D2138" s="792"/>
      <c r="E2138" s="781" t="s">
        <v>3402</v>
      </c>
      <c r="F2138" s="782"/>
      <c r="H2138" s="186"/>
    </row>
    <row r="2139" spans="1:8" ht="12.6" hidden="1" customHeight="1">
      <c r="A2139" s="190" t="s">
        <v>10268</v>
      </c>
      <c r="B2139" s="191">
        <f>ROUND(F2151,2)</f>
        <v>1.87</v>
      </c>
      <c r="C2139" s="192"/>
      <c r="D2139" s="193"/>
      <c r="E2139" s="192"/>
      <c r="F2139" s="194"/>
      <c r="H2139" s="186"/>
    </row>
    <row r="2140" spans="1:8" ht="12.6" hidden="1" customHeight="1">
      <c r="A2140" s="195" t="s">
        <v>12885</v>
      </c>
      <c r="B2140" s="196" t="s">
        <v>8261</v>
      </c>
      <c r="C2140" s="196" t="s">
        <v>8262</v>
      </c>
      <c r="D2140" s="196" t="s">
        <v>8263</v>
      </c>
      <c r="E2140" s="196" t="s">
        <v>8264</v>
      </c>
      <c r="F2140" s="197" t="s">
        <v>8265</v>
      </c>
      <c r="H2140" s="186"/>
    </row>
    <row r="2141" spans="1:8" ht="12.6" hidden="1" customHeight="1">
      <c r="A2141" s="778" t="s">
        <v>6573</v>
      </c>
      <c r="B2141" s="779"/>
      <c r="C2141" s="779"/>
      <c r="D2141" s="779"/>
      <c r="E2141" s="779"/>
      <c r="F2141" s="780"/>
      <c r="H2141" s="186"/>
    </row>
    <row r="2142" spans="1:8" ht="12.6" hidden="1" customHeight="1">
      <c r="A2142" s="219" t="s">
        <v>2455</v>
      </c>
      <c r="B2142" s="208" t="s">
        <v>2456</v>
      </c>
      <c r="C2142" s="209" t="s">
        <v>13436</v>
      </c>
      <c r="D2142" s="210">
        <v>9.7999999999999997E-3</v>
      </c>
      <c r="E2142" s="211">
        <f>Insumos!D$143</f>
        <v>62.75</v>
      </c>
      <c r="F2142" s="204">
        <f>PRODUCT(D2142:E2142)</f>
        <v>0.61495</v>
      </c>
      <c r="H2142" s="186"/>
    </row>
    <row r="2143" spans="1:8" ht="12.6" hidden="1" customHeight="1">
      <c r="A2143" s="219" t="s">
        <v>2457</v>
      </c>
      <c r="B2143" s="208" t="s">
        <v>2458</v>
      </c>
      <c r="C2143" s="209" t="s">
        <v>13436</v>
      </c>
      <c r="D2143" s="210">
        <v>9.7999999999999997E-3</v>
      </c>
      <c r="E2143" s="211">
        <f>Insumos!D$144</f>
        <v>87.13</v>
      </c>
      <c r="F2143" s="204">
        <f>PRODUCT(D2143:E2143)</f>
        <v>0.85387399999999991</v>
      </c>
      <c r="H2143" s="186"/>
    </row>
    <row r="2144" spans="1:8" ht="12.6" hidden="1" customHeight="1">
      <c r="A2144" s="783" t="s">
        <v>6574</v>
      </c>
      <c r="B2144" s="784"/>
      <c r="C2144" s="784"/>
      <c r="D2144" s="784"/>
      <c r="E2144" s="784"/>
      <c r="F2144" s="204">
        <f>SUM(F2142:F2143)</f>
        <v>1.4688239999999999</v>
      </c>
      <c r="H2144" s="186"/>
    </row>
    <row r="2145" spans="1:8" ht="12.6" hidden="1" customHeight="1">
      <c r="A2145" s="778" t="s">
        <v>13437</v>
      </c>
      <c r="B2145" s="779"/>
      <c r="C2145" s="779"/>
      <c r="D2145" s="779"/>
      <c r="E2145" s="779"/>
      <c r="F2145" s="780"/>
      <c r="H2145" s="186"/>
    </row>
    <row r="2146" spans="1:8" ht="12.6" hidden="1" customHeight="1">
      <c r="A2146" s="207" t="s">
        <v>4681</v>
      </c>
      <c r="B2146" s="208" t="s">
        <v>4682</v>
      </c>
      <c r="C2146" s="209" t="s">
        <v>13436</v>
      </c>
      <c r="D2146" s="210">
        <v>1.9599999999999999E-2</v>
      </c>
      <c r="E2146" s="211">
        <f>F$12</f>
        <v>2.12</v>
      </c>
      <c r="F2146" s="204">
        <f>PRODUCT(D2146:E2146)</f>
        <v>4.1551999999999999E-2</v>
      </c>
      <c r="H2146" s="186"/>
    </row>
    <row r="2147" spans="1:8" ht="12.6" hidden="1" customHeight="1">
      <c r="A2147" s="783" t="s">
        <v>13444</v>
      </c>
      <c r="B2147" s="784"/>
      <c r="C2147" s="784"/>
      <c r="D2147" s="784"/>
      <c r="E2147" s="784"/>
      <c r="F2147" s="204">
        <f>SUM(F2146:F2146)</f>
        <v>4.1551999999999999E-2</v>
      </c>
      <c r="H2147" s="186"/>
    </row>
    <row r="2148" spans="1:8" ht="12.6" hidden="1" customHeight="1">
      <c r="A2148" s="783" t="s">
        <v>6572</v>
      </c>
      <c r="B2148" s="784"/>
      <c r="C2148" s="784"/>
      <c r="D2148" s="784"/>
      <c r="E2148" s="206" t="s">
        <v>10906</v>
      </c>
      <c r="F2148" s="204">
        <f>SUM(F2144,F2147)</f>
        <v>1.5103759999999999</v>
      </c>
      <c r="H2148" s="186"/>
    </row>
    <row r="2149" spans="1:8" ht="12.6" hidden="1" customHeight="1">
      <c r="A2149" s="783"/>
      <c r="B2149" s="784"/>
      <c r="C2149" s="784"/>
      <c r="D2149" s="784"/>
      <c r="E2149" s="212" t="s">
        <v>10907</v>
      </c>
      <c r="F2149" s="213">
        <f>F$10*(F2147)</f>
        <v>5.1025855999999994E-2</v>
      </c>
      <c r="H2149" s="186"/>
    </row>
    <row r="2150" spans="1:8" ht="12.6" hidden="1" customHeight="1">
      <c r="A2150" s="783"/>
      <c r="B2150" s="784"/>
      <c r="C2150" s="784"/>
      <c r="D2150" s="784"/>
      <c r="E2150" s="206" t="s">
        <v>10908</v>
      </c>
      <c r="F2150" s="213">
        <f>SUM(F2148:F2149)*F$11</f>
        <v>0.31228037120000002</v>
      </c>
      <c r="H2150" s="186"/>
    </row>
    <row r="2151" spans="1:8" ht="12.6" hidden="1" customHeight="1">
      <c r="A2151" s="789"/>
      <c r="B2151" s="790"/>
      <c r="C2151" s="790"/>
      <c r="D2151" s="790"/>
      <c r="E2151" s="215" t="s">
        <v>10909</v>
      </c>
      <c r="F2151" s="216">
        <f>SUM(F2148:F2150)</f>
        <v>1.8736822272</v>
      </c>
      <c r="H2151" s="186"/>
    </row>
    <row r="2152" spans="1:8" ht="12.6" hidden="1" customHeight="1">
      <c r="H2152" s="186"/>
    </row>
    <row r="2153" spans="1:8" ht="12.6" hidden="1" customHeight="1">
      <c r="A2153" s="791" t="s">
        <v>174</v>
      </c>
      <c r="B2153" s="792"/>
      <c r="C2153" s="792"/>
      <c r="D2153" s="792"/>
      <c r="E2153" s="781" t="s">
        <v>180</v>
      </c>
      <c r="F2153" s="782"/>
      <c r="H2153" s="186"/>
    </row>
    <row r="2154" spans="1:8" ht="12.6" hidden="1" customHeight="1">
      <c r="A2154" s="190" t="s">
        <v>10268</v>
      </c>
      <c r="B2154" s="191">
        <f>ROUND(F2163,2)</f>
        <v>0.57999999999999996</v>
      </c>
      <c r="C2154" s="192"/>
      <c r="D2154" s="193"/>
      <c r="E2154" s="192"/>
      <c r="F2154" s="194"/>
      <c r="H2154" s="186"/>
    </row>
    <row r="2155" spans="1:8" ht="12.6" hidden="1" customHeight="1">
      <c r="A2155" s="195" t="s">
        <v>12885</v>
      </c>
      <c r="B2155" s="196" t="s">
        <v>8261</v>
      </c>
      <c r="C2155" s="196" t="s">
        <v>8262</v>
      </c>
      <c r="D2155" s="196" t="s">
        <v>8263</v>
      </c>
      <c r="E2155" s="196" t="s">
        <v>8264</v>
      </c>
      <c r="F2155" s="197" t="s">
        <v>8265</v>
      </c>
      <c r="H2155" s="186"/>
    </row>
    <row r="2156" spans="1:8" ht="12.6" hidden="1" customHeight="1">
      <c r="A2156" s="778" t="s">
        <v>6573</v>
      </c>
      <c r="B2156" s="779"/>
      <c r="C2156" s="779"/>
      <c r="D2156" s="779"/>
      <c r="E2156" s="779"/>
      <c r="F2156" s="780"/>
      <c r="H2156" s="186"/>
    </row>
    <row r="2157" spans="1:8" ht="12.6" hidden="1" customHeight="1">
      <c r="A2157" s="219" t="s">
        <v>175</v>
      </c>
      <c r="B2157" s="208" t="s">
        <v>176</v>
      </c>
      <c r="C2157" s="209" t="s">
        <v>13436</v>
      </c>
      <c r="D2157" s="210">
        <v>0</v>
      </c>
      <c r="E2157" s="211">
        <f>Insumos!D$145</f>
        <v>11.99</v>
      </c>
      <c r="F2157" s="204">
        <f>PRODUCT(D2157:E2157)</f>
        <v>0</v>
      </c>
      <c r="H2157" s="186"/>
    </row>
    <row r="2158" spans="1:8" ht="12.6" hidden="1" customHeight="1">
      <c r="A2158" s="219" t="s">
        <v>177</v>
      </c>
      <c r="B2158" s="208" t="s">
        <v>178</v>
      </c>
      <c r="C2158" s="209" t="s">
        <v>13436</v>
      </c>
      <c r="D2158" s="210">
        <v>6.4000000000000003E-3</v>
      </c>
      <c r="E2158" s="211">
        <f>Insumos!D$146</f>
        <v>74.88</v>
      </c>
      <c r="F2158" s="204">
        <f>PRODUCT(D2158:E2158)</f>
        <v>0.47923199999999999</v>
      </c>
      <c r="H2158" s="186"/>
    </row>
    <row r="2159" spans="1:8" ht="12.6" hidden="1" customHeight="1">
      <c r="A2159" s="783" t="s">
        <v>6574</v>
      </c>
      <c r="B2159" s="784"/>
      <c r="C2159" s="784"/>
      <c r="D2159" s="784"/>
      <c r="E2159" s="784"/>
      <c r="F2159" s="204">
        <f>SUM(F2157:F2158)</f>
        <v>0.47923199999999999</v>
      </c>
      <c r="H2159" s="186"/>
    </row>
    <row r="2160" spans="1:8" ht="12.6" hidden="1" customHeight="1">
      <c r="A2160" s="783" t="s">
        <v>6572</v>
      </c>
      <c r="B2160" s="784"/>
      <c r="C2160" s="784"/>
      <c r="D2160" s="784"/>
      <c r="E2160" s="206" t="s">
        <v>10906</v>
      </c>
      <c r="F2160" s="204">
        <f>SUM(F2159)</f>
        <v>0.47923199999999999</v>
      </c>
      <c r="H2160" s="186"/>
    </row>
    <row r="2161" spans="1:8" ht="12.6" hidden="1" customHeight="1">
      <c r="A2161" s="783"/>
      <c r="B2161" s="784"/>
      <c r="C2161" s="784"/>
      <c r="D2161" s="784"/>
      <c r="E2161" s="212" t="s">
        <v>10907</v>
      </c>
      <c r="F2161" s="213">
        <f>F$10*(F2154)</f>
        <v>0</v>
      </c>
      <c r="H2161" s="186"/>
    </row>
    <row r="2162" spans="1:8" ht="12.6" hidden="1" customHeight="1">
      <c r="A2162" s="783"/>
      <c r="B2162" s="784"/>
      <c r="C2162" s="784"/>
      <c r="D2162" s="784"/>
      <c r="E2162" s="206" t="s">
        <v>10908</v>
      </c>
      <c r="F2162" s="213">
        <f>SUM(F2160:F2161)*F$11</f>
        <v>9.5846399999999998E-2</v>
      </c>
      <c r="H2162" s="186"/>
    </row>
    <row r="2163" spans="1:8" ht="12.6" hidden="1" customHeight="1">
      <c r="A2163" s="789"/>
      <c r="B2163" s="790"/>
      <c r="C2163" s="790"/>
      <c r="D2163" s="790"/>
      <c r="E2163" s="215" t="s">
        <v>10909</v>
      </c>
      <c r="F2163" s="216">
        <f>SUM(F2160:F2162)</f>
        <v>0.57507839999999999</v>
      </c>
      <c r="H2163" s="186"/>
    </row>
    <row r="2164" spans="1:8" ht="12.6" hidden="1" customHeight="1">
      <c r="A2164" s="206"/>
      <c r="B2164" s="206"/>
      <c r="C2164" s="206"/>
      <c r="D2164" s="206"/>
      <c r="E2164" s="212"/>
      <c r="F2164" s="220"/>
      <c r="H2164" s="186"/>
    </row>
    <row r="2165" spans="1:8" ht="12.6" hidden="1" customHeight="1">
      <c r="A2165" s="206"/>
      <c r="B2165" s="206"/>
      <c r="C2165" s="206"/>
      <c r="D2165" s="206"/>
      <c r="E2165" s="212"/>
      <c r="F2165" s="220"/>
      <c r="H2165" s="186"/>
    </row>
    <row r="2166" spans="1:8" ht="12.75" customHeight="1">
      <c r="H2166" s="186"/>
    </row>
    <row r="2167" spans="1:8" ht="24.75" hidden="1" customHeight="1">
      <c r="A2167" s="791" t="s">
        <v>9863</v>
      </c>
      <c r="B2167" s="792"/>
      <c r="C2167" s="792"/>
      <c r="D2167" s="792"/>
      <c r="E2167" s="781" t="s">
        <v>3402</v>
      </c>
      <c r="F2167" s="782"/>
      <c r="H2167" s="186"/>
    </row>
    <row r="2168" spans="1:8" ht="12.75" hidden="1" customHeight="1">
      <c r="A2168" s="190" t="s">
        <v>10268</v>
      </c>
      <c r="B2168" s="191">
        <f>ROUND(F2176,2)</f>
        <v>12.54</v>
      </c>
      <c r="C2168" s="192"/>
      <c r="D2168" s="193"/>
      <c r="E2168" s="192"/>
      <c r="F2168" s="194"/>
      <c r="H2168" s="186"/>
    </row>
    <row r="2169" spans="1:8" ht="12.75" hidden="1" customHeight="1">
      <c r="A2169" s="195" t="s">
        <v>12885</v>
      </c>
      <c r="B2169" s="196" t="s">
        <v>8261</v>
      </c>
      <c r="C2169" s="196" t="s">
        <v>8262</v>
      </c>
      <c r="D2169" s="196" t="s">
        <v>8263</v>
      </c>
      <c r="E2169" s="196" t="s">
        <v>8264</v>
      </c>
      <c r="F2169" s="197" t="s">
        <v>8265</v>
      </c>
      <c r="H2169" s="186"/>
    </row>
    <row r="2170" spans="1:8" ht="12.75" hidden="1" customHeight="1">
      <c r="A2170" s="778" t="s">
        <v>6573</v>
      </c>
      <c r="B2170" s="779"/>
      <c r="C2170" s="779"/>
      <c r="D2170" s="779"/>
      <c r="E2170" s="779"/>
      <c r="F2170" s="780"/>
      <c r="H2170" s="186"/>
    </row>
    <row r="2171" spans="1:8" ht="12.75" hidden="1" customHeight="1">
      <c r="A2171" s="219" t="s">
        <v>2455</v>
      </c>
      <c r="B2171" s="208" t="s">
        <v>2456</v>
      </c>
      <c r="C2171" s="209" t="s">
        <v>13436</v>
      </c>
      <c r="D2171" s="210">
        <v>0.16650000000000001</v>
      </c>
      <c r="E2171" s="211">
        <f>Insumos!D$143</f>
        <v>62.75</v>
      </c>
      <c r="F2171" s="204">
        <f>PRODUCT(D2171:E2171)</f>
        <v>10.447875</v>
      </c>
      <c r="H2171" s="186"/>
    </row>
    <row r="2172" spans="1:8" ht="12.75" hidden="1" customHeight="1">
      <c r="A2172" s="783" t="s">
        <v>6574</v>
      </c>
      <c r="B2172" s="784"/>
      <c r="C2172" s="784"/>
      <c r="D2172" s="784"/>
      <c r="E2172" s="784"/>
      <c r="F2172" s="204">
        <f>SUM(F2171:F2171)</f>
        <v>10.447875</v>
      </c>
      <c r="H2172" s="186"/>
    </row>
    <row r="2173" spans="1:8" ht="12.75" hidden="1" customHeight="1">
      <c r="A2173" s="783" t="s">
        <v>6572</v>
      </c>
      <c r="B2173" s="784"/>
      <c r="C2173" s="784"/>
      <c r="D2173" s="784"/>
      <c r="E2173" s="206" t="s">
        <v>10906</v>
      </c>
      <c r="F2173" s="204">
        <f>SUM(F2172)</f>
        <v>10.447875</v>
      </c>
      <c r="H2173" s="186"/>
    </row>
    <row r="2174" spans="1:8" ht="12.75" hidden="1" customHeight="1">
      <c r="A2174" s="783"/>
      <c r="B2174" s="784"/>
      <c r="C2174" s="784"/>
      <c r="D2174" s="784"/>
      <c r="E2174" s="212" t="s">
        <v>10907</v>
      </c>
      <c r="F2174" s="213">
        <f>F$10*(F2168)</f>
        <v>0</v>
      </c>
      <c r="H2174" s="186"/>
    </row>
    <row r="2175" spans="1:8" ht="12.75" hidden="1" customHeight="1">
      <c r="A2175" s="783"/>
      <c r="B2175" s="784"/>
      <c r="C2175" s="784"/>
      <c r="D2175" s="784"/>
      <c r="E2175" s="206" t="s">
        <v>10908</v>
      </c>
      <c r="F2175" s="213">
        <f>SUM(F2173:F2174)*F$11</f>
        <v>2.089575</v>
      </c>
      <c r="H2175" s="186"/>
    </row>
    <row r="2176" spans="1:8" ht="12.75" hidden="1" customHeight="1">
      <c r="A2176" s="789"/>
      <c r="B2176" s="790"/>
      <c r="C2176" s="790"/>
      <c r="D2176" s="790"/>
      <c r="E2176" s="215" t="s">
        <v>10909</v>
      </c>
      <c r="F2176" s="216">
        <f>SUM(F2173:F2175)</f>
        <v>12.53745</v>
      </c>
      <c r="H2176" s="186"/>
    </row>
    <row r="2177" spans="1:8" ht="12.75" hidden="1" customHeight="1">
      <c r="H2177" s="186"/>
    </row>
    <row r="2178" spans="1:8" ht="25.5" hidden="1" customHeight="1">
      <c r="A2178" s="791" t="s">
        <v>179</v>
      </c>
      <c r="B2178" s="792"/>
      <c r="C2178" s="792"/>
      <c r="D2178" s="792"/>
      <c r="E2178" s="781" t="s">
        <v>3402</v>
      </c>
      <c r="F2178" s="782"/>
      <c r="H2178" s="186"/>
    </row>
    <row r="2179" spans="1:8" ht="12.75" hidden="1" customHeight="1">
      <c r="A2179" s="190" t="s">
        <v>10268</v>
      </c>
      <c r="B2179" s="191">
        <f>ROUND(F2187,2)</f>
        <v>2.79</v>
      </c>
      <c r="C2179" s="192"/>
      <c r="D2179" s="193"/>
      <c r="E2179" s="192"/>
      <c r="F2179" s="194"/>
      <c r="H2179" s="186"/>
    </row>
    <row r="2180" spans="1:8" ht="12.75" hidden="1" customHeight="1">
      <c r="A2180" s="195" t="s">
        <v>12885</v>
      </c>
      <c r="B2180" s="196" t="s">
        <v>8261</v>
      </c>
      <c r="C2180" s="196" t="s">
        <v>8262</v>
      </c>
      <c r="D2180" s="196" t="s">
        <v>8263</v>
      </c>
      <c r="E2180" s="196" t="s">
        <v>8264</v>
      </c>
      <c r="F2180" s="197" t="s">
        <v>8265</v>
      </c>
      <c r="H2180" s="186"/>
    </row>
    <row r="2181" spans="1:8" ht="12.75" hidden="1" customHeight="1">
      <c r="A2181" s="778" t="s">
        <v>6573</v>
      </c>
      <c r="B2181" s="779"/>
      <c r="C2181" s="779"/>
      <c r="D2181" s="779"/>
      <c r="E2181" s="779"/>
      <c r="F2181" s="780"/>
      <c r="H2181" s="186"/>
    </row>
    <row r="2182" spans="1:8" ht="12.75" hidden="1" customHeight="1">
      <c r="A2182" s="219" t="s">
        <v>2455</v>
      </c>
      <c r="B2182" s="208" t="s">
        <v>2456</v>
      </c>
      <c r="C2182" s="209" t="s">
        <v>13436</v>
      </c>
      <c r="D2182" s="210">
        <v>3.6999999999999998E-2</v>
      </c>
      <c r="E2182" s="211">
        <f>Insumos!D$143</f>
        <v>62.75</v>
      </c>
      <c r="F2182" s="204">
        <f>PRODUCT(D2182:E2182)</f>
        <v>2.3217499999999998</v>
      </c>
      <c r="H2182" s="186"/>
    </row>
    <row r="2183" spans="1:8" ht="12.75" hidden="1" customHeight="1">
      <c r="A2183" s="783" t="s">
        <v>6574</v>
      </c>
      <c r="B2183" s="784"/>
      <c r="C2183" s="784"/>
      <c r="D2183" s="784"/>
      <c r="E2183" s="784"/>
      <c r="F2183" s="204">
        <f>SUM(F2182:F2182)</f>
        <v>2.3217499999999998</v>
      </c>
      <c r="H2183" s="186"/>
    </row>
    <row r="2184" spans="1:8" ht="12.75" hidden="1" customHeight="1">
      <c r="A2184" s="783" t="s">
        <v>6572</v>
      </c>
      <c r="B2184" s="784"/>
      <c r="C2184" s="784"/>
      <c r="D2184" s="784"/>
      <c r="E2184" s="206" t="s">
        <v>10906</v>
      </c>
      <c r="F2184" s="204">
        <f>SUM(F2183)</f>
        <v>2.3217499999999998</v>
      </c>
      <c r="H2184" s="186"/>
    </row>
    <row r="2185" spans="1:8" ht="12.75" hidden="1" customHeight="1">
      <c r="A2185" s="783"/>
      <c r="B2185" s="784"/>
      <c r="C2185" s="784"/>
      <c r="D2185" s="784"/>
      <c r="E2185" s="212" t="s">
        <v>10907</v>
      </c>
      <c r="F2185" s="213">
        <f>F$10*(F2179)</f>
        <v>0</v>
      </c>
      <c r="H2185" s="186"/>
    </row>
    <row r="2186" spans="1:8" ht="12.75" hidden="1" customHeight="1">
      <c r="A2186" s="783"/>
      <c r="B2186" s="784"/>
      <c r="C2186" s="784"/>
      <c r="D2186" s="784"/>
      <c r="E2186" s="206" t="s">
        <v>10908</v>
      </c>
      <c r="F2186" s="213">
        <f>SUM(F2184:F2185)*F$11</f>
        <v>0.46434999999999998</v>
      </c>
      <c r="H2186" s="186"/>
    </row>
    <row r="2187" spans="1:8" ht="12.75" hidden="1" customHeight="1">
      <c r="A2187" s="789"/>
      <c r="B2187" s="790"/>
      <c r="C2187" s="790"/>
      <c r="D2187" s="790"/>
      <c r="E2187" s="215" t="s">
        <v>10909</v>
      </c>
      <c r="F2187" s="216">
        <f>SUM(F2184:F2186)</f>
        <v>2.7860999999999998</v>
      </c>
      <c r="H2187" s="186"/>
    </row>
    <row r="2188" spans="1:8" ht="12.75" hidden="1" customHeight="1">
      <c r="H2188" s="186"/>
    </row>
    <row r="2189" spans="1:8" ht="24.75" customHeight="1">
      <c r="A2189" s="844" t="s">
        <v>12863</v>
      </c>
      <c r="B2189" s="845"/>
      <c r="C2189" s="845"/>
      <c r="D2189" s="845"/>
      <c r="E2189" s="769" t="s">
        <v>3402</v>
      </c>
      <c r="F2189" s="770"/>
      <c r="H2189" s="242" t="s">
        <v>12875</v>
      </c>
    </row>
    <row r="2190" spans="1:8" ht="12.75" customHeight="1">
      <c r="A2190" s="277" t="s">
        <v>10268</v>
      </c>
      <c r="B2190" s="278">
        <f>ROUND(F2201,2)</f>
        <v>22.15</v>
      </c>
      <c r="C2190" s="279"/>
      <c r="D2190" s="280"/>
      <c r="E2190" s="279"/>
      <c r="F2190" s="281"/>
      <c r="H2190" s="186"/>
    </row>
    <row r="2191" spans="1:8" ht="12.75" customHeight="1">
      <c r="A2191" s="282" t="s">
        <v>12885</v>
      </c>
      <c r="B2191" s="283" t="s">
        <v>8261</v>
      </c>
      <c r="C2191" s="283" t="s">
        <v>8262</v>
      </c>
      <c r="D2191" s="283" t="s">
        <v>8263</v>
      </c>
      <c r="E2191" s="283" t="s">
        <v>8264</v>
      </c>
      <c r="F2191" s="284" t="s">
        <v>8265</v>
      </c>
      <c r="H2191" s="186"/>
    </row>
    <row r="2192" spans="1:8" ht="12.75" customHeight="1">
      <c r="A2192" s="771" t="s">
        <v>6573</v>
      </c>
      <c r="B2192" s="772"/>
      <c r="C2192" s="772"/>
      <c r="D2192" s="772"/>
      <c r="E2192" s="772"/>
      <c r="F2192" s="773"/>
      <c r="H2192" s="186"/>
    </row>
    <row r="2193" spans="1:8" ht="12.75" customHeight="1">
      <c r="A2193" s="349" t="s">
        <v>2455</v>
      </c>
      <c r="B2193" s="288" t="s">
        <v>2456</v>
      </c>
      <c r="C2193" s="289" t="s">
        <v>13436</v>
      </c>
      <c r="D2193" s="290">
        <v>0.24</v>
      </c>
      <c r="E2193" s="291">
        <f>Insumos!D$143</f>
        <v>62.75</v>
      </c>
      <c r="F2193" s="292">
        <f>PRODUCT(D2193:E2193)</f>
        <v>15.059999999999999</v>
      </c>
      <c r="H2193" s="186"/>
    </row>
    <row r="2194" spans="1:8" ht="12.75" customHeight="1">
      <c r="A2194" s="763" t="s">
        <v>6574</v>
      </c>
      <c r="B2194" s="764"/>
      <c r="C2194" s="764"/>
      <c r="D2194" s="764"/>
      <c r="E2194" s="764"/>
      <c r="F2194" s="292">
        <f>SUM(F2193:F2193)</f>
        <v>15.059999999999999</v>
      </c>
      <c r="H2194" s="186"/>
    </row>
    <row r="2195" spans="1:8" ht="12.75" customHeight="1">
      <c r="A2195" s="771" t="s">
        <v>13437</v>
      </c>
      <c r="B2195" s="772"/>
      <c r="C2195" s="772"/>
      <c r="D2195" s="772"/>
      <c r="E2195" s="772"/>
      <c r="F2195" s="773"/>
      <c r="H2195" s="186"/>
    </row>
    <row r="2196" spans="1:8" ht="12.75" customHeight="1">
      <c r="A2196" s="287" t="s">
        <v>4681</v>
      </c>
      <c r="B2196" s="288" t="s">
        <v>4682</v>
      </c>
      <c r="C2196" s="289" t="s">
        <v>13436</v>
      </c>
      <c r="D2196" s="290">
        <v>0.72</v>
      </c>
      <c r="E2196" s="291">
        <f>F$12</f>
        <v>2.12</v>
      </c>
      <c r="F2196" s="292">
        <f>PRODUCT(D2196:E2196)</f>
        <v>1.5264</v>
      </c>
      <c r="H2196" s="186"/>
    </row>
    <row r="2197" spans="1:8" ht="12.75" customHeight="1">
      <c r="A2197" s="763" t="s">
        <v>13444</v>
      </c>
      <c r="B2197" s="764"/>
      <c r="C2197" s="764"/>
      <c r="D2197" s="764"/>
      <c r="E2197" s="764"/>
      <c r="F2197" s="292">
        <f>SUM(F2196)</f>
        <v>1.5264</v>
      </c>
      <c r="H2197" s="186"/>
    </row>
    <row r="2198" spans="1:8" ht="12.75" customHeight="1">
      <c r="A2198" s="763" t="s">
        <v>6572</v>
      </c>
      <c r="B2198" s="764"/>
      <c r="C2198" s="764"/>
      <c r="D2198" s="764"/>
      <c r="E2198" s="294" t="s">
        <v>10906</v>
      </c>
      <c r="F2198" s="292">
        <f>SUM(F2194,F2197)</f>
        <v>16.586399999999998</v>
      </c>
      <c r="H2198" s="186"/>
    </row>
    <row r="2199" spans="1:8" ht="12.75" customHeight="1">
      <c r="A2199" s="763"/>
      <c r="B2199" s="764"/>
      <c r="C2199" s="764"/>
      <c r="D2199" s="764"/>
      <c r="E2199" s="288" t="s">
        <v>10907</v>
      </c>
      <c r="F2199" s="304">
        <f>F$10*(F2197)</f>
        <v>1.8744192</v>
      </c>
      <c r="H2199" s="186"/>
    </row>
    <row r="2200" spans="1:8" ht="12.75" customHeight="1">
      <c r="A2200" s="763"/>
      <c r="B2200" s="764"/>
      <c r="C2200" s="764"/>
      <c r="D2200" s="764"/>
      <c r="E2200" s="294" t="s">
        <v>10908</v>
      </c>
      <c r="F2200" s="304">
        <f>SUM(F2198:F2199)*F$11</f>
        <v>3.6921638399999992</v>
      </c>
      <c r="H2200" s="186"/>
    </row>
    <row r="2201" spans="1:8" ht="12.75" customHeight="1">
      <c r="A2201" s="765"/>
      <c r="B2201" s="766"/>
      <c r="C2201" s="766"/>
      <c r="D2201" s="766"/>
      <c r="E2201" s="306" t="s">
        <v>10909</v>
      </c>
      <c r="F2201" s="350">
        <f>SUM(F2198:F2200)</f>
        <v>22.152983039999995</v>
      </c>
      <c r="H2201" s="186"/>
    </row>
    <row r="2202" spans="1:8" ht="12.75" customHeight="1">
      <c r="A2202" s="206"/>
      <c r="B2202" s="206"/>
      <c r="C2202" s="206"/>
      <c r="D2202" s="206"/>
      <c r="E2202" s="212"/>
      <c r="F2202" s="319"/>
      <c r="H2202" s="186"/>
    </row>
    <row r="2203" spans="1:8" ht="12.75" customHeight="1">
      <c r="A2203" s="206"/>
      <c r="B2203" s="206"/>
      <c r="C2203" s="206"/>
      <c r="D2203" s="206"/>
      <c r="E2203" s="212"/>
      <c r="F2203" s="319"/>
      <c r="H2203" s="186"/>
    </row>
    <row r="2204" spans="1:8" ht="22.5" customHeight="1">
      <c r="A2204" s="875" t="s">
        <v>3290</v>
      </c>
      <c r="B2204" s="876"/>
      <c r="C2204" s="876"/>
      <c r="D2204" s="876"/>
      <c r="E2204" s="820" t="s">
        <v>3291</v>
      </c>
      <c r="F2204" s="821"/>
      <c r="H2204" s="242" t="s">
        <v>12875</v>
      </c>
    </row>
    <row r="2205" spans="1:8" ht="12.75" customHeight="1">
      <c r="A2205" s="352" t="s">
        <v>10268</v>
      </c>
      <c r="B2205" s="353">
        <f>ROUND(F2216,2)</f>
        <v>2.73</v>
      </c>
      <c r="C2205" s="354"/>
      <c r="D2205" s="355"/>
      <c r="E2205" s="354"/>
      <c r="F2205" s="356"/>
      <c r="H2205" s="186"/>
    </row>
    <row r="2206" spans="1:8" ht="12.75" customHeight="1">
      <c r="A2206" s="357" t="s">
        <v>12885</v>
      </c>
      <c r="B2206" s="358" t="s">
        <v>8261</v>
      </c>
      <c r="C2206" s="358" t="s">
        <v>8262</v>
      </c>
      <c r="D2206" s="358" t="s">
        <v>8263</v>
      </c>
      <c r="E2206" s="358" t="s">
        <v>8264</v>
      </c>
      <c r="F2206" s="359" t="s">
        <v>8265</v>
      </c>
      <c r="H2206" s="186"/>
    </row>
    <row r="2207" spans="1:8" ht="12.75" customHeight="1">
      <c r="A2207" s="816" t="s">
        <v>6573</v>
      </c>
      <c r="B2207" s="817"/>
      <c r="C2207" s="817"/>
      <c r="D2207" s="817"/>
      <c r="E2207" s="817"/>
      <c r="F2207" s="818"/>
      <c r="H2207" s="186"/>
    </row>
    <row r="2208" spans="1:8" ht="21.75" customHeight="1">
      <c r="A2208" s="363" t="s">
        <v>7623</v>
      </c>
      <c r="B2208" s="364" t="s">
        <v>7624</v>
      </c>
      <c r="C2208" s="365" t="s">
        <v>13436</v>
      </c>
      <c r="D2208" s="366">
        <v>3.6299999999999999E-2</v>
      </c>
      <c r="E2208" s="367">
        <f>Insumos!$D$139</f>
        <v>52.27</v>
      </c>
      <c r="F2208" s="368">
        <f>PRODUCT(D2208:E2208)</f>
        <v>1.8974010000000001</v>
      </c>
      <c r="H2208" s="186"/>
    </row>
    <row r="2209" spans="1:8" ht="12.75" customHeight="1">
      <c r="A2209" s="806" t="s">
        <v>6574</v>
      </c>
      <c r="B2209" s="807"/>
      <c r="C2209" s="807"/>
      <c r="D2209" s="807"/>
      <c r="E2209" s="807"/>
      <c r="F2209" s="368">
        <f>SUM(F2208:F2208)</f>
        <v>1.8974010000000001</v>
      </c>
      <c r="H2209" s="186"/>
    </row>
    <row r="2210" spans="1:8" ht="12.75" customHeight="1">
      <c r="A2210" s="816" t="s">
        <v>13437</v>
      </c>
      <c r="B2210" s="817"/>
      <c r="C2210" s="817"/>
      <c r="D2210" s="817"/>
      <c r="E2210" s="817"/>
      <c r="F2210" s="818"/>
      <c r="H2210" s="186"/>
    </row>
    <row r="2211" spans="1:8" ht="12.75" customHeight="1">
      <c r="A2211" s="370" t="s">
        <v>4681</v>
      </c>
      <c r="B2211" s="170" t="s">
        <v>4682</v>
      </c>
      <c r="C2211" s="365" t="s">
        <v>13436</v>
      </c>
      <c r="D2211" s="366">
        <v>0.08</v>
      </c>
      <c r="E2211" s="367">
        <f>F$12</f>
        <v>2.12</v>
      </c>
      <c r="F2211" s="368">
        <f>PRODUCT(D2211:E2211)</f>
        <v>0.1696</v>
      </c>
      <c r="H2211" s="186"/>
    </row>
    <row r="2212" spans="1:8" ht="12.75" customHeight="1">
      <c r="A2212" s="806" t="s">
        <v>13444</v>
      </c>
      <c r="B2212" s="807"/>
      <c r="C2212" s="807"/>
      <c r="D2212" s="807"/>
      <c r="E2212" s="807"/>
      <c r="F2212" s="368">
        <f>SUM(F2211)</f>
        <v>0.1696</v>
      </c>
      <c r="H2212" s="186"/>
    </row>
    <row r="2213" spans="1:8" ht="12.75" customHeight="1">
      <c r="A2213" s="806" t="s">
        <v>6572</v>
      </c>
      <c r="B2213" s="807"/>
      <c r="C2213" s="807"/>
      <c r="D2213" s="807"/>
      <c r="E2213" s="369" t="s">
        <v>10906</v>
      </c>
      <c r="F2213" s="368">
        <f>SUM(F2209,F2212)</f>
        <v>2.0670010000000003</v>
      </c>
      <c r="H2213" s="186"/>
    </row>
    <row r="2214" spans="1:8" ht="12.75" customHeight="1">
      <c r="A2214" s="806"/>
      <c r="B2214" s="807"/>
      <c r="C2214" s="807"/>
      <c r="D2214" s="807"/>
      <c r="E2214" s="170" t="s">
        <v>10907</v>
      </c>
      <c r="F2214" s="371">
        <f>F$10*(F2212)</f>
        <v>0.2082688</v>
      </c>
      <c r="H2214" s="186"/>
    </row>
    <row r="2215" spans="1:8" ht="12.75" customHeight="1">
      <c r="A2215" s="806"/>
      <c r="B2215" s="807"/>
      <c r="C2215" s="807"/>
      <c r="D2215" s="807"/>
      <c r="E2215" s="369" t="s">
        <v>10908</v>
      </c>
      <c r="F2215" s="371">
        <f>SUM(F2213:F2214)*F$11</f>
        <v>0.45505396000000009</v>
      </c>
      <c r="H2215" s="186"/>
    </row>
    <row r="2216" spans="1:8" ht="12.75" customHeight="1">
      <c r="A2216" s="812"/>
      <c r="B2216" s="813"/>
      <c r="C2216" s="813"/>
      <c r="D2216" s="813"/>
      <c r="E2216" s="373" t="s">
        <v>10909</v>
      </c>
      <c r="F2216" s="374">
        <f>SUM(F2213:F2215)</f>
        <v>2.7303237600000001</v>
      </c>
      <c r="H2216" s="186"/>
    </row>
    <row r="2217" spans="1:8" ht="12.75" customHeight="1">
      <c r="A2217" s="206"/>
      <c r="B2217" s="206"/>
      <c r="C2217" s="206"/>
      <c r="D2217" s="206"/>
      <c r="E2217" s="212"/>
      <c r="F2217" s="319"/>
      <c r="H2217" s="186"/>
    </row>
    <row r="2218" spans="1:8" ht="12.75" customHeight="1">
      <c r="A2218" s="206"/>
      <c r="B2218" s="206"/>
      <c r="C2218" s="206"/>
      <c r="D2218" s="206"/>
      <c r="E2218" s="212"/>
      <c r="F2218" s="319"/>
      <c r="H2218" s="186"/>
    </row>
    <row r="2219" spans="1:8" ht="12.75" hidden="1" customHeight="1">
      <c r="A2219" s="206"/>
      <c r="B2219" s="206"/>
      <c r="C2219" s="206"/>
      <c r="D2219" s="206"/>
      <c r="E2219" s="212"/>
      <c r="F2219" s="319"/>
      <c r="H2219" s="186"/>
    </row>
    <row r="2220" spans="1:8" ht="12.75" hidden="1" customHeight="1">
      <c r="A2220" s="206"/>
      <c r="B2220" s="206"/>
      <c r="C2220" s="206"/>
      <c r="D2220" s="206"/>
      <c r="E2220" s="212"/>
      <c r="F2220" s="319"/>
      <c r="H2220" s="186"/>
    </row>
    <row r="2221" spans="1:8" ht="12.75" hidden="1" customHeight="1">
      <c r="A2221" s="206"/>
      <c r="B2221" s="206"/>
      <c r="C2221" s="206"/>
      <c r="D2221" s="206"/>
      <c r="E2221" s="212"/>
      <c r="F2221" s="319"/>
      <c r="H2221" s="186"/>
    </row>
    <row r="2222" spans="1:8" ht="12.75" hidden="1" customHeight="1">
      <c r="A2222" s="206"/>
      <c r="B2222" s="206"/>
      <c r="C2222" s="206"/>
      <c r="D2222" s="206"/>
      <c r="E2222" s="212"/>
      <c r="F2222" s="319"/>
      <c r="H2222" s="186"/>
    </row>
    <row r="2223" spans="1:8" ht="12.75" hidden="1" customHeight="1">
      <c r="H2223" s="186"/>
    </row>
    <row r="2224" spans="1:8" ht="12.75" hidden="1" customHeight="1">
      <c r="A2224" s="796" t="s">
        <v>6687</v>
      </c>
      <c r="B2224" s="796"/>
      <c r="C2224" s="796"/>
      <c r="D2224" s="796"/>
      <c r="E2224" s="796"/>
      <c r="F2224" s="796"/>
      <c r="G2224" s="796"/>
      <c r="H2224" s="186"/>
    </row>
    <row r="2225" spans="1:8" ht="12.75" hidden="1" customHeight="1">
      <c r="H2225" s="186"/>
    </row>
    <row r="2226" spans="1:8" ht="12.75" hidden="1" customHeight="1">
      <c r="A2226" s="791" t="s">
        <v>4548</v>
      </c>
      <c r="B2226" s="792"/>
      <c r="C2226" s="792"/>
      <c r="D2226" s="792"/>
      <c r="E2226" s="781" t="s">
        <v>3402</v>
      </c>
      <c r="F2226" s="782"/>
      <c r="H2226" s="186"/>
    </row>
    <row r="2227" spans="1:8" ht="12.75" hidden="1" customHeight="1">
      <c r="A2227" s="190" t="s">
        <v>10268</v>
      </c>
      <c r="B2227" s="191">
        <f>ROUND(F2264,2)</f>
        <v>321.49</v>
      </c>
      <c r="C2227" s="192"/>
      <c r="D2227" s="193"/>
      <c r="E2227" s="192"/>
      <c r="F2227" s="194"/>
      <c r="H2227" s="186"/>
    </row>
    <row r="2228" spans="1:8" ht="12.75" hidden="1" customHeight="1">
      <c r="A2228" s="195" t="s">
        <v>12885</v>
      </c>
      <c r="B2228" s="196" t="s">
        <v>8261</v>
      </c>
      <c r="C2228" s="196" t="s">
        <v>8262</v>
      </c>
      <c r="D2228" s="196" t="s">
        <v>8263</v>
      </c>
      <c r="E2228" s="196" t="s">
        <v>8264</v>
      </c>
      <c r="F2228" s="197" t="s">
        <v>8265</v>
      </c>
      <c r="H2228" s="186"/>
    </row>
    <row r="2229" spans="1:8" ht="12.75" hidden="1" customHeight="1">
      <c r="A2229" s="778" t="s">
        <v>6573</v>
      </c>
      <c r="B2229" s="779"/>
      <c r="C2229" s="779"/>
      <c r="D2229" s="779"/>
      <c r="E2229" s="779"/>
      <c r="F2229" s="780"/>
      <c r="H2229" s="186"/>
    </row>
    <row r="2230" spans="1:8" ht="12.75" hidden="1" customHeight="1">
      <c r="A2230" s="339" t="s">
        <v>7084</v>
      </c>
      <c r="B2230" s="336" t="s">
        <v>7085</v>
      </c>
      <c r="C2230" s="337" t="s">
        <v>13436</v>
      </c>
      <c r="D2230" s="338">
        <v>0.4</v>
      </c>
      <c r="E2230" s="211">
        <f>Insumos!D$49</f>
        <v>2.6339999999999999</v>
      </c>
      <c r="F2230" s="204">
        <f t="shared" ref="F2230:F2245" si="7">PRODUCT(D2230:E2230)</f>
        <v>1.0536000000000001</v>
      </c>
      <c r="H2230" s="186"/>
    </row>
    <row r="2231" spans="1:8" ht="12.75" hidden="1" customHeight="1">
      <c r="A2231" s="339" t="s">
        <v>7086</v>
      </c>
      <c r="B2231" s="336" t="s">
        <v>7087</v>
      </c>
      <c r="C2231" s="337" t="s">
        <v>13436</v>
      </c>
      <c r="D2231" s="338">
        <v>0</v>
      </c>
      <c r="E2231" s="211">
        <f>Insumos!D$50</f>
        <v>2.7913999999999999</v>
      </c>
      <c r="F2231" s="204">
        <f t="shared" si="7"/>
        <v>0</v>
      </c>
      <c r="H2231" s="186"/>
    </row>
    <row r="2232" spans="1:8" ht="12.75" hidden="1" customHeight="1">
      <c r="A2232" s="339" t="s">
        <v>7088</v>
      </c>
      <c r="B2232" s="208" t="s">
        <v>7473</v>
      </c>
      <c r="C2232" s="337" t="s">
        <v>13436</v>
      </c>
      <c r="D2232" s="338">
        <v>0</v>
      </c>
      <c r="E2232" s="211">
        <f>Insumos!D$51</f>
        <v>11.57</v>
      </c>
      <c r="F2232" s="204">
        <f t="shared" si="7"/>
        <v>0</v>
      </c>
      <c r="H2232" s="186"/>
    </row>
    <row r="2233" spans="1:8" ht="12.75" hidden="1" customHeight="1">
      <c r="A2233" s="339" t="s">
        <v>7089</v>
      </c>
      <c r="B2233" s="336" t="s">
        <v>7090</v>
      </c>
      <c r="C2233" s="337" t="s">
        <v>13436</v>
      </c>
      <c r="D2233" s="338">
        <v>0</v>
      </c>
      <c r="E2233" s="211">
        <f>Insumos!D$52</f>
        <v>3.9049999999999998</v>
      </c>
      <c r="F2233" s="204">
        <f t="shared" si="7"/>
        <v>0</v>
      </c>
      <c r="H2233" s="186"/>
    </row>
    <row r="2234" spans="1:8" ht="12.75" hidden="1" customHeight="1">
      <c r="A2234" s="339" t="s">
        <v>7091</v>
      </c>
      <c r="B2234" s="208" t="s">
        <v>7472</v>
      </c>
      <c r="C2234" s="337" t="s">
        <v>13436</v>
      </c>
      <c r="D2234" s="338">
        <v>0.4</v>
      </c>
      <c r="E2234" s="211">
        <f>Insumos!D$53</f>
        <v>1.58</v>
      </c>
      <c r="F2234" s="204">
        <f t="shared" si="7"/>
        <v>0.63200000000000012</v>
      </c>
      <c r="H2234" s="186"/>
    </row>
    <row r="2235" spans="1:8" ht="12.75" hidden="1" customHeight="1">
      <c r="A2235" s="339" t="s">
        <v>302</v>
      </c>
      <c r="B2235" s="336" t="s">
        <v>303</v>
      </c>
      <c r="C2235" s="337" t="s">
        <v>13436</v>
      </c>
      <c r="D2235" s="338">
        <v>0</v>
      </c>
      <c r="E2235" s="211">
        <f>Insumos!D$54</f>
        <v>0.93049999999999999</v>
      </c>
      <c r="F2235" s="204">
        <f t="shared" si="7"/>
        <v>0</v>
      </c>
      <c r="H2235" s="186"/>
    </row>
    <row r="2236" spans="1:8" ht="12.75" hidden="1" customHeight="1">
      <c r="A2236" s="339" t="s">
        <v>304</v>
      </c>
      <c r="B2236" s="336" t="s">
        <v>305</v>
      </c>
      <c r="C2236" s="337" t="s">
        <v>13436</v>
      </c>
      <c r="D2236" s="338">
        <v>0.7</v>
      </c>
      <c r="E2236" s="211">
        <f>Insumos!D$55</f>
        <v>3.1520000000000001</v>
      </c>
      <c r="F2236" s="204">
        <f t="shared" si="7"/>
        <v>2.2063999999999999</v>
      </c>
      <c r="H2236" s="186"/>
    </row>
    <row r="2237" spans="1:8" ht="12.75" hidden="1" customHeight="1">
      <c r="A2237" s="339" t="s">
        <v>306</v>
      </c>
      <c r="B2237" s="336" t="s">
        <v>307</v>
      </c>
      <c r="C2237" s="337" t="s">
        <v>13436</v>
      </c>
      <c r="D2237" s="338">
        <v>0</v>
      </c>
      <c r="E2237" s="211">
        <f>Insumos!D$56</f>
        <v>3.6400000000000002E-2</v>
      </c>
      <c r="F2237" s="204">
        <f t="shared" si="7"/>
        <v>0</v>
      </c>
      <c r="H2237" s="186"/>
    </row>
    <row r="2238" spans="1:8" ht="12.75" hidden="1" customHeight="1">
      <c r="A2238" s="339" t="s">
        <v>308</v>
      </c>
      <c r="B2238" s="336" t="s">
        <v>309</v>
      </c>
      <c r="C2238" s="337" t="s">
        <v>13436</v>
      </c>
      <c r="D2238" s="338">
        <v>0.6</v>
      </c>
      <c r="E2238" s="211">
        <f>Insumos!D$57</f>
        <v>8.2401999999999997</v>
      </c>
      <c r="F2238" s="204">
        <f t="shared" si="7"/>
        <v>4.9441199999999998</v>
      </c>
      <c r="H2238" s="186"/>
    </row>
    <row r="2239" spans="1:8" ht="12.75" hidden="1" customHeight="1">
      <c r="A2239" s="339" t="s">
        <v>310</v>
      </c>
      <c r="B2239" s="336" t="s">
        <v>311</v>
      </c>
      <c r="C2239" s="337" t="s">
        <v>13436</v>
      </c>
      <c r="D2239" s="338">
        <v>1</v>
      </c>
      <c r="E2239" s="211">
        <f>Insumos!D$61</f>
        <v>7.6097999999999999</v>
      </c>
      <c r="F2239" s="204">
        <f t="shared" si="7"/>
        <v>7.6097999999999999</v>
      </c>
      <c r="H2239" s="186"/>
    </row>
    <row r="2240" spans="1:8" ht="12.75" hidden="1" customHeight="1">
      <c r="A2240" s="339" t="s">
        <v>7274</v>
      </c>
      <c r="B2240" s="208" t="s">
        <v>7474</v>
      </c>
      <c r="C2240" s="337" t="s">
        <v>13436</v>
      </c>
      <c r="D2240" s="338">
        <v>1</v>
      </c>
      <c r="E2240" s="211">
        <f>Insumos!D$63</f>
        <v>48.37</v>
      </c>
      <c r="F2240" s="204">
        <f t="shared" si="7"/>
        <v>48.37</v>
      </c>
      <c r="H2240" s="186"/>
    </row>
    <row r="2241" spans="1:8" ht="12.75" hidden="1" customHeight="1">
      <c r="A2241" s="339" t="s">
        <v>312</v>
      </c>
      <c r="B2241" s="336" t="s">
        <v>313</v>
      </c>
      <c r="C2241" s="337" t="s">
        <v>13436</v>
      </c>
      <c r="D2241" s="338">
        <v>1</v>
      </c>
      <c r="E2241" s="211">
        <f>Insumos!D$65</f>
        <v>19.787500000000001</v>
      </c>
      <c r="F2241" s="204">
        <f t="shared" si="7"/>
        <v>19.787500000000001</v>
      </c>
      <c r="H2241" s="186"/>
    </row>
    <row r="2242" spans="1:8" ht="12.75" hidden="1" customHeight="1">
      <c r="A2242" s="339" t="s">
        <v>314</v>
      </c>
      <c r="B2242" s="208" t="s">
        <v>7472</v>
      </c>
      <c r="C2242" s="337" t="s">
        <v>13436</v>
      </c>
      <c r="D2242" s="338">
        <v>0.6</v>
      </c>
      <c r="E2242" s="211">
        <f>Insumos!D$71</f>
        <v>1.58</v>
      </c>
      <c r="F2242" s="204">
        <f t="shared" si="7"/>
        <v>0.94799999999999995</v>
      </c>
      <c r="H2242" s="186"/>
    </row>
    <row r="2243" spans="1:8" ht="12.75" hidden="1" customHeight="1">
      <c r="A2243" s="339" t="s">
        <v>315</v>
      </c>
      <c r="B2243" s="336" t="s">
        <v>316</v>
      </c>
      <c r="C2243" s="337" t="s">
        <v>13436</v>
      </c>
      <c r="D2243" s="338">
        <v>1</v>
      </c>
      <c r="E2243" s="211">
        <f>Insumos!D$72</f>
        <v>2.5366</v>
      </c>
      <c r="F2243" s="204">
        <f t="shared" si="7"/>
        <v>2.5366</v>
      </c>
      <c r="H2243" s="186"/>
    </row>
    <row r="2244" spans="1:8" ht="12.75" hidden="1" customHeight="1">
      <c r="A2244" s="339" t="s">
        <v>9362</v>
      </c>
      <c r="B2244" s="336" t="s">
        <v>9363</v>
      </c>
      <c r="C2244" s="337" t="s">
        <v>13436</v>
      </c>
      <c r="D2244" s="338">
        <v>0.3</v>
      </c>
      <c r="E2244" s="211">
        <f>Insumos!D$73</f>
        <v>4.8879999999999999</v>
      </c>
      <c r="F2244" s="204">
        <f t="shared" si="7"/>
        <v>1.4663999999999999</v>
      </c>
      <c r="H2244" s="186"/>
    </row>
    <row r="2245" spans="1:8" ht="12.75" hidden="1" customHeight="1">
      <c r="A2245" s="339" t="s">
        <v>317</v>
      </c>
      <c r="B2245" s="336" t="s">
        <v>318</v>
      </c>
      <c r="C2245" s="337" t="s">
        <v>13436</v>
      </c>
      <c r="D2245" s="338">
        <v>1</v>
      </c>
      <c r="E2245" s="211">
        <f>Insumos!D$74</f>
        <v>0.12</v>
      </c>
      <c r="F2245" s="204">
        <f t="shared" si="7"/>
        <v>0.12</v>
      </c>
      <c r="H2245" s="186"/>
    </row>
    <row r="2246" spans="1:8" ht="12.75" hidden="1" customHeight="1">
      <c r="A2246" s="783" t="s">
        <v>6574</v>
      </c>
      <c r="B2246" s="784"/>
      <c r="C2246" s="784"/>
      <c r="D2246" s="784"/>
      <c r="E2246" s="784"/>
      <c r="F2246" s="204">
        <f>SUM(F2230:F2245)</f>
        <v>89.674419999999998</v>
      </c>
      <c r="H2246" s="186"/>
    </row>
    <row r="2247" spans="1:8" ht="12.75" hidden="1" customHeight="1">
      <c r="A2247" s="778" t="s">
        <v>13437</v>
      </c>
      <c r="B2247" s="779"/>
      <c r="C2247" s="779"/>
      <c r="D2247" s="779"/>
      <c r="E2247" s="779"/>
      <c r="F2247" s="780"/>
      <c r="H2247" s="186"/>
    </row>
    <row r="2248" spans="1:8" ht="12.75" hidden="1" customHeight="1">
      <c r="A2248" s="336" t="s">
        <v>319</v>
      </c>
      <c r="B2248" s="336" t="s">
        <v>320</v>
      </c>
      <c r="C2248" s="337" t="s">
        <v>13436</v>
      </c>
      <c r="D2248" s="338">
        <v>1</v>
      </c>
      <c r="E2248" s="211">
        <f>Insumos!D$2392</f>
        <v>5.69</v>
      </c>
      <c r="F2248" s="204">
        <f>PRODUCT(D2248:E2248)</f>
        <v>5.69</v>
      </c>
      <c r="H2248" s="186"/>
    </row>
    <row r="2249" spans="1:8" ht="12.75" hidden="1" customHeight="1">
      <c r="A2249" s="336" t="s">
        <v>321</v>
      </c>
      <c r="B2249" s="336" t="s">
        <v>322</v>
      </c>
      <c r="C2249" s="337" t="s">
        <v>13436</v>
      </c>
      <c r="D2249" s="338">
        <v>10</v>
      </c>
      <c r="E2249" s="211">
        <f>F$14</f>
        <v>2.89</v>
      </c>
      <c r="F2249" s="204">
        <f>PRODUCT(D2249:E2249)</f>
        <v>28.900000000000002</v>
      </c>
      <c r="H2249" s="186"/>
    </row>
    <row r="2250" spans="1:8" ht="12.75" hidden="1" customHeight="1">
      <c r="A2250" s="336" t="s">
        <v>4681</v>
      </c>
      <c r="B2250" s="336" t="s">
        <v>4682</v>
      </c>
      <c r="C2250" s="337" t="s">
        <v>13436</v>
      </c>
      <c r="D2250" s="338">
        <v>10</v>
      </c>
      <c r="E2250" s="211">
        <f>F$12</f>
        <v>2.12</v>
      </c>
      <c r="F2250" s="204">
        <f>PRODUCT(D2250:E2250)</f>
        <v>21.200000000000003</v>
      </c>
      <c r="H2250" s="186"/>
    </row>
    <row r="2251" spans="1:8" ht="12.75" hidden="1" customHeight="1">
      <c r="A2251" s="336" t="s">
        <v>323</v>
      </c>
      <c r="B2251" s="336" t="s">
        <v>324</v>
      </c>
      <c r="C2251" s="337" t="s">
        <v>13436</v>
      </c>
      <c r="D2251" s="338">
        <v>1</v>
      </c>
      <c r="E2251" s="211">
        <f>Insumos!D$2460</f>
        <v>3.97</v>
      </c>
      <c r="F2251" s="204">
        <f>PRODUCT(D2251:E2251)</f>
        <v>3.97</v>
      </c>
      <c r="H2251" s="186"/>
    </row>
    <row r="2252" spans="1:8" ht="12.75" hidden="1" customHeight="1">
      <c r="A2252" s="783" t="s">
        <v>13444</v>
      </c>
      <c r="B2252" s="784"/>
      <c r="C2252" s="784"/>
      <c r="D2252" s="784"/>
      <c r="E2252" s="784"/>
      <c r="F2252" s="204">
        <f>SUM(F2248:F2251)</f>
        <v>59.760000000000005</v>
      </c>
      <c r="H2252" s="186"/>
    </row>
    <row r="2253" spans="1:8" ht="12.75" hidden="1" customHeight="1">
      <c r="A2253" s="778" t="s">
        <v>13445</v>
      </c>
      <c r="B2253" s="779"/>
      <c r="C2253" s="779"/>
      <c r="D2253" s="779"/>
      <c r="E2253" s="779"/>
      <c r="F2253" s="780"/>
      <c r="H2253" s="186"/>
    </row>
    <row r="2254" spans="1:8" ht="12.75" hidden="1" customHeight="1">
      <c r="A2254" s="336" t="s">
        <v>325</v>
      </c>
      <c r="B2254" s="336" t="s">
        <v>326</v>
      </c>
      <c r="C2254" s="337" t="s">
        <v>4675</v>
      </c>
      <c r="D2254" s="338">
        <v>6</v>
      </c>
      <c r="E2254" s="211">
        <f>Insumos!D$491</f>
        <v>1.66</v>
      </c>
      <c r="F2254" s="204">
        <f t="shared" ref="F2254:F2259" si="8">PRODUCT(D2254:E2254)</f>
        <v>9.9599999999999991</v>
      </c>
      <c r="H2254" s="186"/>
    </row>
    <row r="2255" spans="1:8" ht="12.75" hidden="1" customHeight="1">
      <c r="A2255" s="336" t="s">
        <v>327</v>
      </c>
      <c r="B2255" s="336" t="s">
        <v>328</v>
      </c>
      <c r="C2255" s="337" t="s">
        <v>6555</v>
      </c>
      <c r="D2255" s="338">
        <v>4</v>
      </c>
      <c r="E2255" s="211">
        <f>Insumos!D$495</f>
        <v>1.65</v>
      </c>
      <c r="F2255" s="204">
        <f t="shared" si="8"/>
        <v>6.6</v>
      </c>
      <c r="H2255" s="186"/>
    </row>
    <row r="2256" spans="1:8" ht="12.75" hidden="1" customHeight="1">
      <c r="A2256" s="336" t="s">
        <v>329</v>
      </c>
      <c r="B2256" s="336" t="s">
        <v>330</v>
      </c>
      <c r="C2256" s="337" t="s">
        <v>4675</v>
      </c>
      <c r="D2256" s="338">
        <v>3</v>
      </c>
      <c r="E2256" s="211">
        <f>Insumos!D$496</f>
        <v>2.3199999999999998</v>
      </c>
      <c r="F2256" s="204">
        <f t="shared" si="8"/>
        <v>6.9599999999999991</v>
      </c>
      <c r="H2256" s="186"/>
    </row>
    <row r="2257" spans="1:8" ht="12.75" hidden="1" customHeight="1">
      <c r="A2257" s="336" t="s">
        <v>331</v>
      </c>
      <c r="B2257" s="336" t="s">
        <v>332</v>
      </c>
      <c r="C2257" s="337" t="s">
        <v>8247</v>
      </c>
      <c r="D2257" s="338">
        <v>0.2</v>
      </c>
      <c r="E2257" s="211">
        <f>Insumos!D$494</f>
        <v>11.98</v>
      </c>
      <c r="F2257" s="204">
        <f t="shared" si="8"/>
        <v>2.3960000000000004</v>
      </c>
      <c r="H2257" s="186"/>
    </row>
    <row r="2258" spans="1:8" ht="12.75" hidden="1" customHeight="1">
      <c r="A2258" s="336" t="s">
        <v>333</v>
      </c>
      <c r="B2258" s="336" t="s">
        <v>334</v>
      </c>
      <c r="C2258" s="337" t="s">
        <v>335</v>
      </c>
      <c r="D2258" s="338">
        <v>4.0000000000000002E-4</v>
      </c>
      <c r="E2258" s="211">
        <f>Insumos!D$370</f>
        <v>3014.58</v>
      </c>
      <c r="F2258" s="204">
        <f t="shared" si="8"/>
        <v>1.205832</v>
      </c>
      <c r="H2258" s="186"/>
    </row>
    <row r="2259" spans="1:8" ht="12.75" hidden="1" customHeight="1">
      <c r="A2259" s="336" t="s">
        <v>336</v>
      </c>
      <c r="B2259" s="336" t="s">
        <v>337</v>
      </c>
      <c r="C2259" s="337" t="s">
        <v>6555</v>
      </c>
      <c r="D2259" s="338">
        <v>0.01</v>
      </c>
      <c r="E2259" s="211">
        <f>Insumos!D$6076</f>
        <v>1797.04</v>
      </c>
      <c r="F2259" s="204">
        <f t="shared" si="8"/>
        <v>17.970400000000001</v>
      </c>
      <c r="H2259" s="186"/>
    </row>
    <row r="2260" spans="1:8" ht="12.75" hidden="1" customHeight="1">
      <c r="A2260" s="783" t="s">
        <v>10905</v>
      </c>
      <c r="B2260" s="784"/>
      <c r="C2260" s="784"/>
      <c r="D2260" s="784"/>
      <c r="E2260" s="784"/>
      <c r="F2260" s="204">
        <f>SUM(F2254:F2259)</f>
        <v>45.092231999999996</v>
      </c>
      <c r="H2260" s="186"/>
    </row>
    <row r="2261" spans="1:8" ht="12.75" hidden="1" customHeight="1">
      <c r="A2261" s="783" t="s">
        <v>6572</v>
      </c>
      <c r="B2261" s="784"/>
      <c r="C2261" s="784"/>
      <c r="D2261" s="784"/>
      <c r="E2261" s="206" t="s">
        <v>10906</v>
      </c>
      <c r="F2261" s="204">
        <f>SUM(F2246,F2252,F2260)</f>
        <v>194.52665199999998</v>
      </c>
      <c r="H2261" s="186"/>
    </row>
    <row r="2262" spans="1:8" ht="12.75" hidden="1" customHeight="1">
      <c r="A2262" s="783"/>
      <c r="B2262" s="784"/>
      <c r="C2262" s="784"/>
      <c r="D2262" s="784"/>
      <c r="E2262" s="212" t="s">
        <v>10907</v>
      </c>
      <c r="F2262" s="213">
        <f>F$10*(F2252)</f>
        <v>73.385280000000009</v>
      </c>
      <c r="H2262" s="186"/>
    </row>
    <row r="2263" spans="1:8" ht="12.75" hidden="1" customHeight="1">
      <c r="A2263" s="783"/>
      <c r="B2263" s="784"/>
      <c r="C2263" s="784"/>
      <c r="D2263" s="784"/>
      <c r="E2263" s="206" t="s">
        <v>10908</v>
      </c>
      <c r="F2263" s="213">
        <f>SUM(F2261:F2262)*F$11</f>
        <v>53.582386399999997</v>
      </c>
      <c r="H2263" s="186"/>
    </row>
    <row r="2264" spans="1:8" ht="12.75" hidden="1" customHeight="1">
      <c r="A2264" s="789"/>
      <c r="B2264" s="790"/>
      <c r="C2264" s="790"/>
      <c r="D2264" s="790"/>
      <c r="E2264" s="215" t="s">
        <v>10909</v>
      </c>
      <c r="F2264" s="216">
        <f>SUM(F2261:F2263)</f>
        <v>321.4943184</v>
      </c>
      <c r="H2264" s="186"/>
    </row>
    <row r="2265" spans="1:8" ht="12.75" hidden="1" customHeight="1">
      <c r="A2265" s="206"/>
      <c r="B2265" s="206"/>
      <c r="C2265" s="206"/>
      <c r="D2265" s="206"/>
      <c r="E2265" s="212"/>
      <c r="F2265" s="220"/>
      <c r="H2265" s="186"/>
    </row>
    <row r="2266" spans="1:8" hidden="1">
      <c r="H2266" s="186"/>
    </row>
    <row r="2267" spans="1:8" ht="12.75" hidden="1" customHeight="1">
      <c r="A2267" s="791" t="s">
        <v>1916</v>
      </c>
      <c r="B2267" s="792"/>
      <c r="C2267" s="792"/>
      <c r="D2267" s="792"/>
      <c r="E2267" s="781" t="s">
        <v>3402</v>
      </c>
      <c r="F2267" s="782"/>
      <c r="H2267" s="186"/>
    </row>
    <row r="2268" spans="1:8" ht="12.75" hidden="1" customHeight="1">
      <c r="A2268" s="190" t="s">
        <v>10268</v>
      </c>
      <c r="B2268" s="191">
        <f>ROUND(F2295,2)</f>
        <v>205.17</v>
      </c>
      <c r="C2268" s="192"/>
      <c r="D2268" s="193"/>
      <c r="E2268" s="192"/>
      <c r="F2268" s="194"/>
      <c r="H2268" s="186"/>
    </row>
    <row r="2269" spans="1:8" hidden="1">
      <c r="A2269" s="195" t="s">
        <v>12885</v>
      </c>
      <c r="B2269" s="196" t="s">
        <v>8261</v>
      </c>
      <c r="C2269" s="196" t="s">
        <v>8262</v>
      </c>
      <c r="D2269" s="196" t="s">
        <v>8263</v>
      </c>
      <c r="E2269" s="196" t="s">
        <v>8264</v>
      </c>
      <c r="F2269" s="197" t="s">
        <v>8265</v>
      </c>
      <c r="H2269" s="186"/>
    </row>
    <row r="2270" spans="1:8" ht="12.75" hidden="1" customHeight="1">
      <c r="A2270" s="778" t="s">
        <v>6573</v>
      </c>
      <c r="B2270" s="779"/>
      <c r="C2270" s="779"/>
      <c r="D2270" s="779"/>
      <c r="E2270" s="779"/>
      <c r="F2270" s="780"/>
      <c r="H2270" s="186"/>
    </row>
    <row r="2271" spans="1:8" hidden="1">
      <c r="A2271" s="219" t="s">
        <v>7084</v>
      </c>
      <c r="B2271" s="208" t="s">
        <v>7085</v>
      </c>
      <c r="C2271" s="209" t="s">
        <v>13436</v>
      </c>
      <c r="D2271" s="210">
        <v>0</v>
      </c>
      <c r="E2271" s="211">
        <f>Insumos!D$49</f>
        <v>2.6339999999999999</v>
      </c>
      <c r="F2271" s="204">
        <f t="shared" ref="F2271:F2278" si="9">PRODUCT(D2271:E2271)</f>
        <v>0</v>
      </c>
      <c r="H2271" s="186"/>
    </row>
    <row r="2272" spans="1:8" ht="22.5" hidden="1">
      <c r="A2272" s="219" t="s">
        <v>7088</v>
      </c>
      <c r="B2272" s="208" t="s">
        <v>7473</v>
      </c>
      <c r="C2272" s="209" t="s">
        <v>13436</v>
      </c>
      <c r="D2272" s="210">
        <v>0.1</v>
      </c>
      <c r="E2272" s="211">
        <f>Insumos!D$51</f>
        <v>11.57</v>
      </c>
      <c r="F2272" s="204">
        <f t="shared" si="9"/>
        <v>1.157</v>
      </c>
      <c r="H2272" s="186"/>
    </row>
    <row r="2273" spans="1:8" ht="22.5" hidden="1">
      <c r="A2273" s="219" t="s">
        <v>7091</v>
      </c>
      <c r="B2273" s="208" t="s">
        <v>7472</v>
      </c>
      <c r="C2273" s="209" t="s">
        <v>13436</v>
      </c>
      <c r="D2273" s="210">
        <v>0.4</v>
      </c>
      <c r="E2273" s="211">
        <f>Insumos!D$53</f>
        <v>1.58</v>
      </c>
      <c r="F2273" s="204">
        <f t="shared" si="9"/>
        <v>0.63200000000000012</v>
      </c>
      <c r="H2273" s="186"/>
    </row>
    <row r="2274" spans="1:8" hidden="1">
      <c r="A2274" s="219" t="s">
        <v>304</v>
      </c>
      <c r="B2274" s="208" t="s">
        <v>305</v>
      </c>
      <c r="C2274" s="209" t="s">
        <v>13436</v>
      </c>
      <c r="D2274" s="210">
        <v>0.7</v>
      </c>
      <c r="E2274" s="211">
        <f>Insumos!D$55</f>
        <v>3.1520000000000001</v>
      </c>
      <c r="F2274" s="204">
        <f t="shared" si="9"/>
        <v>2.2063999999999999</v>
      </c>
      <c r="H2274" s="186"/>
    </row>
    <row r="2275" spans="1:8" hidden="1">
      <c r="A2275" s="219" t="s">
        <v>308</v>
      </c>
      <c r="B2275" s="208" t="s">
        <v>309</v>
      </c>
      <c r="C2275" s="209" t="s">
        <v>13436</v>
      </c>
      <c r="D2275" s="210">
        <v>1</v>
      </c>
      <c r="E2275" s="211">
        <f>Insumos!D$57</f>
        <v>8.2401999999999997</v>
      </c>
      <c r="F2275" s="204">
        <f t="shared" si="9"/>
        <v>8.2401999999999997</v>
      </c>
      <c r="H2275" s="186"/>
    </row>
    <row r="2276" spans="1:8" ht="22.5" hidden="1">
      <c r="A2276" s="219" t="s">
        <v>7274</v>
      </c>
      <c r="B2276" s="208" t="s">
        <v>7474</v>
      </c>
      <c r="C2276" s="209" t="s">
        <v>13436</v>
      </c>
      <c r="D2276" s="210">
        <v>0.9</v>
      </c>
      <c r="E2276" s="211">
        <f>Insumos!D$63</f>
        <v>48.37</v>
      </c>
      <c r="F2276" s="204">
        <f t="shared" si="9"/>
        <v>43.533000000000001</v>
      </c>
      <c r="H2276" s="186"/>
    </row>
    <row r="2277" spans="1:8" ht="22.5" hidden="1">
      <c r="A2277" s="219" t="s">
        <v>314</v>
      </c>
      <c r="B2277" s="208" t="s">
        <v>7472</v>
      </c>
      <c r="C2277" s="209" t="s">
        <v>13436</v>
      </c>
      <c r="D2277" s="210">
        <v>0.6</v>
      </c>
      <c r="E2277" s="211">
        <f>Insumos!D$71</f>
        <v>1.58</v>
      </c>
      <c r="F2277" s="204">
        <f t="shared" si="9"/>
        <v>0.94799999999999995</v>
      </c>
      <c r="H2277" s="186"/>
    </row>
    <row r="2278" spans="1:8" hidden="1">
      <c r="A2278" s="219" t="s">
        <v>9362</v>
      </c>
      <c r="B2278" s="208" t="s">
        <v>9363</v>
      </c>
      <c r="C2278" s="209" t="s">
        <v>13436</v>
      </c>
      <c r="D2278" s="210">
        <v>0.3</v>
      </c>
      <c r="E2278" s="211">
        <f>Insumos!D$73</f>
        <v>4.8879999999999999</v>
      </c>
      <c r="F2278" s="204">
        <f t="shared" si="9"/>
        <v>1.4663999999999999</v>
      </c>
      <c r="H2278" s="186"/>
    </row>
    <row r="2279" spans="1:8" ht="12.75" hidden="1" customHeight="1">
      <c r="A2279" s="783" t="s">
        <v>6574</v>
      </c>
      <c r="B2279" s="784"/>
      <c r="C2279" s="784"/>
      <c r="D2279" s="784"/>
      <c r="E2279" s="784"/>
      <c r="F2279" s="204">
        <f>SUM(F2271:F2278)</f>
        <v>58.183</v>
      </c>
      <c r="H2279" s="186"/>
    </row>
    <row r="2280" spans="1:8" ht="12.75" hidden="1" customHeight="1">
      <c r="A2280" s="778" t="s">
        <v>13437</v>
      </c>
      <c r="B2280" s="779"/>
      <c r="C2280" s="779"/>
      <c r="D2280" s="779"/>
      <c r="E2280" s="779"/>
      <c r="F2280" s="780"/>
      <c r="H2280" s="186"/>
    </row>
    <row r="2281" spans="1:8" hidden="1">
      <c r="A2281" s="207" t="s">
        <v>319</v>
      </c>
      <c r="B2281" s="208" t="s">
        <v>320</v>
      </c>
      <c r="C2281" s="209" t="s">
        <v>13436</v>
      </c>
      <c r="D2281" s="210">
        <v>1</v>
      </c>
      <c r="E2281" s="211">
        <f>Insumos!D$2392</f>
        <v>5.69</v>
      </c>
      <c r="F2281" s="204">
        <f>PRODUCT(D2281:E2281)</f>
        <v>5.69</v>
      </c>
      <c r="H2281" s="186"/>
    </row>
    <row r="2282" spans="1:8" hidden="1">
      <c r="A2282" s="207" t="s">
        <v>1917</v>
      </c>
      <c r="B2282" s="208" t="s">
        <v>1918</v>
      </c>
      <c r="C2282" s="209" t="s">
        <v>13436</v>
      </c>
      <c r="D2282" s="210">
        <v>4</v>
      </c>
      <c r="E2282" s="211">
        <f>F$14</f>
        <v>2.89</v>
      </c>
      <c r="F2282" s="204">
        <f>PRODUCT(D2282:E2282)</f>
        <v>11.56</v>
      </c>
      <c r="H2282" s="186"/>
    </row>
    <row r="2283" spans="1:8" hidden="1">
      <c r="A2283" s="207" t="s">
        <v>4681</v>
      </c>
      <c r="B2283" s="208" t="s">
        <v>4682</v>
      </c>
      <c r="C2283" s="209" t="s">
        <v>13436</v>
      </c>
      <c r="D2283" s="210">
        <v>10</v>
      </c>
      <c r="E2283" s="211">
        <f>F$12</f>
        <v>2.12</v>
      </c>
      <c r="F2283" s="204">
        <f>PRODUCT(D2283:E2283)</f>
        <v>21.200000000000003</v>
      </c>
      <c r="H2283" s="186"/>
    </row>
    <row r="2284" spans="1:8" ht="12.75" hidden="1" customHeight="1">
      <c r="A2284" s="783" t="s">
        <v>13444</v>
      </c>
      <c r="B2284" s="784"/>
      <c r="C2284" s="784"/>
      <c r="D2284" s="784"/>
      <c r="E2284" s="784"/>
      <c r="F2284" s="204">
        <f>SUM(F2281:F2283)</f>
        <v>38.450000000000003</v>
      </c>
      <c r="H2284" s="186"/>
    </row>
    <row r="2285" spans="1:8" hidden="1">
      <c r="A2285" s="778" t="s">
        <v>13445</v>
      </c>
      <c r="B2285" s="779"/>
      <c r="C2285" s="779"/>
      <c r="D2285" s="779"/>
      <c r="E2285" s="779"/>
      <c r="F2285" s="780"/>
      <c r="H2285" s="186"/>
    </row>
    <row r="2286" spans="1:8" hidden="1">
      <c r="A2286" s="207" t="s">
        <v>325</v>
      </c>
      <c r="B2286" s="208" t="s">
        <v>326</v>
      </c>
      <c r="C2286" s="209" t="s">
        <v>4675</v>
      </c>
      <c r="D2286" s="210">
        <v>6</v>
      </c>
      <c r="E2286" s="211">
        <f>Insumos!D$491</f>
        <v>1.66</v>
      </c>
      <c r="F2286" s="204">
        <f>PRODUCT(D2286:E2286)</f>
        <v>9.9599999999999991</v>
      </c>
      <c r="H2286" s="186"/>
    </row>
    <row r="2287" spans="1:8" hidden="1">
      <c r="A2287" s="207" t="s">
        <v>327</v>
      </c>
      <c r="B2287" s="208" t="s">
        <v>328</v>
      </c>
      <c r="C2287" s="209" t="s">
        <v>6555</v>
      </c>
      <c r="D2287" s="210">
        <v>4</v>
      </c>
      <c r="E2287" s="211">
        <f>Insumos!D$495</f>
        <v>1.65</v>
      </c>
      <c r="F2287" s="204">
        <f>PRODUCT(D2287:E2287)</f>
        <v>6.6</v>
      </c>
      <c r="H2287" s="186"/>
    </row>
    <row r="2288" spans="1:8" hidden="1">
      <c r="A2288" s="207" t="s">
        <v>329</v>
      </c>
      <c r="B2288" s="208" t="s">
        <v>330</v>
      </c>
      <c r="C2288" s="209" t="s">
        <v>4675</v>
      </c>
      <c r="D2288" s="210">
        <v>3</v>
      </c>
      <c r="E2288" s="211">
        <f>Insumos!D$496</f>
        <v>2.3199999999999998</v>
      </c>
      <c r="F2288" s="204">
        <f>PRODUCT(D2288:E2288)</f>
        <v>6.9599999999999991</v>
      </c>
      <c r="H2288" s="186"/>
    </row>
    <row r="2289" spans="1:8" hidden="1">
      <c r="A2289" s="207" t="s">
        <v>331</v>
      </c>
      <c r="B2289" s="208" t="s">
        <v>332</v>
      </c>
      <c r="C2289" s="209" t="s">
        <v>8247</v>
      </c>
      <c r="D2289" s="210">
        <v>0.2</v>
      </c>
      <c r="E2289" s="211">
        <f>Insumos!D$494</f>
        <v>11.98</v>
      </c>
      <c r="F2289" s="204">
        <f>PRODUCT(D2289:E2289)</f>
        <v>2.3960000000000004</v>
      </c>
      <c r="H2289" s="186"/>
    </row>
    <row r="2290" spans="1:8" hidden="1">
      <c r="A2290" s="207" t="s">
        <v>333</v>
      </c>
      <c r="B2290" s="208" t="s">
        <v>334</v>
      </c>
      <c r="C2290" s="209" t="s">
        <v>335</v>
      </c>
      <c r="D2290" s="210">
        <v>4.0000000000000002E-4</v>
      </c>
      <c r="E2290" s="211">
        <f>Insumos!D$370</f>
        <v>3014.58</v>
      </c>
      <c r="F2290" s="204">
        <f>PRODUCT(D2290:E2290)</f>
        <v>1.205832</v>
      </c>
      <c r="H2290" s="186"/>
    </row>
    <row r="2291" spans="1:8" ht="12.75" hidden="1" customHeight="1">
      <c r="A2291" s="783" t="s">
        <v>10905</v>
      </c>
      <c r="B2291" s="784"/>
      <c r="C2291" s="784"/>
      <c r="D2291" s="784"/>
      <c r="E2291" s="784"/>
      <c r="F2291" s="204">
        <f>SUM(F2286:F2290)</f>
        <v>27.121831999999998</v>
      </c>
      <c r="H2291" s="186"/>
    </row>
    <row r="2292" spans="1:8" hidden="1">
      <c r="A2292" s="783" t="s">
        <v>6572</v>
      </c>
      <c r="B2292" s="784"/>
      <c r="C2292" s="784"/>
      <c r="D2292" s="784"/>
      <c r="E2292" s="206" t="s">
        <v>10906</v>
      </c>
      <c r="F2292" s="204">
        <f>SUM(F2279,F2284,F2291)</f>
        <v>123.75483200000001</v>
      </c>
      <c r="H2292" s="186"/>
    </row>
    <row r="2293" spans="1:8" hidden="1">
      <c r="A2293" s="783"/>
      <c r="B2293" s="784"/>
      <c r="C2293" s="784"/>
      <c r="D2293" s="784"/>
      <c r="E2293" s="212" t="s">
        <v>10907</v>
      </c>
      <c r="F2293" s="213">
        <f>F$10*(F2284)</f>
        <v>47.2166</v>
      </c>
      <c r="H2293" s="186"/>
    </row>
    <row r="2294" spans="1:8" hidden="1">
      <c r="A2294" s="783"/>
      <c r="B2294" s="784"/>
      <c r="C2294" s="784"/>
      <c r="D2294" s="784"/>
      <c r="E2294" s="206" t="s">
        <v>10908</v>
      </c>
      <c r="F2294" s="213">
        <f>SUM(F2292:F2293)*F$11</f>
        <v>34.194286400000003</v>
      </c>
      <c r="H2294" s="186"/>
    </row>
    <row r="2295" spans="1:8" hidden="1">
      <c r="A2295" s="789"/>
      <c r="B2295" s="790"/>
      <c r="C2295" s="790"/>
      <c r="D2295" s="790"/>
      <c r="E2295" s="215" t="s">
        <v>10909</v>
      </c>
      <c r="F2295" s="216">
        <f>SUM(F2292:F2294)</f>
        <v>205.1657184</v>
      </c>
      <c r="H2295" s="186"/>
    </row>
    <row r="2296" spans="1:8" hidden="1">
      <c r="A2296" s="206"/>
      <c r="B2296" s="206"/>
      <c r="C2296" s="206"/>
      <c r="D2296" s="206"/>
      <c r="E2296" s="212"/>
      <c r="F2296" s="220"/>
      <c r="H2296" s="186"/>
    </row>
    <row r="2297" spans="1:8" hidden="1">
      <c r="A2297" s="206"/>
      <c r="B2297" s="206"/>
      <c r="C2297" s="206"/>
      <c r="D2297" s="206"/>
      <c r="E2297" s="212"/>
      <c r="F2297" s="220"/>
      <c r="H2297" s="186"/>
    </row>
    <row r="2298" spans="1:8" hidden="1">
      <c r="A2298" s="206"/>
      <c r="B2298" s="206"/>
      <c r="C2298" s="206"/>
      <c r="D2298" s="206"/>
      <c r="E2298" s="212"/>
      <c r="F2298" s="220"/>
      <c r="H2298" s="186"/>
    </row>
    <row r="2299" spans="1:8" hidden="1">
      <c r="A2299" s="206"/>
      <c r="B2299" s="206"/>
      <c r="C2299" s="206"/>
      <c r="D2299" s="206"/>
      <c r="E2299" s="212"/>
      <c r="F2299" s="220"/>
      <c r="H2299" s="186"/>
    </row>
    <row r="2300" spans="1:8" hidden="1">
      <c r="A2300" s="206"/>
      <c r="B2300" s="206"/>
      <c r="C2300" s="206"/>
      <c r="D2300" s="206"/>
      <c r="E2300" s="212"/>
      <c r="F2300" s="220"/>
      <c r="H2300" s="186"/>
    </row>
    <row r="2301" spans="1:8" hidden="1">
      <c r="A2301" s="206"/>
      <c r="B2301" s="206"/>
      <c r="C2301" s="206"/>
      <c r="D2301" s="206"/>
      <c r="E2301" s="212"/>
      <c r="F2301" s="220"/>
      <c r="H2301" s="186"/>
    </row>
    <row r="2302" spans="1:8" hidden="1">
      <c r="A2302" s="206"/>
      <c r="B2302" s="206"/>
      <c r="C2302" s="206"/>
      <c r="D2302" s="206"/>
      <c r="E2302" s="212"/>
      <c r="F2302" s="220"/>
      <c r="H2302" s="186"/>
    </row>
    <row r="2303" spans="1:8" hidden="1">
      <c r="A2303" s="206"/>
      <c r="B2303" s="206"/>
      <c r="C2303" s="206"/>
      <c r="D2303" s="206"/>
      <c r="E2303" s="212"/>
      <c r="F2303" s="220"/>
      <c r="H2303" s="186"/>
    </row>
    <row r="2304" spans="1:8" ht="12.75" hidden="1" customHeight="1">
      <c r="A2304" s="791" t="s">
        <v>1922</v>
      </c>
      <c r="B2304" s="792"/>
      <c r="C2304" s="792"/>
      <c r="D2304" s="792"/>
      <c r="E2304" s="781" t="s">
        <v>3402</v>
      </c>
      <c r="F2304" s="782"/>
      <c r="H2304" s="186"/>
    </row>
    <row r="2305" spans="1:8" ht="12.75" hidden="1" customHeight="1">
      <c r="A2305" s="190" t="s">
        <v>10268</v>
      </c>
      <c r="B2305" s="191">
        <f>ROUND(F2318,2)</f>
        <v>285.89</v>
      </c>
      <c r="C2305" s="192"/>
      <c r="D2305" s="193"/>
      <c r="E2305" s="192"/>
      <c r="F2305" s="194"/>
      <c r="H2305" s="186"/>
    </row>
    <row r="2306" spans="1:8" hidden="1">
      <c r="A2306" s="195" t="s">
        <v>12885</v>
      </c>
      <c r="B2306" s="196" t="s">
        <v>8261</v>
      </c>
      <c r="C2306" s="196" t="s">
        <v>8262</v>
      </c>
      <c r="D2306" s="196" t="s">
        <v>8263</v>
      </c>
      <c r="E2306" s="196" t="s">
        <v>8264</v>
      </c>
      <c r="F2306" s="197" t="s">
        <v>8265</v>
      </c>
      <c r="H2306" s="186"/>
    </row>
    <row r="2307" spans="1:8" ht="12.75" hidden="1" customHeight="1">
      <c r="A2307" s="778" t="s">
        <v>6573</v>
      </c>
      <c r="B2307" s="779"/>
      <c r="C2307" s="779"/>
      <c r="D2307" s="779"/>
      <c r="E2307" s="779"/>
      <c r="F2307" s="780"/>
      <c r="H2307" s="186"/>
    </row>
    <row r="2308" spans="1:8" hidden="1">
      <c r="A2308" s="219" t="s">
        <v>7274</v>
      </c>
      <c r="B2308" s="208" t="s">
        <v>7470</v>
      </c>
      <c r="C2308" s="209" t="s">
        <v>13436</v>
      </c>
      <c r="D2308" s="210">
        <v>4</v>
      </c>
      <c r="E2308" s="211">
        <f>Insumos!D$63</f>
        <v>48.37</v>
      </c>
      <c r="F2308" s="204">
        <f>PRODUCT(D2308:E2308)</f>
        <v>193.48</v>
      </c>
      <c r="H2308" s="186"/>
    </row>
    <row r="2309" spans="1:8" ht="22.5" hidden="1">
      <c r="A2309" s="219" t="s">
        <v>314</v>
      </c>
      <c r="B2309" s="208" t="s">
        <v>7472</v>
      </c>
      <c r="C2309" s="209" t="s">
        <v>13436</v>
      </c>
      <c r="D2309" s="210">
        <v>4</v>
      </c>
      <c r="E2309" s="211">
        <f>Insumos!D$71</f>
        <v>1.58</v>
      </c>
      <c r="F2309" s="204">
        <f>PRODUCT(D2309:E2309)</f>
        <v>6.32</v>
      </c>
      <c r="H2309" s="186"/>
    </row>
    <row r="2310" spans="1:8" hidden="1">
      <c r="A2310" s="219" t="s">
        <v>9362</v>
      </c>
      <c r="B2310" s="208" t="s">
        <v>9363</v>
      </c>
      <c r="C2310" s="209" t="s">
        <v>13436</v>
      </c>
      <c r="D2310" s="210">
        <v>4</v>
      </c>
      <c r="E2310" s="211">
        <f>Insumos!D$73</f>
        <v>4.8879999999999999</v>
      </c>
      <c r="F2310" s="204">
        <f>PRODUCT(D2310:E2310)</f>
        <v>19.552</v>
      </c>
      <c r="H2310" s="186"/>
    </row>
    <row r="2311" spans="1:8" ht="12.75" hidden="1" customHeight="1">
      <c r="A2311" s="783" t="s">
        <v>6574</v>
      </c>
      <c r="B2311" s="784"/>
      <c r="C2311" s="784"/>
      <c r="D2311" s="784"/>
      <c r="E2311" s="784"/>
      <c r="F2311" s="204">
        <f>SUM(F2308:F2310)</f>
        <v>219.35199999999998</v>
      </c>
      <c r="H2311" s="186"/>
    </row>
    <row r="2312" spans="1:8" ht="12.75" hidden="1" customHeight="1">
      <c r="A2312" s="778" t="s">
        <v>13437</v>
      </c>
      <c r="B2312" s="779"/>
      <c r="C2312" s="779"/>
      <c r="D2312" s="779"/>
      <c r="E2312" s="779"/>
      <c r="F2312" s="780"/>
      <c r="H2312" s="186"/>
    </row>
    <row r="2313" spans="1:8" hidden="1">
      <c r="A2313" s="207" t="s">
        <v>4681</v>
      </c>
      <c r="B2313" s="208" t="s">
        <v>4682</v>
      </c>
      <c r="C2313" s="209" t="s">
        <v>13436</v>
      </c>
      <c r="D2313" s="210">
        <v>4</v>
      </c>
      <c r="E2313" s="211">
        <f>F$12</f>
        <v>2.12</v>
      </c>
      <c r="F2313" s="204">
        <f>PRODUCT(D2313:E2313)</f>
        <v>8.48</v>
      </c>
      <c r="H2313" s="186"/>
    </row>
    <row r="2314" spans="1:8" ht="12.75" hidden="1" customHeight="1">
      <c r="A2314" s="783" t="s">
        <v>13444</v>
      </c>
      <c r="B2314" s="784"/>
      <c r="C2314" s="784"/>
      <c r="D2314" s="784"/>
      <c r="E2314" s="784"/>
      <c r="F2314" s="204">
        <f>SUM(F2313:F2313)</f>
        <v>8.48</v>
      </c>
      <c r="H2314" s="186"/>
    </row>
    <row r="2315" spans="1:8" hidden="1">
      <c r="A2315" s="783" t="s">
        <v>6572</v>
      </c>
      <c r="B2315" s="784"/>
      <c r="C2315" s="784"/>
      <c r="D2315" s="784"/>
      <c r="E2315" s="206" t="s">
        <v>10906</v>
      </c>
      <c r="F2315" s="204">
        <f>SUM(F2311,F2314)</f>
        <v>227.83199999999997</v>
      </c>
      <c r="H2315" s="186"/>
    </row>
    <row r="2316" spans="1:8" hidden="1">
      <c r="A2316" s="783"/>
      <c r="B2316" s="784"/>
      <c r="C2316" s="784"/>
      <c r="D2316" s="784"/>
      <c r="E2316" s="212" t="s">
        <v>10907</v>
      </c>
      <c r="F2316" s="213">
        <f>F$10*(F2314)</f>
        <v>10.41344</v>
      </c>
      <c r="H2316" s="186"/>
    </row>
    <row r="2317" spans="1:8" hidden="1">
      <c r="A2317" s="783"/>
      <c r="B2317" s="784"/>
      <c r="C2317" s="784"/>
      <c r="D2317" s="784"/>
      <c r="E2317" s="206" t="s">
        <v>10908</v>
      </c>
      <c r="F2317" s="213">
        <f>SUM(F2315:F2316)*F$11</f>
        <v>47.649087999999999</v>
      </c>
      <c r="H2317" s="186"/>
    </row>
    <row r="2318" spans="1:8" hidden="1">
      <c r="A2318" s="789"/>
      <c r="B2318" s="790"/>
      <c r="C2318" s="790"/>
      <c r="D2318" s="790"/>
      <c r="E2318" s="215" t="s">
        <v>10909</v>
      </c>
      <c r="F2318" s="216">
        <f>SUM(F2315:F2317)</f>
        <v>285.89452799999998</v>
      </c>
      <c r="H2318" s="186"/>
    </row>
    <row r="2319" spans="1:8" hidden="1">
      <c r="A2319" s="205"/>
      <c r="B2319" s="206"/>
      <c r="C2319" s="206"/>
      <c r="D2319" s="206"/>
      <c r="E2319" s="212"/>
      <c r="F2319" s="204"/>
      <c r="H2319" s="186"/>
    </row>
    <row r="2320" spans="1:8" ht="12.75" hidden="1" customHeight="1">
      <c r="A2320" s="791" t="s">
        <v>1919</v>
      </c>
      <c r="B2320" s="792"/>
      <c r="C2320" s="792"/>
      <c r="D2320" s="792"/>
      <c r="E2320" s="781" t="s">
        <v>3402</v>
      </c>
      <c r="F2320" s="782"/>
      <c r="H2320" s="186"/>
    </row>
    <row r="2321" spans="1:8" ht="12.75" hidden="1" customHeight="1">
      <c r="A2321" s="190" t="s">
        <v>10268</v>
      </c>
      <c r="B2321" s="191">
        <f>ROUND(F2340,2)</f>
        <v>72.23</v>
      </c>
      <c r="C2321" s="192"/>
      <c r="D2321" s="193"/>
      <c r="E2321" s="192"/>
      <c r="F2321" s="194"/>
      <c r="H2321" s="186"/>
    </row>
    <row r="2322" spans="1:8" hidden="1">
      <c r="A2322" s="195" t="s">
        <v>12885</v>
      </c>
      <c r="B2322" s="196" t="s">
        <v>8261</v>
      </c>
      <c r="C2322" s="196" t="s">
        <v>8262</v>
      </c>
      <c r="D2322" s="196" t="s">
        <v>8263</v>
      </c>
      <c r="E2322" s="196" t="s">
        <v>8264</v>
      </c>
      <c r="F2322" s="197" t="s">
        <v>8265</v>
      </c>
      <c r="H2322" s="186"/>
    </row>
    <row r="2323" spans="1:8" ht="12.75" hidden="1" customHeight="1">
      <c r="A2323" s="778" t="s">
        <v>6573</v>
      </c>
      <c r="B2323" s="779"/>
      <c r="C2323" s="779"/>
      <c r="D2323" s="779"/>
      <c r="E2323" s="779"/>
      <c r="F2323" s="780"/>
      <c r="H2323" s="186"/>
    </row>
    <row r="2324" spans="1:8" ht="21.75" hidden="1" customHeight="1">
      <c r="A2324" s="219" t="s">
        <v>7274</v>
      </c>
      <c r="B2324" s="208" t="s">
        <v>7470</v>
      </c>
      <c r="C2324" s="209" t="s">
        <v>13436</v>
      </c>
      <c r="D2324" s="210">
        <v>0.19400000000000001</v>
      </c>
      <c r="E2324" s="211">
        <f>Insumos!D$63</f>
        <v>48.37</v>
      </c>
      <c r="F2324" s="204">
        <f>PRODUCT(D2324:E2324)</f>
        <v>9.3837799999999998</v>
      </c>
      <c r="H2324" s="186"/>
    </row>
    <row r="2325" spans="1:8" ht="37.5" hidden="1" customHeight="1">
      <c r="A2325" s="219" t="s">
        <v>314</v>
      </c>
      <c r="B2325" s="208" t="s">
        <v>7472</v>
      </c>
      <c r="C2325" s="209" t="s">
        <v>13436</v>
      </c>
      <c r="D2325" s="210">
        <v>0.38800000000000001</v>
      </c>
      <c r="E2325" s="211">
        <f>Insumos!D$71</f>
        <v>1.58</v>
      </c>
      <c r="F2325" s="204">
        <f>PRODUCT(D2325:E2325)</f>
        <v>0.61304000000000003</v>
      </c>
      <c r="H2325" s="186"/>
    </row>
    <row r="2326" spans="1:8" ht="12.75" hidden="1" customHeight="1">
      <c r="A2326" s="783" t="s">
        <v>6574</v>
      </c>
      <c r="B2326" s="784"/>
      <c r="C2326" s="784"/>
      <c r="D2326" s="784"/>
      <c r="E2326" s="784"/>
      <c r="F2326" s="204">
        <f>SUM(F2324:F2325)</f>
        <v>9.9968199999999996</v>
      </c>
      <c r="H2326" s="186"/>
    </row>
    <row r="2327" spans="1:8" ht="12.75" hidden="1" customHeight="1">
      <c r="A2327" s="778" t="s">
        <v>13437</v>
      </c>
      <c r="B2327" s="779"/>
      <c r="C2327" s="779"/>
      <c r="D2327" s="779"/>
      <c r="E2327" s="779"/>
      <c r="F2327" s="780"/>
      <c r="H2327" s="186"/>
    </row>
    <row r="2328" spans="1:8" hidden="1">
      <c r="A2328" s="207" t="s">
        <v>319</v>
      </c>
      <c r="B2328" s="208" t="s">
        <v>320</v>
      </c>
      <c r="C2328" s="209" t="s">
        <v>13436</v>
      </c>
      <c r="D2328" s="210">
        <v>0.3876</v>
      </c>
      <c r="E2328" s="211">
        <f>Insumos!D$2392</f>
        <v>5.69</v>
      </c>
      <c r="F2328" s="204">
        <f>PRODUCT(D2328:E2328)</f>
        <v>2.205444</v>
      </c>
      <c r="H2328" s="186"/>
    </row>
    <row r="2329" spans="1:8" hidden="1">
      <c r="A2329" s="207" t="s">
        <v>4681</v>
      </c>
      <c r="B2329" s="208" t="s">
        <v>4682</v>
      </c>
      <c r="C2329" s="209" t="s">
        <v>13436</v>
      </c>
      <c r="D2329" s="210">
        <v>2.8864000000000001</v>
      </c>
      <c r="E2329" s="211">
        <f>F$12</f>
        <v>2.12</v>
      </c>
      <c r="F2329" s="204">
        <f>PRODUCT(D2329:E2329)</f>
        <v>6.1191680000000002</v>
      </c>
      <c r="H2329" s="186"/>
    </row>
    <row r="2330" spans="1:8" ht="12.75" hidden="1" customHeight="1">
      <c r="A2330" s="783" t="s">
        <v>13444</v>
      </c>
      <c r="B2330" s="784"/>
      <c r="C2330" s="784"/>
      <c r="D2330" s="784"/>
      <c r="E2330" s="784"/>
      <c r="F2330" s="204">
        <f>SUM(F2328:F2329)</f>
        <v>8.3246120000000001</v>
      </c>
      <c r="H2330" s="186"/>
    </row>
    <row r="2331" spans="1:8" hidden="1">
      <c r="A2331" s="778" t="s">
        <v>13445</v>
      </c>
      <c r="B2331" s="779"/>
      <c r="C2331" s="779"/>
      <c r="D2331" s="779"/>
      <c r="E2331" s="779"/>
      <c r="F2331" s="780"/>
      <c r="H2331" s="186"/>
    </row>
    <row r="2332" spans="1:8" hidden="1">
      <c r="A2332" s="207" t="s">
        <v>327</v>
      </c>
      <c r="B2332" s="208" t="s">
        <v>328</v>
      </c>
      <c r="C2332" s="209" t="s">
        <v>6555</v>
      </c>
      <c r="D2332" s="272">
        <v>0.5</v>
      </c>
      <c r="E2332" s="211">
        <f>Insumos!D$495</f>
        <v>1.65</v>
      </c>
      <c r="F2332" s="204">
        <f>PRODUCT(D2332:E2332)</f>
        <v>0.82499999999999996</v>
      </c>
      <c r="H2332" s="186"/>
    </row>
    <row r="2333" spans="1:8" hidden="1">
      <c r="A2333" s="207" t="s">
        <v>329</v>
      </c>
      <c r="B2333" s="208" t="s">
        <v>330</v>
      </c>
      <c r="C2333" s="209" t="s">
        <v>4675</v>
      </c>
      <c r="D2333" s="272">
        <v>2.5</v>
      </c>
      <c r="E2333" s="211">
        <f>Insumos!D$496</f>
        <v>2.3199999999999998</v>
      </c>
      <c r="F2333" s="204">
        <f>PRODUCT(D2333:E2333)</f>
        <v>5.8</v>
      </c>
      <c r="H2333" s="186"/>
    </row>
    <row r="2334" spans="1:8" hidden="1">
      <c r="A2334" s="207" t="s">
        <v>1920</v>
      </c>
      <c r="B2334" s="208" t="s">
        <v>1921</v>
      </c>
      <c r="C2334" s="209" t="s">
        <v>6555</v>
      </c>
      <c r="D2334" s="272">
        <v>0.5</v>
      </c>
      <c r="E2334" s="211">
        <f>Insumos!D$497</f>
        <v>18.420000000000002</v>
      </c>
      <c r="F2334" s="204">
        <f>PRODUCT(D2334:E2334)</f>
        <v>9.2100000000000009</v>
      </c>
      <c r="H2334" s="186"/>
    </row>
    <row r="2335" spans="1:8" hidden="1">
      <c r="A2335" s="207" t="s">
        <v>331</v>
      </c>
      <c r="B2335" s="208" t="s">
        <v>332</v>
      </c>
      <c r="C2335" s="209" t="s">
        <v>8247</v>
      </c>
      <c r="D2335" s="210">
        <v>1.32</v>
      </c>
      <c r="E2335" s="211">
        <f>Insumos!D$494</f>
        <v>11.98</v>
      </c>
      <c r="F2335" s="204">
        <f>PRODUCT(D2335:E2335)</f>
        <v>15.813600000000001</v>
      </c>
      <c r="H2335" s="186"/>
    </row>
    <row r="2336" spans="1:8" ht="12.75" hidden="1" customHeight="1">
      <c r="A2336" s="783" t="s">
        <v>10905</v>
      </c>
      <c r="B2336" s="784"/>
      <c r="C2336" s="784"/>
      <c r="D2336" s="784"/>
      <c r="E2336" s="784"/>
      <c r="F2336" s="204">
        <f>SUM(F2332:F2335)</f>
        <v>31.648600000000002</v>
      </c>
      <c r="H2336" s="186"/>
    </row>
    <row r="2337" spans="1:8" hidden="1">
      <c r="A2337" s="783" t="s">
        <v>6572</v>
      </c>
      <c r="B2337" s="784"/>
      <c r="C2337" s="784"/>
      <c r="D2337" s="784"/>
      <c r="E2337" s="206" t="s">
        <v>10906</v>
      </c>
      <c r="F2337" s="204">
        <f>SUM(F2326,F2330,F2336)</f>
        <v>49.970032000000003</v>
      </c>
      <c r="H2337" s="186"/>
    </row>
    <row r="2338" spans="1:8" hidden="1">
      <c r="A2338" s="783"/>
      <c r="B2338" s="784"/>
      <c r="C2338" s="784"/>
      <c r="D2338" s="784"/>
      <c r="E2338" s="212" t="s">
        <v>10907</v>
      </c>
      <c r="F2338" s="213">
        <f>F$10*(F2330)</f>
        <v>10.222623536</v>
      </c>
      <c r="H2338" s="186"/>
    </row>
    <row r="2339" spans="1:8" hidden="1">
      <c r="A2339" s="783"/>
      <c r="B2339" s="784"/>
      <c r="C2339" s="784"/>
      <c r="D2339" s="784"/>
      <c r="E2339" s="206" t="s">
        <v>10908</v>
      </c>
      <c r="F2339" s="213">
        <f>SUM(F2337:F2338)*F$11</f>
        <v>12.038531107200001</v>
      </c>
      <c r="H2339" s="186"/>
    </row>
    <row r="2340" spans="1:8" hidden="1">
      <c r="A2340" s="789"/>
      <c r="B2340" s="790"/>
      <c r="C2340" s="790"/>
      <c r="D2340" s="790"/>
      <c r="E2340" s="215" t="s">
        <v>10909</v>
      </c>
      <c r="F2340" s="334">
        <f>SUM(F2337:F2339)</f>
        <v>72.231186643200004</v>
      </c>
      <c r="H2340" s="186"/>
    </row>
    <row r="2341" spans="1:8" hidden="1">
      <c r="H2341" s="186"/>
    </row>
    <row r="2342" spans="1:8" ht="12" customHeight="1">
      <c r="A2342" s="767" t="s">
        <v>3322</v>
      </c>
      <c r="B2342" s="768"/>
      <c r="C2342" s="768"/>
      <c r="D2342" s="768"/>
      <c r="E2342" s="769" t="s">
        <v>3402</v>
      </c>
      <c r="F2342" s="770"/>
      <c r="H2342" s="242" t="s">
        <v>12875</v>
      </c>
    </row>
    <row r="2343" spans="1:8" ht="12" customHeight="1">
      <c r="A2343" s="277" t="s">
        <v>10268</v>
      </c>
      <c r="B2343" s="278">
        <f>ROUND(F2354,2)</f>
        <v>49.14</v>
      </c>
      <c r="C2343" s="279"/>
      <c r="D2343" s="280"/>
      <c r="E2343" s="279"/>
      <c r="F2343" s="281"/>
      <c r="H2343" s="186"/>
    </row>
    <row r="2344" spans="1:8" ht="12" customHeight="1">
      <c r="A2344" s="282" t="s">
        <v>12885</v>
      </c>
      <c r="B2344" s="283" t="s">
        <v>8261</v>
      </c>
      <c r="C2344" s="283" t="s">
        <v>8262</v>
      </c>
      <c r="D2344" s="283" t="s">
        <v>8263</v>
      </c>
      <c r="E2344" s="283" t="s">
        <v>8264</v>
      </c>
      <c r="F2344" s="284" t="s">
        <v>8265</v>
      </c>
      <c r="H2344" s="186"/>
    </row>
    <row r="2345" spans="1:8" ht="12" hidden="1" customHeight="1">
      <c r="A2345" s="771" t="s">
        <v>6573</v>
      </c>
      <c r="B2345" s="772"/>
      <c r="C2345" s="772"/>
      <c r="D2345" s="772"/>
      <c r="E2345" s="772"/>
      <c r="F2345" s="773"/>
      <c r="H2345" s="186"/>
    </row>
    <row r="2346" spans="1:8" ht="12" hidden="1" customHeight="1">
      <c r="A2346" s="349" t="s">
        <v>6623</v>
      </c>
      <c r="B2346" s="288" t="s">
        <v>7471</v>
      </c>
      <c r="C2346" s="289" t="s">
        <v>13436</v>
      </c>
      <c r="D2346" s="290">
        <v>1.5024999999999999</v>
      </c>
      <c r="E2346" s="291">
        <v>0</v>
      </c>
      <c r="F2346" s="292">
        <f>PRODUCT(D2346:E2346)</f>
        <v>0</v>
      </c>
      <c r="H2346" s="186"/>
    </row>
    <row r="2347" spans="1:8" ht="12" hidden="1" customHeight="1">
      <c r="A2347" s="763" t="s">
        <v>6574</v>
      </c>
      <c r="B2347" s="764"/>
      <c r="C2347" s="764"/>
      <c r="D2347" s="764"/>
      <c r="E2347" s="764"/>
      <c r="F2347" s="292">
        <f>SUM(F2346:F2346)</f>
        <v>0</v>
      </c>
      <c r="H2347" s="186"/>
    </row>
    <row r="2348" spans="1:8" ht="12" customHeight="1">
      <c r="A2348" s="771" t="s">
        <v>13437</v>
      </c>
      <c r="B2348" s="772"/>
      <c r="C2348" s="772"/>
      <c r="D2348" s="772"/>
      <c r="E2348" s="772"/>
      <c r="F2348" s="773"/>
      <c r="H2348" s="186"/>
    </row>
    <row r="2349" spans="1:8" ht="12" customHeight="1">
      <c r="A2349" s="287" t="s">
        <v>4681</v>
      </c>
      <c r="B2349" s="288" t="s">
        <v>4682</v>
      </c>
      <c r="C2349" s="289" t="s">
        <v>13436</v>
      </c>
      <c r="D2349" s="290">
        <v>8.67</v>
      </c>
      <c r="E2349" s="291">
        <f>F$12</f>
        <v>2.12</v>
      </c>
      <c r="F2349" s="292">
        <f>PRODUCT(D2349:E2349)</f>
        <v>18.380400000000002</v>
      </c>
      <c r="H2349" s="186"/>
    </row>
    <row r="2350" spans="1:8" ht="12" customHeight="1">
      <c r="A2350" s="763" t="s">
        <v>13444</v>
      </c>
      <c r="B2350" s="764"/>
      <c r="C2350" s="764"/>
      <c r="D2350" s="764"/>
      <c r="E2350" s="764"/>
      <c r="F2350" s="292">
        <f>SUM(F2349:F2349)</f>
        <v>18.380400000000002</v>
      </c>
      <c r="H2350" s="186"/>
    </row>
    <row r="2351" spans="1:8" ht="12" customHeight="1">
      <c r="A2351" s="763" t="s">
        <v>6572</v>
      </c>
      <c r="B2351" s="764"/>
      <c r="C2351" s="764"/>
      <c r="D2351" s="764"/>
      <c r="E2351" s="294" t="s">
        <v>10906</v>
      </c>
      <c r="F2351" s="292">
        <f>SUM(F2347,F2350)</f>
        <v>18.380400000000002</v>
      </c>
      <c r="H2351" s="186"/>
    </row>
    <row r="2352" spans="1:8" ht="12" customHeight="1">
      <c r="A2352" s="763"/>
      <c r="B2352" s="764"/>
      <c r="C2352" s="764"/>
      <c r="D2352" s="764"/>
      <c r="E2352" s="288" t="s">
        <v>10907</v>
      </c>
      <c r="F2352" s="304">
        <f>F$10*(F2350)</f>
        <v>22.5711312</v>
      </c>
      <c r="H2352" s="186"/>
    </row>
    <row r="2353" spans="1:8" ht="12" customHeight="1">
      <c r="A2353" s="763"/>
      <c r="B2353" s="764"/>
      <c r="C2353" s="764"/>
      <c r="D2353" s="764"/>
      <c r="E2353" s="294" t="s">
        <v>10908</v>
      </c>
      <c r="F2353" s="304">
        <f>SUM(F2351:F2352)*F$11</f>
        <v>8.1903062400000017</v>
      </c>
      <c r="H2353" s="186"/>
    </row>
    <row r="2354" spans="1:8" ht="12" customHeight="1">
      <c r="A2354" s="765"/>
      <c r="B2354" s="766"/>
      <c r="C2354" s="766"/>
      <c r="D2354" s="766"/>
      <c r="E2354" s="306" t="s">
        <v>10909</v>
      </c>
      <c r="F2354" s="307">
        <f>SUM(F2351:F2353)</f>
        <v>49.141837440000003</v>
      </c>
      <c r="H2354" s="186"/>
    </row>
    <row r="2355" spans="1:8" ht="12" customHeight="1">
      <c r="H2355" s="186"/>
    </row>
    <row r="2356" spans="1:8" ht="26.25" hidden="1" customHeight="1">
      <c r="A2356" s="791" t="s">
        <v>2965</v>
      </c>
      <c r="B2356" s="792"/>
      <c r="C2356" s="792"/>
      <c r="D2356" s="792"/>
      <c r="E2356" s="781" t="s">
        <v>3402</v>
      </c>
      <c r="F2356" s="782"/>
      <c r="H2356" s="186"/>
    </row>
    <row r="2357" spans="1:8" ht="12" hidden="1" customHeight="1">
      <c r="A2357" s="190" t="s">
        <v>10268</v>
      </c>
      <c r="B2357" s="191">
        <f>ROUND(F2365,2)</f>
        <v>26.24</v>
      </c>
      <c r="C2357" s="192"/>
      <c r="D2357" s="193"/>
      <c r="E2357" s="192"/>
      <c r="F2357" s="194"/>
      <c r="H2357" s="186"/>
    </row>
    <row r="2358" spans="1:8" ht="12" hidden="1" customHeight="1">
      <c r="A2358" s="195" t="s">
        <v>12885</v>
      </c>
      <c r="B2358" s="196" t="s">
        <v>8261</v>
      </c>
      <c r="C2358" s="196" t="s">
        <v>8262</v>
      </c>
      <c r="D2358" s="196" t="s">
        <v>8263</v>
      </c>
      <c r="E2358" s="196" t="s">
        <v>8264</v>
      </c>
      <c r="F2358" s="197" t="s">
        <v>8265</v>
      </c>
      <c r="H2358" s="186"/>
    </row>
    <row r="2359" spans="1:8" ht="12" hidden="1" customHeight="1">
      <c r="A2359" s="778" t="s">
        <v>13437</v>
      </c>
      <c r="B2359" s="779"/>
      <c r="C2359" s="779"/>
      <c r="D2359" s="779"/>
      <c r="E2359" s="779"/>
      <c r="F2359" s="780"/>
      <c r="H2359" s="186"/>
    </row>
    <row r="2360" spans="1:8" ht="12" hidden="1" customHeight="1">
      <c r="A2360" s="207" t="s">
        <v>4681</v>
      </c>
      <c r="B2360" s="208" t="s">
        <v>4682</v>
      </c>
      <c r="C2360" s="209" t="s">
        <v>13436</v>
      </c>
      <c r="D2360" s="210">
        <v>4.63</v>
      </c>
      <c r="E2360" s="211">
        <f>F$12</f>
        <v>2.12</v>
      </c>
      <c r="F2360" s="204">
        <f>PRODUCT(D2360:E2360)</f>
        <v>9.8155999999999999</v>
      </c>
      <c r="H2360" s="186"/>
    </row>
    <row r="2361" spans="1:8" ht="12" hidden="1" customHeight="1">
      <c r="A2361" s="783" t="s">
        <v>13444</v>
      </c>
      <c r="B2361" s="784"/>
      <c r="C2361" s="784"/>
      <c r="D2361" s="784"/>
      <c r="E2361" s="784"/>
      <c r="F2361" s="204">
        <f>SUM(F2360:F2360)</f>
        <v>9.8155999999999999</v>
      </c>
      <c r="H2361" s="186"/>
    </row>
    <row r="2362" spans="1:8" ht="12" hidden="1" customHeight="1">
      <c r="A2362" s="783" t="s">
        <v>6572</v>
      </c>
      <c r="B2362" s="784"/>
      <c r="C2362" s="784"/>
      <c r="D2362" s="784"/>
      <c r="E2362" s="206" t="s">
        <v>10906</v>
      </c>
      <c r="F2362" s="204">
        <f>SUM(F2361)</f>
        <v>9.8155999999999999</v>
      </c>
      <c r="H2362" s="186"/>
    </row>
    <row r="2363" spans="1:8" ht="12" hidden="1" customHeight="1">
      <c r="A2363" s="783"/>
      <c r="B2363" s="784"/>
      <c r="C2363" s="784"/>
      <c r="D2363" s="784"/>
      <c r="E2363" s="212" t="s">
        <v>10907</v>
      </c>
      <c r="F2363" s="213">
        <f>F$10*(F2361)</f>
        <v>12.053556799999999</v>
      </c>
      <c r="H2363" s="186"/>
    </row>
    <row r="2364" spans="1:8" ht="12" hidden="1" customHeight="1">
      <c r="A2364" s="783"/>
      <c r="B2364" s="784"/>
      <c r="C2364" s="784"/>
      <c r="D2364" s="784"/>
      <c r="E2364" s="206" t="s">
        <v>10908</v>
      </c>
      <c r="F2364" s="213">
        <f>SUM(F2362:F2363)*F$11</f>
        <v>4.3738313599999996</v>
      </c>
      <c r="H2364" s="186"/>
    </row>
    <row r="2365" spans="1:8" ht="12" hidden="1" customHeight="1">
      <c r="A2365" s="789"/>
      <c r="B2365" s="790"/>
      <c r="C2365" s="790"/>
      <c r="D2365" s="790"/>
      <c r="E2365" s="215" t="s">
        <v>10909</v>
      </c>
      <c r="F2365" s="216">
        <f>SUM(F2362:F2364)</f>
        <v>26.242988159999999</v>
      </c>
      <c r="H2365" s="186"/>
    </row>
    <row r="2366" spans="1:8" ht="12" customHeight="1">
      <c r="A2366" s="205"/>
      <c r="B2366" s="206"/>
      <c r="C2366" s="206"/>
      <c r="D2366" s="206"/>
      <c r="E2366" s="212"/>
      <c r="F2366" s="375"/>
      <c r="H2366" s="186"/>
    </row>
    <row r="2367" spans="1:8" ht="12.75" customHeight="1">
      <c r="A2367" s="767" t="s">
        <v>7203</v>
      </c>
      <c r="B2367" s="848"/>
      <c r="C2367" s="848"/>
      <c r="D2367" s="848"/>
      <c r="E2367" s="769" t="s">
        <v>3402</v>
      </c>
      <c r="F2367" s="770"/>
      <c r="H2367" s="242" t="s">
        <v>12875</v>
      </c>
    </row>
    <row r="2368" spans="1:8" ht="12" customHeight="1">
      <c r="A2368" s="277" t="s">
        <v>10268</v>
      </c>
      <c r="B2368" s="278">
        <f>ROUND(F2376,2)</f>
        <v>14.74</v>
      </c>
      <c r="C2368" s="279"/>
      <c r="D2368" s="280"/>
      <c r="E2368" s="279"/>
      <c r="F2368" s="281"/>
      <c r="H2368" s="186"/>
    </row>
    <row r="2369" spans="1:8" ht="12" customHeight="1">
      <c r="A2369" s="282" t="s">
        <v>12885</v>
      </c>
      <c r="B2369" s="283" t="s">
        <v>8261</v>
      </c>
      <c r="C2369" s="283" t="s">
        <v>8262</v>
      </c>
      <c r="D2369" s="283" t="s">
        <v>8263</v>
      </c>
      <c r="E2369" s="283" t="s">
        <v>8264</v>
      </c>
      <c r="F2369" s="284" t="s">
        <v>8265</v>
      </c>
      <c r="H2369" s="186"/>
    </row>
    <row r="2370" spans="1:8" ht="12" customHeight="1">
      <c r="A2370" s="771" t="s">
        <v>13437</v>
      </c>
      <c r="B2370" s="772"/>
      <c r="C2370" s="772"/>
      <c r="D2370" s="772"/>
      <c r="E2370" s="772"/>
      <c r="F2370" s="773"/>
      <c r="H2370" s="186"/>
    </row>
    <row r="2371" spans="1:8" ht="12" customHeight="1">
      <c r="A2371" s="287" t="s">
        <v>4681</v>
      </c>
      <c r="B2371" s="288" t="s">
        <v>4682</v>
      </c>
      <c r="C2371" s="289" t="s">
        <v>13436</v>
      </c>
      <c r="D2371" s="290">
        <v>2.6</v>
      </c>
      <c r="E2371" s="291">
        <f>F$12</f>
        <v>2.12</v>
      </c>
      <c r="F2371" s="292">
        <f>PRODUCT(D2371:E2371)</f>
        <v>5.5120000000000005</v>
      </c>
      <c r="H2371" s="186"/>
    </row>
    <row r="2372" spans="1:8" ht="12" customHeight="1">
      <c r="A2372" s="763" t="s">
        <v>13444</v>
      </c>
      <c r="B2372" s="764"/>
      <c r="C2372" s="764"/>
      <c r="D2372" s="764"/>
      <c r="E2372" s="764"/>
      <c r="F2372" s="292">
        <f>SUM(F2371:F2371)</f>
        <v>5.5120000000000005</v>
      </c>
      <c r="H2372" s="186"/>
    </row>
    <row r="2373" spans="1:8" ht="12" customHeight="1">
      <c r="A2373" s="763" t="s">
        <v>6572</v>
      </c>
      <c r="B2373" s="764"/>
      <c r="C2373" s="764"/>
      <c r="D2373" s="764"/>
      <c r="E2373" s="294" t="s">
        <v>10906</v>
      </c>
      <c r="F2373" s="292">
        <f>SUM(F2372)</f>
        <v>5.5120000000000005</v>
      </c>
      <c r="H2373" s="186"/>
    </row>
    <row r="2374" spans="1:8" ht="12" customHeight="1">
      <c r="A2374" s="763"/>
      <c r="B2374" s="764"/>
      <c r="C2374" s="764"/>
      <c r="D2374" s="764"/>
      <c r="E2374" s="288" t="s">
        <v>10907</v>
      </c>
      <c r="F2374" s="304">
        <f>F$10*(F2372)</f>
        <v>6.7687360000000005</v>
      </c>
      <c r="H2374" s="186"/>
    </row>
    <row r="2375" spans="1:8" ht="12" customHeight="1">
      <c r="A2375" s="763"/>
      <c r="B2375" s="764"/>
      <c r="C2375" s="764"/>
      <c r="D2375" s="764"/>
      <c r="E2375" s="294" t="s">
        <v>10908</v>
      </c>
      <c r="F2375" s="304">
        <f>SUM(F2373:F2374)*F$11</f>
        <v>2.4561472000000002</v>
      </c>
      <c r="H2375" s="186"/>
    </row>
    <row r="2376" spans="1:8" ht="12" customHeight="1">
      <c r="A2376" s="765"/>
      <c r="B2376" s="766"/>
      <c r="C2376" s="766"/>
      <c r="D2376" s="766"/>
      <c r="E2376" s="306" t="s">
        <v>10909</v>
      </c>
      <c r="F2376" s="350">
        <f>SUM(F2373:F2375)</f>
        <v>14.736883200000001</v>
      </c>
      <c r="H2376" s="186"/>
    </row>
    <row r="2377" spans="1:8" ht="12" customHeight="1">
      <c r="A2377" s="206"/>
      <c r="B2377" s="206"/>
      <c r="C2377" s="206"/>
      <c r="D2377" s="206"/>
      <c r="E2377" s="212"/>
      <c r="F2377" s="319"/>
      <c r="H2377" s="186"/>
    </row>
    <row r="2378" spans="1:8" ht="12" hidden="1" customHeight="1">
      <c r="A2378" s="791" t="s">
        <v>11227</v>
      </c>
      <c r="B2378" s="792"/>
      <c r="C2378" s="792"/>
      <c r="D2378" s="792"/>
      <c r="E2378" s="781" t="s">
        <v>3402</v>
      </c>
      <c r="F2378" s="782"/>
      <c r="H2378" s="186"/>
    </row>
    <row r="2379" spans="1:8" ht="12" hidden="1" customHeight="1">
      <c r="A2379" s="190" t="s">
        <v>10268</v>
      </c>
      <c r="B2379" s="191">
        <f>ROUND(F2387,2)</f>
        <v>19.84</v>
      </c>
      <c r="C2379" s="192"/>
      <c r="D2379" s="193"/>
      <c r="E2379" s="192"/>
      <c r="F2379" s="194"/>
      <c r="H2379" s="186"/>
    </row>
    <row r="2380" spans="1:8" ht="12" hidden="1" customHeight="1">
      <c r="A2380" s="195" t="s">
        <v>12885</v>
      </c>
      <c r="B2380" s="196" t="s">
        <v>8261</v>
      </c>
      <c r="C2380" s="196" t="s">
        <v>8262</v>
      </c>
      <c r="D2380" s="196" t="s">
        <v>8263</v>
      </c>
      <c r="E2380" s="196" t="s">
        <v>8264</v>
      </c>
      <c r="F2380" s="197" t="s">
        <v>8265</v>
      </c>
      <c r="H2380" s="186"/>
    </row>
    <row r="2381" spans="1:8" ht="12" hidden="1" customHeight="1">
      <c r="A2381" s="778" t="s">
        <v>13437</v>
      </c>
      <c r="B2381" s="779"/>
      <c r="C2381" s="779"/>
      <c r="D2381" s="779"/>
      <c r="E2381" s="779"/>
      <c r="F2381" s="780"/>
      <c r="H2381" s="186"/>
    </row>
    <row r="2382" spans="1:8" ht="12" hidden="1" customHeight="1">
      <c r="A2382" s="207" t="s">
        <v>4681</v>
      </c>
      <c r="B2382" s="208" t="s">
        <v>4682</v>
      </c>
      <c r="C2382" s="209" t="s">
        <v>13436</v>
      </c>
      <c r="D2382" s="210">
        <v>3.5</v>
      </c>
      <c r="E2382" s="211">
        <f>F$12</f>
        <v>2.12</v>
      </c>
      <c r="F2382" s="204">
        <f>PRODUCT(D2382:E2382)</f>
        <v>7.42</v>
      </c>
      <c r="H2382" s="186"/>
    </row>
    <row r="2383" spans="1:8" ht="12" hidden="1" customHeight="1">
      <c r="A2383" s="783" t="s">
        <v>13444</v>
      </c>
      <c r="B2383" s="784"/>
      <c r="C2383" s="784"/>
      <c r="D2383" s="784"/>
      <c r="E2383" s="784"/>
      <c r="F2383" s="204">
        <f>SUM(F2382:F2382)</f>
        <v>7.42</v>
      </c>
      <c r="H2383" s="186"/>
    </row>
    <row r="2384" spans="1:8" ht="12" hidden="1" customHeight="1">
      <c r="A2384" s="783" t="s">
        <v>6572</v>
      </c>
      <c r="B2384" s="784"/>
      <c r="C2384" s="784"/>
      <c r="D2384" s="784"/>
      <c r="E2384" s="206" t="s">
        <v>10906</v>
      </c>
      <c r="F2384" s="204">
        <f>SUM(F2383)</f>
        <v>7.42</v>
      </c>
      <c r="H2384" s="186"/>
    </row>
    <row r="2385" spans="1:8" ht="12" hidden="1" customHeight="1">
      <c r="A2385" s="783"/>
      <c r="B2385" s="784"/>
      <c r="C2385" s="784"/>
      <c r="D2385" s="784"/>
      <c r="E2385" s="212" t="s">
        <v>10907</v>
      </c>
      <c r="F2385" s="213">
        <f>F$10*(F2383)</f>
        <v>9.1117600000000003</v>
      </c>
      <c r="H2385" s="186"/>
    </row>
    <row r="2386" spans="1:8" ht="12" hidden="1" customHeight="1">
      <c r="A2386" s="783"/>
      <c r="B2386" s="784"/>
      <c r="C2386" s="784"/>
      <c r="D2386" s="784"/>
      <c r="E2386" s="206" t="s">
        <v>10908</v>
      </c>
      <c r="F2386" s="213">
        <f>SUM(F2384:F2385)*F$11</f>
        <v>3.306352</v>
      </c>
      <c r="H2386" s="186"/>
    </row>
    <row r="2387" spans="1:8" ht="12" hidden="1" customHeight="1">
      <c r="A2387" s="789"/>
      <c r="B2387" s="790"/>
      <c r="C2387" s="790"/>
      <c r="D2387" s="790"/>
      <c r="E2387" s="215" t="s">
        <v>10909</v>
      </c>
      <c r="F2387" s="334">
        <f>SUM(F2384:F2386)</f>
        <v>19.838111999999999</v>
      </c>
      <c r="H2387" s="186"/>
    </row>
    <row r="2388" spans="1:8" ht="15" hidden="1" customHeight="1">
      <c r="A2388" s="791" t="s">
        <v>13167</v>
      </c>
      <c r="B2388" s="792"/>
      <c r="C2388" s="792"/>
      <c r="D2388" s="792"/>
      <c r="E2388" s="781" t="s">
        <v>3402</v>
      </c>
      <c r="F2388" s="782"/>
      <c r="H2388" s="186"/>
    </row>
    <row r="2389" spans="1:8" ht="12.75" hidden="1" customHeight="1">
      <c r="A2389" s="190" t="s">
        <v>10268</v>
      </c>
      <c r="B2389" s="191">
        <f>ROUND(F2397,2)</f>
        <v>23.24</v>
      </c>
      <c r="C2389" s="192"/>
      <c r="D2389" s="193"/>
      <c r="E2389" s="192"/>
      <c r="F2389" s="194"/>
      <c r="H2389" s="186"/>
    </row>
    <row r="2390" spans="1:8" hidden="1">
      <c r="A2390" s="195" t="s">
        <v>12885</v>
      </c>
      <c r="B2390" s="196" t="s">
        <v>8261</v>
      </c>
      <c r="C2390" s="196" t="s">
        <v>8262</v>
      </c>
      <c r="D2390" s="196" t="s">
        <v>8263</v>
      </c>
      <c r="E2390" s="196" t="s">
        <v>8264</v>
      </c>
      <c r="F2390" s="197" t="s">
        <v>8265</v>
      </c>
      <c r="H2390" s="186"/>
    </row>
    <row r="2391" spans="1:8" ht="12.75" hidden="1" customHeight="1">
      <c r="A2391" s="778" t="s">
        <v>13437</v>
      </c>
      <c r="B2391" s="779"/>
      <c r="C2391" s="779"/>
      <c r="D2391" s="779"/>
      <c r="E2391" s="779"/>
      <c r="F2391" s="780"/>
      <c r="H2391" s="186"/>
    </row>
    <row r="2392" spans="1:8" hidden="1">
      <c r="A2392" s="207" t="s">
        <v>4681</v>
      </c>
      <c r="B2392" s="208" t="s">
        <v>4682</v>
      </c>
      <c r="C2392" s="209" t="s">
        <v>13436</v>
      </c>
      <c r="D2392" s="210">
        <v>4.0999999999999996</v>
      </c>
      <c r="E2392" s="211">
        <f>F$12</f>
        <v>2.12</v>
      </c>
      <c r="F2392" s="204">
        <f>PRODUCT(D2392:E2392)</f>
        <v>8.6920000000000002</v>
      </c>
      <c r="H2392" s="186"/>
    </row>
    <row r="2393" spans="1:8" ht="12.75" hidden="1" customHeight="1">
      <c r="A2393" s="783" t="s">
        <v>13444</v>
      </c>
      <c r="B2393" s="784"/>
      <c r="C2393" s="784"/>
      <c r="D2393" s="784"/>
      <c r="E2393" s="784"/>
      <c r="F2393" s="204">
        <f>SUM(F2392:F2392)</f>
        <v>8.6920000000000002</v>
      </c>
      <c r="H2393" s="186"/>
    </row>
    <row r="2394" spans="1:8" hidden="1">
      <c r="A2394" s="783" t="s">
        <v>6572</v>
      </c>
      <c r="B2394" s="784"/>
      <c r="C2394" s="784"/>
      <c r="D2394" s="784"/>
      <c r="E2394" s="206" t="s">
        <v>10906</v>
      </c>
      <c r="F2394" s="204">
        <f>SUM(F2393)</f>
        <v>8.6920000000000002</v>
      </c>
      <c r="H2394" s="186"/>
    </row>
    <row r="2395" spans="1:8" hidden="1">
      <c r="A2395" s="783"/>
      <c r="B2395" s="784"/>
      <c r="C2395" s="784"/>
      <c r="D2395" s="784"/>
      <c r="E2395" s="212" t="s">
        <v>10907</v>
      </c>
      <c r="F2395" s="213">
        <f>F$10*(F2393)</f>
        <v>10.673776</v>
      </c>
      <c r="H2395" s="186"/>
    </row>
    <row r="2396" spans="1:8" hidden="1">
      <c r="A2396" s="783"/>
      <c r="B2396" s="784"/>
      <c r="C2396" s="784"/>
      <c r="D2396" s="784"/>
      <c r="E2396" s="206" t="s">
        <v>10908</v>
      </c>
      <c r="F2396" s="213">
        <f>SUM(F2394:F2395)*F$11</f>
        <v>3.8731552000000002</v>
      </c>
      <c r="H2396" s="186"/>
    </row>
    <row r="2397" spans="1:8" hidden="1">
      <c r="A2397" s="789"/>
      <c r="B2397" s="790"/>
      <c r="C2397" s="790"/>
      <c r="D2397" s="790"/>
      <c r="E2397" s="215" t="s">
        <v>10909</v>
      </c>
      <c r="F2397" s="216">
        <f>SUM(F2394:F2396)</f>
        <v>23.2389312</v>
      </c>
      <c r="H2397" s="186"/>
    </row>
    <row r="2398" spans="1:8" hidden="1">
      <c r="A2398" s="206"/>
      <c r="B2398" s="206"/>
      <c r="C2398" s="206"/>
      <c r="D2398" s="206"/>
      <c r="E2398" s="212"/>
      <c r="F2398" s="220"/>
      <c r="H2398" s="186"/>
    </row>
    <row r="2399" spans="1:8" ht="14.25" hidden="1" customHeight="1">
      <c r="A2399" s="791" t="s">
        <v>5050</v>
      </c>
      <c r="B2399" s="792"/>
      <c r="C2399" s="792"/>
      <c r="D2399" s="792"/>
      <c r="E2399" s="781" t="s">
        <v>3402</v>
      </c>
      <c r="F2399" s="782"/>
      <c r="H2399" s="186"/>
    </row>
    <row r="2400" spans="1:8" ht="12.75" hidden="1" customHeight="1">
      <c r="A2400" s="190" t="s">
        <v>10268</v>
      </c>
      <c r="B2400" s="191">
        <f>ROUND(F2408,2)</f>
        <v>27.21</v>
      </c>
      <c r="C2400" s="192"/>
      <c r="D2400" s="193"/>
      <c r="E2400" s="192"/>
      <c r="F2400" s="194"/>
      <c r="H2400" s="186"/>
    </row>
    <row r="2401" spans="1:8" hidden="1">
      <c r="A2401" s="195" t="s">
        <v>12885</v>
      </c>
      <c r="B2401" s="196" t="s">
        <v>8261</v>
      </c>
      <c r="C2401" s="196" t="s">
        <v>8262</v>
      </c>
      <c r="D2401" s="196" t="s">
        <v>8263</v>
      </c>
      <c r="E2401" s="196" t="s">
        <v>8264</v>
      </c>
      <c r="F2401" s="197" t="s">
        <v>8265</v>
      </c>
      <c r="H2401" s="186"/>
    </row>
    <row r="2402" spans="1:8" ht="12.75" hidden="1" customHeight="1">
      <c r="A2402" s="778" t="s">
        <v>13437</v>
      </c>
      <c r="B2402" s="779"/>
      <c r="C2402" s="779"/>
      <c r="D2402" s="779"/>
      <c r="E2402" s="779"/>
      <c r="F2402" s="780"/>
      <c r="H2402" s="186"/>
    </row>
    <row r="2403" spans="1:8" hidden="1">
      <c r="A2403" s="207" t="s">
        <v>4681</v>
      </c>
      <c r="B2403" s="208" t="s">
        <v>4682</v>
      </c>
      <c r="C2403" s="209" t="s">
        <v>13436</v>
      </c>
      <c r="D2403" s="210">
        <v>4.8</v>
      </c>
      <c r="E2403" s="211">
        <f>F$12</f>
        <v>2.12</v>
      </c>
      <c r="F2403" s="204">
        <f>PRODUCT(D2403:E2403)</f>
        <v>10.176</v>
      </c>
      <c r="H2403" s="186"/>
    </row>
    <row r="2404" spans="1:8" ht="12.75" hidden="1" customHeight="1">
      <c r="A2404" s="783" t="s">
        <v>13444</v>
      </c>
      <c r="B2404" s="784"/>
      <c r="C2404" s="784"/>
      <c r="D2404" s="784"/>
      <c r="E2404" s="784"/>
      <c r="F2404" s="204">
        <f>SUM(F2403:F2403)</f>
        <v>10.176</v>
      </c>
      <c r="H2404" s="186"/>
    </row>
    <row r="2405" spans="1:8" hidden="1">
      <c r="A2405" s="783" t="s">
        <v>6572</v>
      </c>
      <c r="B2405" s="784"/>
      <c r="C2405" s="784"/>
      <c r="D2405" s="784"/>
      <c r="E2405" s="206" t="s">
        <v>10906</v>
      </c>
      <c r="F2405" s="204">
        <f>SUM(F2404)</f>
        <v>10.176</v>
      </c>
      <c r="H2405" s="186"/>
    </row>
    <row r="2406" spans="1:8" hidden="1">
      <c r="A2406" s="783"/>
      <c r="B2406" s="784"/>
      <c r="C2406" s="784"/>
      <c r="D2406" s="784"/>
      <c r="E2406" s="212" t="s">
        <v>10907</v>
      </c>
      <c r="F2406" s="213">
        <f>F$10*(F2404)</f>
        <v>12.496128000000001</v>
      </c>
      <c r="H2406" s="186"/>
    </row>
    <row r="2407" spans="1:8" hidden="1">
      <c r="A2407" s="783"/>
      <c r="B2407" s="784"/>
      <c r="C2407" s="784"/>
      <c r="D2407" s="784"/>
      <c r="E2407" s="206" t="s">
        <v>10908</v>
      </c>
      <c r="F2407" s="213">
        <f>SUM(F2405:F2406)*F$11</f>
        <v>4.5344256000000005</v>
      </c>
      <c r="H2407" s="186"/>
    </row>
    <row r="2408" spans="1:8" hidden="1">
      <c r="A2408" s="789"/>
      <c r="B2408" s="790"/>
      <c r="C2408" s="790"/>
      <c r="D2408" s="790"/>
      <c r="E2408" s="215" t="s">
        <v>10909</v>
      </c>
      <c r="F2408" s="216">
        <f>SUM(F2405:F2407)</f>
        <v>27.206553599999999</v>
      </c>
      <c r="H2408" s="186"/>
    </row>
    <row r="2409" spans="1:8" hidden="1">
      <c r="A2409" s="206"/>
      <c r="B2409" s="206"/>
      <c r="C2409" s="206"/>
      <c r="D2409" s="206"/>
      <c r="E2409" s="212"/>
      <c r="F2409" s="220"/>
      <c r="H2409" s="186"/>
    </row>
    <row r="2410" spans="1:8" ht="12.75" hidden="1" customHeight="1">
      <c r="A2410" s="791" t="s">
        <v>5051</v>
      </c>
      <c r="B2410" s="792"/>
      <c r="C2410" s="792"/>
      <c r="D2410" s="792"/>
      <c r="E2410" s="781" t="s">
        <v>3402</v>
      </c>
      <c r="F2410" s="782"/>
      <c r="H2410" s="186"/>
    </row>
    <row r="2411" spans="1:8" ht="12.75" hidden="1" customHeight="1">
      <c r="A2411" s="190" t="s">
        <v>10268</v>
      </c>
      <c r="B2411" s="191">
        <f>ROUND(F2419,2)</f>
        <v>19.84</v>
      </c>
      <c r="C2411" s="192"/>
      <c r="D2411" s="193"/>
      <c r="E2411" s="192"/>
      <c r="F2411" s="194"/>
      <c r="H2411" s="186"/>
    </row>
    <row r="2412" spans="1:8" hidden="1">
      <c r="A2412" s="195" t="s">
        <v>12885</v>
      </c>
      <c r="B2412" s="196" t="s">
        <v>8261</v>
      </c>
      <c r="C2412" s="196" t="s">
        <v>8262</v>
      </c>
      <c r="D2412" s="196" t="s">
        <v>8263</v>
      </c>
      <c r="E2412" s="196" t="s">
        <v>8264</v>
      </c>
      <c r="F2412" s="197" t="s">
        <v>8265</v>
      </c>
      <c r="H2412" s="186"/>
    </row>
    <row r="2413" spans="1:8" ht="12.75" hidden="1" customHeight="1">
      <c r="A2413" s="778" t="s">
        <v>13437</v>
      </c>
      <c r="B2413" s="779"/>
      <c r="C2413" s="779"/>
      <c r="D2413" s="779"/>
      <c r="E2413" s="779"/>
      <c r="F2413" s="780"/>
      <c r="H2413" s="186"/>
    </row>
    <row r="2414" spans="1:8" hidden="1">
      <c r="A2414" s="207" t="s">
        <v>4681</v>
      </c>
      <c r="B2414" s="208" t="s">
        <v>4682</v>
      </c>
      <c r="C2414" s="209" t="s">
        <v>13436</v>
      </c>
      <c r="D2414" s="210">
        <v>3.5</v>
      </c>
      <c r="E2414" s="211">
        <f>F$12</f>
        <v>2.12</v>
      </c>
      <c r="F2414" s="204">
        <f>PRODUCT(D2414:E2414)</f>
        <v>7.42</v>
      </c>
      <c r="H2414" s="186"/>
    </row>
    <row r="2415" spans="1:8" ht="12.75" hidden="1" customHeight="1">
      <c r="A2415" s="783" t="s">
        <v>13444</v>
      </c>
      <c r="B2415" s="784"/>
      <c r="C2415" s="784"/>
      <c r="D2415" s="784"/>
      <c r="E2415" s="784"/>
      <c r="F2415" s="204">
        <f>SUM(F2414:F2414)</f>
        <v>7.42</v>
      </c>
      <c r="H2415" s="186"/>
    </row>
    <row r="2416" spans="1:8" hidden="1">
      <c r="A2416" s="783" t="s">
        <v>6572</v>
      </c>
      <c r="B2416" s="784"/>
      <c r="C2416" s="784"/>
      <c r="D2416" s="784"/>
      <c r="E2416" s="206" t="s">
        <v>10906</v>
      </c>
      <c r="F2416" s="204">
        <f>SUM(F2415)</f>
        <v>7.42</v>
      </c>
      <c r="H2416" s="186"/>
    </row>
    <row r="2417" spans="1:8" hidden="1">
      <c r="A2417" s="783"/>
      <c r="B2417" s="784"/>
      <c r="C2417" s="784"/>
      <c r="D2417" s="784"/>
      <c r="E2417" s="212" t="s">
        <v>10907</v>
      </c>
      <c r="F2417" s="213">
        <f>F$10*(F2415)</f>
        <v>9.1117600000000003</v>
      </c>
      <c r="H2417" s="186"/>
    </row>
    <row r="2418" spans="1:8" hidden="1">
      <c r="A2418" s="783"/>
      <c r="B2418" s="784"/>
      <c r="C2418" s="784"/>
      <c r="D2418" s="784"/>
      <c r="E2418" s="206" t="s">
        <v>10908</v>
      </c>
      <c r="F2418" s="213">
        <f>SUM(F2416:F2417)*F$11</f>
        <v>3.306352</v>
      </c>
      <c r="H2418" s="186"/>
    </row>
    <row r="2419" spans="1:8" hidden="1">
      <c r="A2419" s="789"/>
      <c r="B2419" s="790"/>
      <c r="C2419" s="790"/>
      <c r="D2419" s="790"/>
      <c r="E2419" s="215" t="s">
        <v>10909</v>
      </c>
      <c r="F2419" s="216">
        <f>SUM(F2416:F2418)</f>
        <v>19.838111999999999</v>
      </c>
      <c r="H2419" s="186"/>
    </row>
    <row r="2420" spans="1:8" hidden="1">
      <c r="H2420" s="186"/>
    </row>
    <row r="2421" spans="1:8" ht="12.75" hidden="1" customHeight="1">
      <c r="A2421" s="791" t="s">
        <v>5052</v>
      </c>
      <c r="B2421" s="792"/>
      <c r="C2421" s="792"/>
      <c r="D2421" s="792"/>
      <c r="E2421" s="781" t="s">
        <v>3402</v>
      </c>
      <c r="F2421" s="782"/>
      <c r="H2421" s="186"/>
    </row>
    <row r="2422" spans="1:8" ht="12.75" hidden="1" customHeight="1">
      <c r="A2422" s="190" t="s">
        <v>10268</v>
      </c>
      <c r="B2422" s="191">
        <f>ROUND(F2430,2)</f>
        <v>29.98</v>
      </c>
      <c r="C2422" s="192"/>
      <c r="D2422" s="193"/>
      <c r="E2422" s="192"/>
      <c r="F2422" s="194"/>
      <c r="H2422" s="186"/>
    </row>
    <row r="2423" spans="1:8" hidden="1">
      <c r="A2423" s="195" t="s">
        <v>12885</v>
      </c>
      <c r="B2423" s="196" t="s">
        <v>8261</v>
      </c>
      <c r="C2423" s="196" t="s">
        <v>8262</v>
      </c>
      <c r="D2423" s="196" t="s">
        <v>8263</v>
      </c>
      <c r="E2423" s="196" t="s">
        <v>8264</v>
      </c>
      <c r="F2423" s="197" t="s">
        <v>8265</v>
      </c>
      <c r="H2423" s="186"/>
    </row>
    <row r="2424" spans="1:8" ht="12.75" hidden="1" customHeight="1">
      <c r="A2424" s="778" t="s">
        <v>13437</v>
      </c>
      <c r="B2424" s="779"/>
      <c r="C2424" s="779"/>
      <c r="D2424" s="779"/>
      <c r="E2424" s="779"/>
      <c r="F2424" s="780"/>
      <c r="H2424" s="186"/>
    </row>
    <row r="2425" spans="1:8" hidden="1">
      <c r="A2425" s="207" t="s">
        <v>4681</v>
      </c>
      <c r="B2425" s="208" t="s">
        <v>4682</v>
      </c>
      <c r="C2425" s="209" t="s">
        <v>13436</v>
      </c>
      <c r="D2425" s="210">
        <v>5.29</v>
      </c>
      <c r="E2425" s="211">
        <f>F$12</f>
        <v>2.12</v>
      </c>
      <c r="F2425" s="204">
        <f>PRODUCT(D2425:E2425)</f>
        <v>11.2148</v>
      </c>
      <c r="H2425" s="186"/>
    </row>
    <row r="2426" spans="1:8" ht="12.75" hidden="1" customHeight="1">
      <c r="A2426" s="783" t="s">
        <v>13444</v>
      </c>
      <c r="B2426" s="784"/>
      <c r="C2426" s="784"/>
      <c r="D2426" s="784"/>
      <c r="E2426" s="784"/>
      <c r="F2426" s="204">
        <f>SUM(F2425:F2425)</f>
        <v>11.2148</v>
      </c>
      <c r="H2426" s="186"/>
    </row>
    <row r="2427" spans="1:8" hidden="1">
      <c r="A2427" s="783" t="s">
        <v>6572</v>
      </c>
      <c r="B2427" s="784"/>
      <c r="C2427" s="784"/>
      <c r="D2427" s="784"/>
      <c r="E2427" s="206" t="s">
        <v>10906</v>
      </c>
      <c r="F2427" s="204">
        <f>SUM(F2426)</f>
        <v>11.2148</v>
      </c>
      <c r="H2427" s="186"/>
    </row>
    <row r="2428" spans="1:8" hidden="1">
      <c r="A2428" s="783"/>
      <c r="B2428" s="784"/>
      <c r="C2428" s="784"/>
      <c r="D2428" s="784"/>
      <c r="E2428" s="212" t="s">
        <v>10907</v>
      </c>
      <c r="F2428" s="213">
        <f>F$10*(F2426)</f>
        <v>13.7717744</v>
      </c>
      <c r="H2428" s="186"/>
    </row>
    <row r="2429" spans="1:8" hidden="1">
      <c r="A2429" s="783"/>
      <c r="B2429" s="784"/>
      <c r="C2429" s="784"/>
      <c r="D2429" s="784"/>
      <c r="E2429" s="206" t="s">
        <v>10908</v>
      </c>
      <c r="F2429" s="213">
        <f>SUM(F2427:F2428)*F$11</f>
        <v>4.9973148800000011</v>
      </c>
      <c r="H2429" s="186"/>
    </row>
    <row r="2430" spans="1:8" hidden="1">
      <c r="A2430" s="789"/>
      <c r="B2430" s="790"/>
      <c r="C2430" s="790"/>
      <c r="D2430" s="790"/>
      <c r="E2430" s="215" t="s">
        <v>10909</v>
      </c>
      <c r="F2430" s="216">
        <f>SUM(F2427:F2429)</f>
        <v>29.983889280000003</v>
      </c>
      <c r="H2430" s="186"/>
    </row>
    <row r="2431" spans="1:8" ht="11.1" hidden="1" customHeight="1">
      <c r="A2431" s="791" t="s">
        <v>5053</v>
      </c>
      <c r="B2431" s="792"/>
      <c r="C2431" s="792"/>
      <c r="D2431" s="792"/>
      <c r="E2431" s="781" t="s">
        <v>3402</v>
      </c>
      <c r="F2431" s="782"/>
      <c r="H2431" s="186"/>
    </row>
    <row r="2432" spans="1:8" ht="11.1" hidden="1" customHeight="1">
      <c r="A2432" s="190" t="s">
        <v>10268</v>
      </c>
      <c r="B2432" s="191">
        <f>ROUND(F2440,2)</f>
        <v>40.130000000000003</v>
      </c>
      <c r="C2432" s="192"/>
      <c r="D2432" s="193"/>
      <c r="E2432" s="192"/>
      <c r="F2432" s="194"/>
      <c r="H2432" s="186"/>
    </row>
    <row r="2433" spans="1:8" ht="11.1" hidden="1" customHeight="1">
      <c r="A2433" s="195" t="s">
        <v>12885</v>
      </c>
      <c r="B2433" s="196" t="s">
        <v>8261</v>
      </c>
      <c r="C2433" s="196" t="s">
        <v>8262</v>
      </c>
      <c r="D2433" s="196" t="s">
        <v>8263</v>
      </c>
      <c r="E2433" s="196" t="s">
        <v>8264</v>
      </c>
      <c r="F2433" s="197" t="s">
        <v>8265</v>
      </c>
      <c r="H2433" s="186"/>
    </row>
    <row r="2434" spans="1:8" ht="11.1" hidden="1" customHeight="1">
      <c r="A2434" s="778" t="s">
        <v>13437</v>
      </c>
      <c r="B2434" s="779"/>
      <c r="C2434" s="779"/>
      <c r="D2434" s="779"/>
      <c r="E2434" s="779"/>
      <c r="F2434" s="780"/>
      <c r="H2434" s="186"/>
    </row>
    <row r="2435" spans="1:8" ht="11.1" hidden="1" customHeight="1">
      <c r="A2435" s="207" t="s">
        <v>4681</v>
      </c>
      <c r="B2435" s="208" t="s">
        <v>4682</v>
      </c>
      <c r="C2435" s="209" t="s">
        <v>13436</v>
      </c>
      <c r="D2435" s="210">
        <v>7.08</v>
      </c>
      <c r="E2435" s="211">
        <f>F$12</f>
        <v>2.12</v>
      </c>
      <c r="F2435" s="204">
        <f>PRODUCT(D2435:E2435)</f>
        <v>15.009600000000001</v>
      </c>
      <c r="H2435" s="186"/>
    </row>
    <row r="2436" spans="1:8" ht="11.1" hidden="1" customHeight="1">
      <c r="A2436" s="783" t="s">
        <v>13444</v>
      </c>
      <c r="B2436" s="784"/>
      <c r="C2436" s="784"/>
      <c r="D2436" s="784"/>
      <c r="E2436" s="784"/>
      <c r="F2436" s="204">
        <f>SUM(F2435:F2435)</f>
        <v>15.009600000000001</v>
      </c>
      <c r="H2436" s="186"/>
    </row>
    <row r="2437" spans="1:8" ht="11.1" hidden="1" customHeight="1">
      <c r="A2437" s="783" t="s">
        <v>6572</v>
      </c>
      <c r="B2437" s="784"/>
      <c r="C2437" s="784"/>
      <c r="D2437" s="784"/>
      <c r="E2437" s="206" t="s">
        <v>10906</v>
      </c>
      <c r="F2437" s="204">
        <f>SUM(F2436)</f>
        <v>15.009600000000001</v>
      </c>
      <c r="H2437" s="186"/>
    </row>
    <row r="2438" spans="1:8" ht="11.1" hidden="1" customHeight="1">
      <c r="A2438" s="783"/>
      <c r="B2438" s="784"/>
      <c r="C2438" s="784"/>
      <c r="D2438" s="784"/>
      <c r="E2438" s="212" t="s">
        <v>10907</v>
      </c>
      <c r="F2438" s="213">
        <f>F$10*(F2436)</f>
        <v>18.4317888</v>
      </c>
      <c r="H2438" s="186"/>
    </row>
    <row r="2439" spans="1:8" ht="11.1" hidden="1" customHeight="1">
      <c r="A2439" s="783"/>
      <c r="B2439" s="784"/>
      <c r="C2439" s="784"/>
      <c r="D2439" s="784"/>
      <c r="E2439" s="206" t="s">
        <v>10908</v>
      </c>
      <c r="F2439" s="213">
        <f>SUM(F2437:F2438)*F$11</f>
        <v>6.6882777600000001</v>
      </c>
      <c r="H2439" s="186"/>
    </row>
    <row r="2440" spans="1:8" ht="11.1" hidden="1" customHeight="1">
      <c r="A2440" s="789"/>
      <c r="B2440" s="790"/>
      <c r="C2440" s="790"/>
      <c r="D2440" s="790"/>
      <c r="E2440" s="215" t="s">
        <v>10909</v>
      </c>
      <c r="F2440" s="216">
        <f>SUM(F2437:F2439)</f>
        <v>40.129666559999997</v>
      </c>
      <c r="H2440" s="186"/>
    </row>
    <row r="2441" spans="1:8" ht="11.1" hidden="1" customHeight="1">
      <c r="A2441" s="206"/>
      <c r="B2441" s="206"/>
      <c r="C2441" s="206"/>
      <c r="D2441" s="206"/>
      <c r="E2441" s="212"/>
      <c r="F2441" s="220"/>
      <c r="H2441" s="186"/>
    </row>
    <row r="2442" spans="1:8" ht="11.1" hidden="1" customHeight="1">
      <c r="A2442" s="791" t="s">
        <v>5054</v>
      </c>
      <c r="B2442" s="792"/>
      <c r="C2442" s="792"/>
      <c r="D2442" s="792"/>
      <c r="E2442" s="781" t="s">
        <v>3402</v>
      </c>
      <c r="F2442" s="782"/>
      <c r="H2442" s="186"/>
    </row>
    <row r="2443" spans="1:8" ht="11.1" hidden="1" customHeight="1">
      <c r="A2443" s="190" t="s">
        <v>10268</v>
      </c>
      <c r="B2443" s="191">
        <f>ROUND(F2451,2)</f>
        <v>50.33</v>
      </c>
      <c r="C2443" s="192"/>
      <c r="D2443" s="193"/>
      <c r="E2443" s="192"/>
      <c r="F2443" s="194"/>
      <c r="H2443" s="186"/>
    </row>
    <row r="2444" spans="1:8" ht="11.1" hidden="1" customHeight="1">
      <c r="A2444" s="195" t="s">
        <v>12885</v>
      </c>
      <c r="B2444" s="196" t="s">
        <v>8261</v>
      </c>
      <c r="C2444" s="196" t="s">
        <v>8262</v>
      </c>
      <c r="D2444" s="196" t="s">
        <v>8263</v>
      </c>
      <c r="E2444" s="196" t="s">
        <v>8264</v>
      </c>
      <c r="F2444" s="197" t="s">
        <v>8265</v>
      </c>
      <c r="H2444" s="186"/>
    </row>
    <row r="2445" spans="1:8" ht="11.1" hidden="1" customHeight="1">
      <c r="A2445" s="778" t="s">
        <v>13437</v>
      </c>
      <c r="B2445" s="779"/>
      <c r="C2445" s="779"/>
      <c r="D2445" s="779"/>
      <c r="E2445" s="779"/>
      <c r="F2445" s="780"/>
      <c r="H2445" s="186"/>
    </row>
    <row r="2446" spans="1:8" ht="11.1" hidden="1" customHeight="1">
      <c r="A2446" s="207" t="s">
        <v>4681</v>
      </c>
      <c r="B2446" s="208" t="s">
        <v>4682</v>
      </c>
      <c r="C2446" s="209" t="s">
        <v>13436</v>
      </c>
      <c r="D2446" s="210">
        <v>8.8800000000000008</v>
      </c>
      <c r="E2446" s="211">
        <f>F$12</f>
        <v>2.12</v>
      </c>
      <c r="F2446" s="204">
        <f>PRODUCT(D2446:E2446)</f>
        <v>18.825600000000001</v>
      </c>
      <c r="H2446" s="186"/>
    </row>
    <row r="2447" spans="1:8" ht="11.1" hidden="1" customHeight="1">
      <c r="A2447" s="783" t="s">
        <v>13444</v>
      </c>
      <c r="B2447" s="784"/>
      <c r="C2447" s="784"/>
      <c r="D2447" s="784"/>
      <c r="E2447" s="784"/>
      <c r="F2447" s="204">
        <f>SUM(F2446:F2446)</f>
        <v>18.825600000000001</v>
      </c>
      <c r="H2447" s="186"/>
    </row>
    <row r="2448" spans="1:8" ht="11.1" hidden="1" customHeight="1">
      <c r="A2448" s="783" t="s">
        <v>6572</v>
      </c>
      <c r="B2448" s="784"/>
      <c r="C2448" s="784"/>
      <c r="D2448" s="784"/>
      <c r="E2448" s="206" t="s">
        <v>10906</v>
      </c>
      <c r="F2448" s="204">
        <f>SUM(F2447)</f>
        <v>18.825600000000001</v>
      </c>
      <c r="H2448" s="186"/>
    </row>
    <row r="2449" spans="1:8" ht="11.1" hidden="1" customHeight="1">
      <c r="A2449" s="783"/>
      <c r="B2449" s="784"/>
      <c r="C2449" s="784"/>
      <c r="D2449" s="784"/>
      <c r="E2449" s="212" t="s">
        <v>10907</v>
      </c>
      <c r="F2449" s="213">
        <f>F$10*(F2447)</f>
        <v>23.117836800000003</v>
      </c>
      <c r="H2449" s="186"/>
    </row>
    <row r="2450" spans="1:8" ht="11.1" hidden="1" customHeight="1">
      <c r="A2450" s="783"/>
      <c r="B2450" s="784"/>
      <c r="C2450" s="784"/>
      <c r="D2450" s="784"/>
      <c r="E2450" s="206" t="s">
        <v>10908</v>
      </c>
      <c r="F2450" s="213">
        <f>SUM(F2448:F2449)*F$11</f>
        <v>8.3886873600000005</v>
      </c>
      <c r="H2450" s="186"/>
    </row>
    <row r="2451" spans="1:8" ht="11.1" hidden="1" customHeight="1">
      <c r="A2451" s="789"/>
      <c r="B2451" s="790"/>
      <c r="C2451" s="790"/>
      <c r="D2451" s="790"/>
      <c r="E2451" s="215" t="s">
        <v>10909</v>
      </c>
      <c r="F2451" s="216">
        <f>SUM(F2448:F2450)</f>
        <v>50.332124159999999</v>
      </c>
      <c r="H2451" s="186"/>
    </row>
    <row r="2452" spans="1:8" ht="11.1" hidden="1" customHeight="1">
      <c r="A2452" s="206"/>
      <c r="B2452" s="206"/>
      <c r="C2452" s="206"/>
      <c r="D2452" s="206"/>
      <c r="E2452" s="212"/>
      <c r="F2452" s="220"/>
      <c r="H2452" s="186"/>
    </row>
    <row r="2453" spans="1:8" ht="11.1" hidden="1" customHeight="1">
      <c r="A2453" s="791" t="s">
        <v>5055</v>
      </c>
      <c r="B2453" s="792"/>
      <c r="C2453" s="792"/>
      <c r="D2453" s="792"/>
      <c r="E2453" s="781" t="s">
        <v>3402</v>
      </c>
      <c r="F2453" s="782"/>
      <c r="H2453" s="186"/>
    </row>
    <row r="2454" spans="1:8" ht="11.1" hidden="1" customHeight="1">
      <c r="A2454" s="190" t="s">
        <v>10268</v>
      </c>
      <c r="B2454" s="191">
        <f>ROUND(F2465,2)</f>
        <v>4.41</v>
      </c>
      <c r="C2454" s="192"/>
      <c r="D2454" s="193"/>
      <c r="E2454" s="192"/>
      <c r="F2454" s="194"/>
      <c r="H2454" s="186"/>
    </row>
    <row r="2455" spans="1:8" ht="11.1" hidden="1" customHeight="1">
      <c r="A2455" s="195" t="s">
        <v>12885</v>
      </c>
      <c r="B2455" s="196" t="s">
        <v>8261</v>
      </c>
      <c r="C2455" s="196" t="s">
        <v>8262</v>
      </c>
      <c r="D2455" s="196" t="s">
        <v>8263</v>
      </c>
      <c r="E2455" s="196" t="s">
        <v>8264</v>
      </c>
      <c r="F2455" s="197" t="s">
        <v>8265</v>
      </c>
      <c r="H2455" s="186"/>
    </row>
    <row r="2456" spans="1:8" ht="11.1" hidden="1" customHeight="1">
      <c r="A2456" s="778" t="s">
        <v>6573</v>
      </c>
      <c r="B2456" s="779"/>
      <c r="C2456" s="779"/>
      <c r="D2456" s="779"/>
      <c r="E2456" s="779"/>
      <c r="F2456" s="780"/>
      <c r="H2456" s="186"/>
    </row>
    <row r="2457" spans="1:8" ht="11.1" hidden="1" customHeight="1">
      <c r="A2457" s="219" t="s">
        <v>5056</v>
      </c>
      <c r="B2457" s="208" t="s">
        <v>5057</v>
      </c>
      <c r="C2457" s="209" t="s">
        <v>13436</v>
      </c>
      <c r="D2457" s="210">
        <v>5.5E-2</v>
      </c>
      <c r="E2457" s="211">
        <f>Insumos!D$75</f>
        <v>57.3</v>
      </c>
      <c r="F2457" s="204">
        <f>PRODUCT(D2457:E2457)</f>
        <v>3.1515</v>
      </c>
      <c r="H2457" s="186"/>
    </row>
    <row r="2458" spans="1:8" ht="11.1" hidden="1" customHeight="1">
      <c r="A2458" s="783" t="s">
        <v>6574</v>
      </c>
      <c r="B2458" s="784"/>
      <c r="C2458" s="784"/>
      <c r="D2458" s="784"/>
      <c r="E2458" s="784"/>
      <c r="F2458" s="204">
        <f>SUM(F2457:F2457)</f>
        <v>3.1515</v>
      </c>
      <c r="H2458" s="186"/>
    </row>
    <row r="2459" spans="1:8" ht="11.1" hidden="1" customHeight="1">
      <c r="A2459" s="778" t="s">
        <v>13437</v>
      </c>
      <c r="B2459" s="779"/>
      <c r="C2459" s="779"/>
      <c r="D2459" s="779"/>
      <c r="E2459" s="779"/>
      <c r="F2459" s="780"/>
      <c r="H2459" s="186"/>
    </row>
    <row r="2460" spans="1:8" ht="11.1" hidden="1" customHeight="1">
      <c r="A2460" s="207" t="s">
        <v>4681</v>
      </c>
      <c r="B2460" s="208" t="s">
        <v>4682</v>
      </c>
      <c r="C2460" s="209" t="s">
        <v>13436</v>
      </c>
      <c r="D2460" s="210">
        <v>0.11</v>
      </c>
      <c r="E2460" s="211">
        <f>F$12</f>
        <v>2.12</v>
      </c>
      <c r="F2460" s="204">
        <f>PRODUCT(D2460:E2460)</f>
        <v>0.23320000000000002</v>
      </c>
      <c r="H2460" s="186"/>
    </row>
    <row r="2461" spans="1:8" ht="11.1" hidden="1" customHeight="1">
      <c r="A2461" s="783" t="s">
        <v>13444</v>
      </c>
      <c r="B2461" s="784"/>
      <c r="C2461" s="784"/>
      <c r="D2461" s="784"/>
      <c r="E2461" s="784"/>
      <c r="F2461" s="204">
        <f>SUM(F2460:F2460)</f>
        <v>0.23320000000000002</v>
      </c>
      <c r="H2461" s="186"/>
    </row>
    <row r="2462" spans="1:8" ht="11.1" hidden="1" customHeight="1">
      <c r="A2462" s="783" t="s">
        <v>6572</v>
      </c>
      <c r="B2462" s="784"/>
      <c r="C2462" s="784"/>
      <c r="D2462" s="784"/>
      <c r="E2462" s="206" t="s">
        <v>10906</v>
      </c>
      <c r="F2462" s="204">
        <f>SUM(F2458,F2461)</f>
        <v>3.3847</v>
      </c>
      <c r="H2462" s="186"/>
    </row>
    <row r="2463" spans="1:8" ht="11.1" hidden="1" customHeight="1">
      <c r="A2463" s="783"/>
      <c r="B2463" s="784"/>
      <c r="C2463" s="784"/>
      <c r="D2463" s="784"/>
      <c r="E2463" s="212" t="s">
        <v>10907</v>
      </c>
      <c r="F2463" s="213">
        <f>F$10*(F2461)</f>
        <v>0.2863696</v>
      </c>
      <c r="H2463" s="186"/>
    </row>
    <row r="2464" spans="1:8" ht="11.1" hidden="1" customHeight="1">
      <c r="A2464" s="783"/>
      <c r="B2464" s="784"/>
      <c r="C2464" s="784"/>
      <c r="D2464" s="784"/>
      <c r="E2464" s="206" t="s">
        <v>10908</v>
      </c>
      <c r="F2464" s="213">
        <f>SUM(F2462:F2463)*F$11</f>
        <v>0.73421392000000008</v>
      </c>
      <c r="H2464" s="186"/>
    </row>
    <row r="2465" spans="1:8" ht="11.1" hidden="1" customHeight="1">
      <c r="A2465" s="789"/>
      <c r="B2465" s="790"/>
      <c r="C2465" s="790"/>
      <c r="D2465" s="790"/>
      <c r="E2465" s="215" t="s">
        <v>10909</v>
      </c>
      <c r="F2465" s="334">
        <f>SUM(F2462:F2464)</f>
        <v>4.4052835200000002</v>
      </c>
      <c r="H2465" s="186"/>
    </row>
    <row r="2466" spans="1:8" ht="11.1" hidden="1" customHeight="1">
      <c r="H2466" s="186"/>
    </row>
    <row r="2467" spans="1:8" ht="11.1" hidden="1" customHeight="1">
      <c r="A2467" s="791" t="s">
        <v>5058</v>
      </c>
      <c r="B2467" s="792"/>
      <c r="C2467" s="792"/>
      <c r="D2467" s="792"/>
      <c r="E2467" s="781" t="s">
        <v>3402</v>
      </c>
      <c r="F2467" s="782"/>
      <c r="H2467" s="186"/>
    </row>
    <row r="2468" spans="1:8" ht="11.1" hidden="1" customHeight="1">
      <c r="A2468" s="190" t="s">
        <v>10268</v>
      </c>
      <c r="B2468" s="191">
        <f>ROUND(F2479,2)</f>
        <v>5.89</v>
      </c>
      <c r="C2468" s="192"/>
      <c r="D2468" s="193"/>
      <c r="E2468" s="192"/>
      <c r="F2468" s="194"/>
      <c r="H2468" s="186"/>
    </row>
    <row r="2469" spans="1:8" ht="11.1" hidden="1" customHeight="1">
      <c r="A2469" s="195" t="s">
        <v>12885</v>
      </c>
      <c r="B2469" s="196" t="s">
        <v>8261</v>
      </c>
      <c r="C2469" s="196" t="s">
        <v>8262</v>
      </c>
      <c r="D2469" s="196" t="s">
        <v>8263</v>
      </c>
      <c r="E2469" s="196" t="s">
        <v>8264</v>
      </c>
      <c r="F2469" s="197" t="s">
        <v>8265</v>
      </c>
      <c r="H2469" s="186"/>
    </row>
    <row r="2470" spans="1:8" ht="11.1" hidden="1" customHeight="1">
      <c r="A2470" s="778" t="s">
        <v>6573</v>
      </c>
      <c r="B2470" s="779"/>
      <c r="C2470" s="779"/>
      <c r="D2470" s="779"/>
      <c r="E2470" s="779"/>
      <c r="F2470" s="780"/>
      <c r="H2470" s="186"/>
    </row>
    <row r="2471" spans="1:8" ht="11.1" hidden="1" customHeight="1">
      <c r="A2471" s="219" t="s">
        <v>5056</v>
      </c>
      <c r="B2471" s="208" t="s">
        <v>5057</v>
      </c>
      <c r="C2471" s="209" t="s">
        <v>13436</v>
      </c>
      <c r="D2471" s="210">
        <v>7.4999999999999997E-2</v>
      </c>
      <c r="E2471" s="211">
        <f>Insumos!D$75</f>
        <v>57.3</v>
      </c>
      <c r="F2471" s="204">
        <f>PRODUCT(D2471:E2471)</f>
        <v>4.2974999999999994</v>
      </c>
      <c r="H2471" s="186"/>
    </row>
    <row r="2472" spans="1:8" ht="11.1" hidden="1" customHeight="1">
      <c r="A2472" s="783" t="s">
        <v>6574</v>
      </c>
      <c r="B2472" s="784"/>
      <c r="C2472" s="784"/>
      <c r="D2472" s="784"/>
      <c r="E2472" s="784"/>
      <c r="F2472" s="204">
        <f>SUM(F2471:F2471)</f>
        <v>4.2974999999999994</v>
      </c>
      <c r="H2472" s="186"/>
    </row>
    <row r="2473" spans="1:8" ht="11.1" hidden="1" customHeight="1">
      <c r="A2473" s="778" t="s">
        <v>13437</v>
      </c>
      <c r="B2473" s="779"/>
      <c r="C2473" s="779"/>
      <c r="D2473" s="779"/>
      <c r="E2473" s="779"/>
      <c r="F2473" s="780"/>
      <c r="H2473" s="186"/>
    </row>
    <row r="2474" spans="1:8" ht="11.1" hidden="1" customHeight="1">
      <c r="A2474" s="207" t="s">
        <v>4681</v>
      </c>
      <c r="B2474" s="208" t="s">
        <v>4682</v>
      </c>
      <c r="C2474" s="209" t="s">
        <v>13436</v>
      </c>
      <c r="D2474" s="210">
        <v>0.13</v>
      </c>
      <c r="E2474" s="211">
        <f>F$12</f>
        <v>2.12</v>
      </c>
      <c r="F2474" s="204">
        <f>PRODUCT(D2474:E2474)</f>
        <v>0.27560000000000001</v>
      </c>
      <c r="H2474" s="186"/>
    </row>
    <row r="2475" spans="1:8" ht="11.1" hidden="1" customHeight="1">
      <c r="A2475" s="783" t="s">
        <v>13444</v>
      </c>
      <c r="B2475" s="784"/>
      <c r="C2475" s="784"/>
      <c r="D2475" s="784"/>
      <c r="E2475" s="784"/>
      <c r="F2475" s="204">
        <f>SUM(F2474:F2474)</f>
        <v>0.27560000000000001</v>
      </c>
      <c r="H2475" s="186"/>
    </row>
    <row r="2476" spans="1:8" ht="11.1" hidden="1" customHeight="1">
      <c r="A2476" s="783" t="s">
        <v>6572</v>
      </c>
      <c r="B2476" s="784"/>
      <c r="C2476" s="784"/>
      <c r="D2476" s="784"/>
      <c r="E2476" s="206" t="s">
        <v>10906</v>
      </c>
      <c r="F2476" s="204">
        <f>SUM(F2472,F2475)</f>
        <v>4.5730999999999993</v>
      </c>
      <c r="H2476" s="186"/>
    </row>
    <row r="2477" spans="1:8" ht="11.1" hidden="1" customHeight="1">
      <c r="A2477" s="783"/>
      <c r="B2477" s="784"/>
      <c r="C2477" s="784"/>
      <c r="D2477" s="784"/>
      <c r="E2477" s="212" t="s">
        <v>10907</v>
      </c>
      <c r="F2477" s="213">
        <f>F$10*(F2475)</f>
        <v>0.33843679999999998</v>
      </c>
      <c r="H2477" s="186"/>
    </row>
    <row r="2478" spans="1:8" ht="11.1" hidden="1" customHeight="1">
      <c r="A2478" s="783"/>
      <c r="B2478" s="784"/>
      <c r="C2478" s="784"/>
      <c r="D2478" s="784"/>
      <c r="E2478" s="206" t="s">
        <v>10908</v>
      </c>
      <c r="F2478" s="213">
        <f>SUM(F2476:F2477)*F$11</f>
        <v>0.98230735999999996</v>
      </c>
      <c r="H2478" s="186"/>
    </row>
    <row r="2479" spans="1:8" ht="11.1" hidden="1" customHeight="1">
      <c r="A2479" s="789"/>
      <c r="B2479" s="790"/>
      <c r="C2479" s="790"/>
      <c r="D2479" s="790"/>
      <c r="E2479" s="215" t="s">
        <v>10909</v>
      </c>
      <c r="F2479" s="216">
        <f>SUM(F2476:F2478)</f>
        <v>5.8938441599999996</v>
      </c>
      <c r="H2479" s="186"/>
    </row>
    <row r="2480" spans="1:8" hidden="1">
      <c r="H2480" s="186"/>
    </row>
    <row r="2481" spans="1:8" ht="12" hidden="1" customHeight="1">
      <c r="A2481" s="791" t="s">
        <v>5059</v>
      </c>
      <c r="B2481" s="792"/>
      <c r="C2481" s="792"/>
      <c r="D2481" s="792"/>
      <c r="E2481" s="781" t="s">
        <v>3402</v>
      </c>
      <c r="F2481" s="782"/>
      <c r="H2481" s="186"/>
    </row>
    <row r="2482" spans="1:8" ht="12" hidden="1" customHeight="1">
      <c r="A2482" s="190" t="s">
        <v>10268</v>
      </c>
      <c r="B2482" s="191">
        <f>ROUND(F2493,2)</f>
        <v>9.6300000000000008</v>
      </c>
      <c r="C2482" s="192"/>
      <c r="D2482" s="193"/>
      <c r="E2482" s="192"/>
      <c r="F2482" s="194"/>
      <c r="H2482" s="186"/>
    </row>
    <row r="2483" spans="1:8" ht="12" hidden="1" customHeight="1">
      <c r="A2483" s="195" t="s">
        <v>12885</v>
      </c>
      <c r="B2483" s="196" t="s">
        <v>8261</v>
      </c>
      <c r="C2483" s="196" t="s">
        <v>8262</v>
      </c>
      <c r="D2483" s="196" t="s">
        <v>8263</v>
      </c>
      <c r="E2483" s="196" t="s">
        <v>8264</v>
      </c>
      <c r="F2483" s="197" t="s">
        <v>8265</v>
      </c>
      <c r="H2483" s="186"/>
    </row>
    <row r="2484" spans="1:8" ht="12" hidden="1" customHeight="1">
      <c r="A2484" s="778" t="s">
        <v>6573</v>
      </c>
      <c r="B2484" s="779"/>
      <c r="C2484" s="779"/>
      <c r="D2484" s="779"/>
      <c r="E2484" s="779"/>
      <c r="F2484" s="780"/>
      <c r="H2484" s="186"/>
    </row>
    <row r="2485" spans="1:8" ht="12" hidden="1" customHeight="1">
      <c r="A2485" s="219" t="s">
        <v>5060</v>
      </c>
      <c r="B2485" s="208" t="s">
        <v>900</v>
      </c>
      <c r="C2485" s="209" t="s">
        <v>13436</v>
      </c>
      <c r="D2485" s="210">
        <v>5.5E-2</v>
      </c>
      <c r="E2485" s="211">
        <f>Insumos!D$77</f>
        <v>136.43</v>
      </c>
      <c r="F2485" s="204">
        <f>PRODUCT(D2485:E2485)</f>
        <v>7.5036500000000004</v>
      </c>
      <c r="H2485" s="186"/>
    </row>
    <row r="2486" spans="1:8" ht="12" hidden="1" customHeight="1">
      <c r="A2486" s="783" t="s">
        <v>6574</v>
      </c>
      <c r="B2486" s="784"/>
      <c r="C2486" s="784"/>
      <c r="D2486" s="784"/>
      <c r="E2486" s="784"/>
      <c r="F2486" s="204">
        <f>SUM(F2485:F2485)</f>
        <v>7.5036500000000004</v>
      </c>
      <c r="H2486" s="186"/>
    </row>
    <row r="2487" spans="1:8" ht="12" hidden="1" customHeight="1">
      <c r="A2487" s="778" t="s">
        <v>13437</v>
      </c>
      <c r="B2487" s="779"/>
      <c r="C2487" s="779"/>
      <c r="D2487" s="779"/>
      <c r="E2487" s="779"/>
      <c r="F2487" s="780"/>
      <c r="H2487" s="186"/>
    </row>
    <row r="2488" spans="1:8" ht="12" hidden="1" customHeight="1">
      <c r="A2488" s="207" t="s">
        <v>4681</v>
      </c>
      <c r="B2488" s="208" t="s">
        <v>4682</v>
      </c>
      <c r="C2488" s="209" t="s">
        <v>13436</v>
      </c>
      <c r="D2488" s="210">
        <v>0.11</v>
      </c>
      <c r="E2488" s="211">
        <f>F$12</f>
        <v>2.12</v>
      </c>
      <c r="F2488" s="204">
        <f>PRODUCT(D2488:E2488)</f>
        <v>0.23320000000000002</v>
      </c>
      <c r="H2488" s="186"/>
    </row>
    <row r="2489" spans="1:8" ht="12" hidden="1" customHeight="1">
      <c r="A2489" s="783" t="s">
        <v>13444</v>
      </c>
      <c r="B2489" s="784"/>
      <c r="C2489" s="784"/>
      <c r="D2489" s="784"/>
      <c r="E2489" s="784"/>
      <c r="F2489" s="204">
        <f>SUM(F2488:F2488)</f>
        <v>0.23320000000000002</v>
      </c>
      <c r="H2489" s="186"/>
    </row>
    <row r="2490" spans="1:8" ht="12" hidden="1" customHeight="1">
      <c r="A2490" s="783" t="s">
        <v>6572</v>
      </c>
      <c r="B2490" s="784"/>
      <c r="C2490" s="784"/>
      <c r="D2490" s="784"/>
      <c r="E2490" s="206" t="s">
        <v>10906</v>
      </c>
      <c r="F2490" s="204">
        <f>SUM(F2486,F2489)</f>
        <v>7.7368500000000004</v>
      </c>
      <c r="H2490" s="186"/>
    </row>
    <row r="2491" spans="1:8" ht="12" hidden="1" customHeight="1">
      <c r="A2491" s="783"/>
      <c r="B2491" s="784"/>
      <c r="C2491" s="784"/>
      <c r="D2491" s="784"/>
      <c r="E2491" s="212" t="s">
        <v>10907</v>
      </c>
      <c r="F2491" s="213">
        <f>F$10*(F2489)</f>
        <v>0.2863696</v>
      </c>
      <c r="H2491" s="186"/>
    </row>
    <row r="2492" spans="1:8" ht="12" hidden="1" customHeight="1">
      <c r="A2492" s="783"/>
      <c r="B2492" s="784"/>
      <c r="C2492" s="784"/>
      <c r="D2492" s="784"/>
      <c r="E2492" s="206" t="s">
        <v>10908</v>
      </c>
      <c r="F2492" s="213">
        <f>SUM(F2490:F2491)*F$11</f>
        <v>1.6046439200000002</v>
      </c>
      <c r="H2492" s="186"/>
    </row>
    <row r="2493" spans="1:8" ht="12" hidden="1" customHeight="1">
      <c r="A2493" s="789"/>
      <c r="B2493" s="790"/>
      <c r="C2493" s="790"/>
      <c r="D2493" s="790"/>
      <c r="E2493" s="215" t="s">
        <v>10909</v>
      </c>
      <c r="F2493" s="216">
        <f>SUM(F2490:F2492)</f>
        <v>9.6278635200000018</v>
      </c>
      <c r="H2493" s="186"/>
    </row>
    <row r="2494" spans="1:8" ht="12" hidden="1" customHeight="1">
      <c r="A2494" s="206"/>
      <c r="B2494" s="206"/>
      <c r="C2494" s="206"/>
      <c r="D2494" s="206"/>
      <c r="E2494" s="212"/>
      <c r="F2494" s="220"/>
      <c r="H2494" s="186"/>
    </row>
    <row r="2495" spans="1:8" ht="12" hidden="1" customHeight="1">
      <c r="A2495" s="791" t="s">
        <v>901</v>
      </c>
      <c r="B2495" s="792"/>
      <c r="C2495" s="792"/>
      <c r="D2495" s="792"/>
      <c r="E2495" s="781" t="s">
        <v>3402</v>
      </c>
      <c r="F2495" s="782"/>
      <c r="H2495" s="186"/>
    </row>
    <row r="2496" spans="1:8" ht="12" hidden="1" customHeight="1">
      <c r="A2496" s="190" t="s">
        <v>10268</v>
      </c>
      <c r="B2496" s="191">
        <f>ROUND(F2507,2)</f>
        <v>25.93</v>
      </c>
      <c r="C2496" s="192"/>
      <c r="D2496" s="193"/>
      <c r="E2496" s="192"/>
      <c r="F2496" s="194"/>
      <c r="H2496" s="186"/>
    </row>
    <row r="2497" spans="1:8" ht="12" hidden="1" customHeight="1">
      <c r="A2497" s="195" t="s">
        <v>12885</v>
      </c>
      <c r="B2497" s="196" t="s">
        <v>8261</v>
      </c>
      <c r="C2497" s="196" t="s">
        <v>8262</v>
      </c>
      <c r="D2497" s="196" t="s">
        <v>8263</v>
      </c>
      <c r="E2497" s="196" t="s">
        <v>8264</v>
      </c>
      <c r="F2497" s="197" t="s">
        <v>8265</v>
      </c>
      <c r="H2497" s="186"/>
    </row>
    <row r="2498" spans="1:8" ht="12" hidden="1" customHeight="1">
      <c r="A2498" s="778" t="s">
        <v>6573</v>
      </c>
      <c r="B2498" s="779"/>
      <c r="C2498" s="779"/>
      <c r="D2498" s="779"/>
      <c r="E2498" s="779"/>
      <c r="F2498" s="780"/>
      <c r="H2498" s="186"/>
    </row>
    <row r="2499" spans="1:8" ht="12" hidden="1" customHeight="1">
      <c r="A2499" s="219" t="s">
        <v>3070</v>
      </c>
      <c r="B2499" s="208" t="s">
        <v>3071</v>
      </c>
      <c r="C2499" s="209" t="s">
        <v>13436</v>
      </c>
      <c r="D2499" s="210">
        <v>0.13800000000000001</v>
      </c>
      <c r="E2499" s="211">
        <f>Insumos!D$76</f>
        <v>152.16</v>
      </c>
      <c r="F2499" s="204">
        <f>PRODUCT(D2499:E2499)</f>
        <v>20.998080000000002</v>
      </c>
      <c r="H2499" s="186"/>
    </row>
    <row r="2500" spans="1:8" ht="12" hidden="1" customHeight="1">
      <c r="A2500" s="783" t="s">
        <v>6574</v>
      </c>
      <c r="B2500" s="784"/>
      <c r="C2500" s="784"/>
      <c r="D2500" s="784"/>
      <c r="E2500" s="784"/>
      <c r="F2500" s="204">
        <f>SUM(F2499:F2499)</f>
        <v>20.998080000000002</v>
      </c>
      <c r="H2500" s="186"/>
    </row>
    <row r="2501" spans="1:8" ht="12" hidden="1" customHeight="1">
      <c r="A2501" s="778" t="s">
        <v>13437</v>
      </c>
      <c r="B2501" s="779"/>
      <c r="C2501" s="779"/>
      <c r="D2501" s="779"/>
      <c r="E2501" s="779"/>
      <c r="F2501" s="780"/>
      <c r="H2501" s="186"/>
    </row>
    <row r="2502" spans="1:8" ht="12" hidden="1" customHeight="1">
      <c r="A2502" s="207" t="s">
        <v>4681</v>
      </c>
      <c r="B2502" s="208" t="s">
        <v>4682</v>
      </c>
      <c r="C2502" s="209" t="s">
        <v>13436</v>
      </c>
      <c r="D2502" s="210">
        <v>0.13</v>
      </c>
      <c r="E2502" s="211">
        <f>F$12</f>
        <v>2.12</v>
      </c>
      <c r="F2502" s="204">
        <f>PRODUCT(D2502:E2502)</f>
        <v>0.27560000000000001</v>
      </c>
      <c r="H2502" s="186"/>
    </row>
    <row r="2503" spans="1:8" ht="12" hidden="1" customHeight="1">
      <c r="A2503" s="783" t="s">
        <v>13444</v>
      </c>
      <c r="B2503" s="784"/>
      <c r="C2503" s="784"/>
      <c r="D2503" s="784"/>
      <c r="E2503" s="784"/>
      <c r="F2503" s="204">
        <f>SUM(F2502:F2502)</f>
        <v>0.27560000000000001</v>
      </c>
      <c r="H2503" s="186"/>
    </row>
    <row r="2504" spans="1:8" ht="12" hidden="1" customHeight="1">
      <c r="A2504" s="783" t="s">
        <v>6572</v>
      </c>
      <c r="B2504" s="784"/>
      <c r="C2504" s="784"/>
      <c r="D2504" s="784"/>
      <c r="E2504" s="206" t="s">
        <v>10906</v>
      </c>
      <c r="F2504" s="204">
        <f>SUM(F2500,F2503)</f>
        <v>21.273680000000002</v>
      </c>
      <c r="H2504" s="186"/>
    </row>
    <row r="2505" spans="1:8" ht="12" hidden="1" customHeight="1">
      <c r="A2505" s="783"/>
      <c r="B2505" s="784"/>
      <c r="C2505" s="784"/>
      <c r="D2505" s="784"/>
      <c r="E2505" s="212" t="s">
        <v>10907</v>
      </c>
      <c r="F2505" s="213">
        <f>F$10*(F2503)</f>
        <v>0.33843679999999998</v>
      </c>
      <c r="H2505" s="186"/>
    </row>
    <row r="2506" spans="1:8" ht="12" hidden="1" customHeight="1">
      <c r="A2506" s="783"/>
      <c r="B2506" s="784"/>
      <c r="C2506" s="784"/>
      <c r="D2506" s="784"/>
      <c r="E2506" s="206" t="s">
        <v>10908</v>
      </c>
      <c r="F2506" s="213">
        <f>SUM(F2504:F2505)*F$11</f>
        <v>4.322423360000001</v>
      </c>
      <c r="H2506" s="186"/>
    </row>
    <row r="2507" spans="1:8" ht="12" hidden="1" customHeight="1">
      <c r="A2507" s="789"/>
      <c r="B2507" s="790"/>
      <c r="C2507" s="790"/>
      <c r="D2507" s="790"/>
      <c r="E2507" s="215" t="s">
        <v>10909</v>
      </c>
      <c r="F2507" s="216">
        <f>SUM(F2504:F2506)</f>
        <v>25.934540160000005</v>
      </c>
      <c r="H2507" s="186"/>
    </row>
    <row r="2508" spans="1:8" ht="12" hidden="1" customHeight="1">
      <c r="H2508" s="186"/>
    </row>
    <row r="2509" spans="1:8" ht="12" hidden="1" customHeight="1">
      <c r="A2509" s="791" t="s">
        <v>3072</v>
      </c>
      <c r="B2509" s="792"/>
      <c r="C2509" s="792"/>
      <c r="D2509" s="792"/>
      <c r="E2509" s="781" t="s">
        <v>3402</v>
      </c>
      <c r="F2509" s="782"/>
      <c r="H2509" s="186"/>
    </row>
    <row r="2510" spans="1:8" ht="12" hidden="1" customHeight="1">
      <c r="A2510" s="190" t="s">
        <v>10268</v>
      </c>
      <c r="B2510" s="191">
        <f>ROUND(F2523,2)</f>
        <v>9.43</v>
      </c>
      <c r="C2510" s="192"/>
      <c r="D2510" s="193"/>
      <c r="E2510" s="192"/>
      <c r="F2510" s="194"/>
      <c r="H2510" s="186"/>
    </row>
    <row r="2511" spans="1:8" ht="12" hidden="1" customHeight="1">
      <c r="A2511" s="195" t="s">
        <v>12885</v>
      </c>
      <c r="B2511" s="196" t="s">
        <v>8261</v>
      </c>
      <c r="C2511" s="196" t="s">
        <v>8262</v>
      </c>
      <c r="D2511" s="196" t="s">
        <v>8263</v>
      </c>
      <c r="E2511" s="196" t="s">
        <v>8264</v>
      </c>
      <c r="F2511" s="197" t="s">
        <v>8265</v>
      </c>
      <c r="H2511" s="186"/>
    </row>
    <row r="2512" spans="1:8" ht="12" hidden="1" customHeight="1">
      <c r="A2512" s="778" t="s">
        <v>6573</v>
      </c>
      <c r="B2512" s="779"/>
      <c r="C2512" s="779"/>
      <c r="D2512" s="779"/>
      <c r="E2512" s="779"/>
      <c r="F2512" s="780"/>
      <c r="H2512" s="186"/>
    </row>
    <row r="2513" spans="1:8" ht="12" hidden="1" customHeight="1">
      <c r="A2513" s="219" t="s">
        <v>6623</v>
      </c>
      <c r="B2513" s="208" t="s">
        <v>6624</v>
      </c>
      <c r="C2513" s="209" t="s">
        <v>13436</v>
      </c>
      <c r="D2513" s="210">
        <v>7.0000000000000007E-2</v>
      </c>
      <c r="E2513" s="211">
        <f>Insumos!D$81</f>
        <v>37.17</v>
      </c>
      <c r="F2513" s="204">
        <f>PRODUCT(D2513:E2513)</f>
        <v>2.6019000000000005</v>
      </c>
      <c r="H2513" s="186"/>
    </row>
    <row r="2514" spans="1:8" ht="12" hidden="1" customHeight="1">
      <c r="A2514" s="219" t="s">
        <v>5056</v>
      </c>
      <c r="B2514" s="208" t="s">
        <v>5057</v>
      </c>
      <c r="C2514" s="209" t="s">
        <v>13436</v>
      </c>
      <c r="D2514" s="210">
        <v>7.4999999999999997E-2</v>
      </c>
      <c r="E2514" s="211">
        <f>Insumos!D$75</f>
        <v>57.3</v>
      </c>
      <c r="F2514" s="204">
        <f>PRODUCT(D2514:E2514)</f>
        <v>4.2974999999999994</v>
      </c>
      <c r="H2514" s="186"/>
    </row>
    <row r="2515" spans="1:8" ht="12" hidden="1" customHeight="1">
      <c r="A2515" s="219" t="s">
        <v>9362</v>
      </c>
      <c r="B2515" s="208" t="s">
        <v>9363</v>
      </c>
      <c r="C2515" s="209" t="s">
        <v>13436</v>
      </c>
      <c r="D2515" s="210">
        <v>7.0000000000000007E-2</v>
      </c>
      <c r="E2515" s="211">
        <f>Insumos!D$73</f>
        <v>4.8879999999999999</v>
      </c>
      <c r="F2515" s="204">
        <f>PRODUCT(D2515:E2515)</f>
        <v>0.34216000000000002</v>
      </c>
      <c r="H2515" s="186"/>
    </row>
    <row r="2516" spans="1:8" ht="12" hidden="1" customHeight="1">
      <c r="A2516" s="783" t="s">
        <v>13444</v>
      </c>
      <c r="B2516" s="784"/>
      <c r="C2516" s="784"/>
      <c r="D2516" s="784"/>
      <c r="E2516" s="784"/>
      <c r="F2516" s="204">
        <f>SUM(F2513:F2515)</f>
        <v>7.2415599999999998</v>
      </c>
      <c r="H2516" s="186"/>
    </row>
    <row r="2517" spans="1:8" ht="12" hidden="1" customHeight="1">
      <c r="A2517" s="778" t="s">
        <v>13437</v>
      </c>
      <c r="B2517" s="779"/>
      <c r="C2517" s="779"/>
      <c r="D2517" s="779"/>
      <c r="E2517" s="779"/>
      <c r="F2517" s="780"/>
      <c r="H2517" s="186"/>
    </row>
    <row r="2518" spans="1:8" ht="12" hidden="1" customHeight="1">
      <c r="A2518" s="207" t="s">
        <v>4681</v>
      </c>
      <c r="B2518" s="208" t="s">
        <v>4682</v>
      </c>
      <c r="C2518" s="209" t="s">
        <v>13436</v>
      </c>
      <c r="D2518" s="210">
        <v>0.13</v>
      </c>
      <c r="E2518" s="211">
        <f>F$12</f>
        <v>2.12</v>
      </c>
      <c r="F2518" s="204">
        <f>PRODUCT(D2518:E2518)</f>
        <v>0.27560000000000001</v>
      </c>
      <c r="H2518" s="186"/>
    </row>
    <row r="2519" spans="1:8" ht="12" hidden="1" customHeight="1">
      <c r="A2519" s="783" t="s">
        <v>13444</v>
      </c>
      <c r="B2519" s="784"/>
      <c r="C2519" s="784"/>
      <c r="D2519" s="784"/>
      <c r="E2519" s="784"/>
      <c r="F2519" s="204">
        <f>SUM(F2518:F2518)</f>
        <v>0.27560000000000001</v>
      </c>
      <c r="H2519" s="186"/>
    </row>
    <row r="2520" spans="1:8" ht="12" hidden="1" customHeight="1">
      <c r="A2520" s="783" t="s">
        <v>6572</v>
      </c>
      <c r="B2520" s="784"/>
      <c r="C2520" s="784"/>
      <c r="D2520" s="784"/>
      <c r="E2520" s="206" t="s">
        <v>10906</v>
      </c>
      <c r="F2520" s="204">
        <f>SUM(F2516,F2519)</f>
        <v>7.5171599999999996</v>
      </c>
      <c r="H2520" s="186"/>
    </row>
    <row r="2521" spans="1:8" ht="12" hidden="1" customHeight="1">
      <c r="A2521" s="783"/>
      <c r="B2521" s="784"/>
      <c r="C2521" s="784"/>
      <c r="D2521" s="784"/>
      <c r="E2521" s="212" t="s">
        <v>10907</v>
      </c>
      <c r="F2521" s="213">
        <f>F$10*(F2519)</f>
        <v>0.33843679999999998</v>
      </c>
      <c r="H2521" s="186"/>
    </row>
    <row r="2522" spans="1:8" ht="12" hidden="1" customHeight="1">
      <c r="A2522" s="783"/>
      <c r="B2522" s="784"/>
      <c r="C2522" s="784"/>
      <c r="D2522" s="784"/>
      <c r="E2522" s="206" t="s">
        <v>10908</v>
      </c>
      <c r="F2522" s="213">
        <f>SUM(F2520:F2521)*F$11</f>
        <v>1.57111936</v>
      </c>
      <c r="H2522" s="186"/>
    </row>
    <row r="2523" spans="1:8" ht="12" hidden="1" customHeight="1">
      <c r="A2523" s="789"/>
      <c r="B2523" s="790"/>
      <c r="C2523" s="790"/>
      <c r="D2523" s="790"/>
      <c r="E2523" s="215" t="s">
        <v>10909</v>
      </c>
      <c r="F2523" s="216">
        <f>SUM(F2520:F2522)</f>
        <v>9.4267161599999998</v>
      </c>
      <c r="H2523" s="186"/>
    </row>
    <row r="2524" spans="1:8" ht="12" hidden="1" customHeight="1">
      <c r="A2524" s="206"/>
      <c r="B2524" s="206"/>
      <c r="C2524" s="206"/>
      <c r="D2524" s="206"/>
      <c r="E2524" s="212"/>
      <c r="F2524" s="220"/>
      <c r="H2524" s="186"/>
    </row>
    <row r="2525" spans="1:8" ht="12" hidden="1" customHeight="1">
      <c r="A2525" s="206"/>
      <c r="B2525" s="206"/>
      <c r="C2525" s="206"/>
      <c r="D2525" s="206"/>
      <c r="E2525" s="212"/>
      <c r="F2525" s="220"/>
      <c r="H2525" s="186"/>
    </row>
    <row r="2526" spans="1:8" hidden="1">
      <c r="H2526" s="186"/>
    </row>
    <row r="2527" spans="1:8" ht="12" hidden="1" customHeight="1">
      <c r="A2527" s="791" t="s">
        <v>3058</v>
      </c>
      <c r="B2527" s="792"/>
      <c r="C2527" s="792"/>
      <c r="D2527" s="792"/>
      <c r="E2527" s="781" t="s">
        <v>3402</v>
      </c>
      <c r="F2527" s="782"/>
      <c r="H2527" s="186"/>
    </row>
    <row r="2528" spans="1:8" ht="12" hidden="1" customHeight="1">
      <c r="A2528" s="190" t="s">
        <v>10268</v>
      </c>
      <c r="B2528" s="191">
        <f>ROUND(F2541,2)</f>
        <v>14.22</v>
      </c>
      <c r="C2528" s="192"/>
      <c r="D2528" s="193"/>
      <c r="E2528" s="192"/>
      <c r="F2528" s="194"/>
      <c r="H2528" s="186"/>
    </row>
    <row r="2529" spans="1:8" ht="12" hidden="1" customHeight="1">
      <c r="A2529" s="195" t="s">
        <v>12885</v>
      </c>
      <c r="B2529" s="196" t="s">
        <v>8261</v>
      </c>
      <c r="C2529" s="196" t="s">
        <v>8262</v>
      </c>
      <c r="D2529" s="196" t="s">
        <v>8263</v>
      </c>
      <c r="E2529" s="196" t="s">
        <v>8264</v>
      </c>
      <c r="F2529" s="197" t="s">
        <v>8265</v>
      </c>
      <c r="H2529" s="186"/>
    </row>
    <row r="2530" spans="1:8" ht="12" hidden="1" customHeight="1">
      <c r="A2530" s="778" t="s">
        <v>6573</v>
      </c>
      <c r="B2530" s="779"/>
      <c r="C2530" s="779"/>
      <c r="D2530" s="779"/>
      <c r="E2530" s="779"/>
      <c r="F2530" s="780"/>
      <c r="H2530" s="186"/>
    </row>
    <row r="2531" spans="1:8" ht="12" hidden="1" customHeight="1">
      <c r="A2531" s="219" t="s">
        <v>6623</v>
      </c>
      <c r="B2531" s="208" t="s">
        <v>6624</v>
      </c>
      <c r="C2531" s="209" t="s">
        <v>13436</v>
      </c>
      <c r="D2531" s="210">
        <v>0.09</v>
      </c>
      <c r="E2531" s="211">
        <f>Insumos!D$81</f>
        <v>37.17</v>
      </c>
      <c r="F2531" s="204">
        <f>PRODUCT(D2531:E2531)</f>
        <v>3.3452999999999999</v>
      </c>
      <c r="H2531" s="186"/>
    </row>
    <row r="2532" spans="1:8" ht="12" hidden="1" customHeight="1">
      <c r="A2532" s="219" t="s">
        <v>5056</v>
      </c>
      <c r="B2532" s="208" t="s">
        <v>5057</v>
      </c>
      <c r="C2532" s="209" t="s">
        <v>13436</v>
      </c>
      <c r="D2532" s="210">
        <v>0.13</v>
      </c>
      <c r="E2532" s="211">
        <f>Insumos!D$75</f>
        <v>57.3</v>
      </c>
      <c r="F2532" s="204">
        <f>PRODUCT(D2532:E2532)</f>
        <v>7.4489999999999998</v>
      </c>
      <c r="H2532" s="186"/>
    </row>
    <row r="2533" spans="1:8" ht="12" hidden="1" customHeight="1">
      <c r="A2533" s="219" t="s">
        <v>9362</v>
      </c>
      <c r="B2533" s="208" t="s">
        <v>9363</v>
      </c>
      <c r="C2533" s="209" t="s">
        <v>13436</v>
      </c>
      <c r="D2533" s="210">
        <v>0.09</v>
      </c>
      <c r="E2533" s="211">
        <f>Insumos!D$73</f>
        <v>4.8879999999999999</v>
      </c>
      <c r="F2533" s="204">
        <f>PRODUCT(D2533:E2533)</f>
        <v>0.43991999999999998</v>
      </c>
      <c r="H2533" s="186"/>
    </row>
    <row r="2534" spans="1:8" ht="12" hidden="1" customHeight="1">
      <c r="A2534" s="783" t="s">
        <v>13444</v>
      </c>
      <c r="B2534" s="784"/>
      <c r="C2534" s="784"/>
      <c r="D2534" s="784"/>
      <c r="E2534" s="784"/>
      <c r="F2534" s="204">
        <f>SUM(F2531:F2533)</f>
        <v>11.234220000000001</v>
      </c>
      <c r="H2534" s="186"/>
    </row>
    <row r="2535" spans="1:8" ht="12" hidden="1" customHeight="1">
      <c r="A2535" s="778" t="s">
        <v>13437</v>
      </c>
      <c r="B2535" s="779"/>
      <c r="C2535" s="779"/>
      <c r="D2535" s="779"/>
      <c r="E2535" s="779"/>
      <c r="F2535" s="780"/>
      <c r="H2535" s="186"/>
    </row>
    <row r="2536" spans="1:8" ht="12" hidden="1" customHeight="1">
      <c r="A2536" s="207" t="s">
        <v>4681</v>
      </c>
      <c r="B2536" s="208" t="s">
        <v>4682</v>
      </c>
      <c r="C2536" s="209" t="s">
        <v>13436</v>
      </c>
      <c r="D2536" s="210">
        <v>0.13</v>
      </c>
      <c r="E2536" s="211">
        <f>F$12</f>
        <v>2.12</v>
      </c>
      <c r="F2536" s="204">
        <f>PRODUCT(D2536:E2536)</f>
        <v>0.27560000000000001</v>
      </c>
      <c r="H2536" s="186"/>
    </row>
    <row r="2537" spans="1:8" ht="12" hidden="1" customHeight="1">
      <c r="A2537" s="783" t="s">
        <v>13444</v>
      </c>
      <c r="B2537" s="784"/>
      <c r="C2537" s="784"/>
      <c r="D2537" s="784"/>
      <c r="E2537" s="784"/>
      <c r="F2537" s="204">
        <f>SUM(F2536:F2536)</f>
        <v>0.27560000000000001</v>
      </c>
      <c r="H2537" s="186"/>
    </row>
    <row r="2538" spans="1:8" ht="12" hidden="1" customHeight="1">
      <c r="A2538" s="783" t="s">
        <v>6572</v>
      </c>
      <c r="B2538" s="784"/>
      <c r="C2538" s="784"/>
      <c r="D2538" s="784"/>
      <c r="E2538" s="206" t="s">
        <v>10906</v>
      </c>
      <c r="F2538" s="204">
        <f>SUM(F2534,F2537)</f>
        <v>11.509820000000001</v>
      </c>
      <c r="H2538" s="186"/>
    </row>
    <row r="2539" spans="1:8" ht="12" hidden="1" customHeight="1">
      <c r="A2539" s="783"/>
      <c r="B2539" s="784"/>
      <c r="C2539" s="784"/>
      <c r="D2539" s="784"/>
      <c r="E2539" s="212" t="s">
        <v>10907</v>
      </c>
      <c r="F2539" s="213">
        <f>F$10*(F2537)</f>
        <v>0.33843679999999998</v>
      </c>
      <c r="H2539" s="186"/>
    </row>
    <row r="2540" spans="1:8" ht="12" hidden="1" customHeight="1">
      <c r="A2540" s="783"/>
      <c r="B2540" s="784"/>
      <c r="C2540" s="784"/>
      <c r="D2540" s="784"/>
      <c r="E2540" s="206" t="s">
        <v>10908</v>
      </c>
      <c r="F2540" s="213">
        <f>SUM(F2538:F2539)*F$11</f>
        <v>2.3696513600000002</v>
      </c>
      <c r="H2540" s="186"/>
    </row>
    <row r="2541" spans="1:8" ht="12" hidden="1" customHeight="1">
      <c r="A2541" s="789"/>
      <c r="B2541" s="790"/>
      <c r="C2541" s="790"/>
      <c r="D2541" s="790"/>
      <c r="E2541" s="215" t="s">
        <v>10909</v>
      </c>
      <c r="F2541" s="216">
        <f>SUM(F2538:F2540)</f>
        <v>14.217908160000002</v>
      </c>
      <c r="H2541" s="186"/>
    </row>
    <row r="2542" spans="1:8" ht="12" hidden="1" customHeight="1">
      <c r="A2542" s="205"/>
      <c r="B2542" s="206"/>
      <c r="C2542" s="206"/>
      <c r="D2542" s="206"/>
      <c r="E2542" s="212"/>
      <c r="F2542" s="204"/>
      <c r="H2542" s="186"/>
    </row>
    <row r="2543" spans="1:8" ht="12" hidden="1" customHeight="1">
      <c r="A2543" s="791" t="s">
        <v>3059</v>
      </c>
      <c r="B2543" s="792"/>
      <c r="C2543" s="792"/>
      <c r="D2543" s="792"/>
      <c r="E2543" s="781" t="s">
        <v>3402</v>
      </c>
      <c r="F2543" s="782"/>
      <c r="H2543" s="186"/>
    </row>
    <row r="2544" spans="1:8" ht="12" hidden="1" customHeight="1">
      <c r="A2544" s="190" t="s">
        <v>10268</v>
      </c>
      <c r="B2544" s="191">
        <f>ROUND(F2557,2)</f>
        <v>37.96</v>
      </c>
      <c r="C2544" s="192"/>
      <c r="D2544" s="193"/>
      <c r="E2544" s="192"/>
      <c r="F2544" s="194"/>
      <c r="H2544" s="186"/>
    </row>
    <row r="2545" spans="1:8" ht="12" hidden="1" customHeight="1">
      <c r="A2545" s="195" t="s">
        <v>12885</v>
      </c>
      <c r="B2545" s="196" t="s">
        <v>8261</v>
      </c>
      <c r="C2545" s="196" t="s">
        <v>8262</v>
      </c>
      <c r="D2545" s="196" t="s">
        <v>8263</v>
      </c>
      <c r="E2545" s="196" t="s">
        <v>8264</v>
      </c>
      <c r="F2545" s="197" t="s">
        <v>8265</v>
      </c>
      <c r="H2545" s="186"/>
    </row>
    <row r="2546" spans="1:8" ht="12" hidden="1" customHeight="1">
      <c r="A2546" s="778" t="s">
        <v>6573</v>
      </c>
      <c r="B2546" s="779"/>
      <c r="C2546" s="779"/>
      <c r="D2546" s="779"/>
      <c r="E2546" s="779"/>
      <c r="F2546" s="780"/>
      <c r="H2546" s="186"/>
    </row>
    <row r="2547" spans="1:8" ht="12" hidden="1" customHeight="1">
      <c r="A2547" s="219" t="s">
        <v>6623</v>
      </c>
      <c r="B2547" s="208" t="s">
        <v>6624</v>
      </c>
      <c r="C2547" s="209" t="s">
        <v>13436</v>
      </c>
      <c r="D2547" s="210">
        <v>0.09</v>
      </c>
      <c r="E2547" s="211">
        <f>Insumos!D$81</f>
        <v>37.17</v>
      </c>
      <c r="F2547" s="204">
        <f>PRODUCT(D2547:E2547)</f>
        <v>3.3452999999999999</v>
      </c>
      <c r="H2547" s="186"/>
    </row>
    <row r="2548" spans="1:8" ht="12" hidden="1" customHeight="1">
      <c r="A2548" s="219" t="s">
        <v>3070</v>
      </c>
      <c r="B2548" s="208" t="s">
        <v>3071</v>
      </c>
      <c r="C2548" s="209" t="s">
        <v>13436</v>
      </c>
      <c r="D2548" s="210">
        <v>0.17899999999999999</v>
      </c>
      <c r="E2548" s="211">
        <f>Insumos!D$76</f>
        <v>152.16</v>
      </c>
      <c r="F2548" s="204">
        <f>PRODUCT(D2548:E2548)</f>
        <v>27.236639999999998</v>
      </c>
      <c r="H2548" s="186"/>
    </row>
    <row r="2549" spans="1:8" ht="12" hidden="1" customHeight="1">
      <c r="A2549" s="219" t="s">
        <v>9362</v>
      </c>
      <c r="B2549" s="208" t="s">
        <v>9363</v>
      </c>
      <c r="C2549" s="209" t="s">
        <v>13436</v>
      </c>
      <c r="D2549" s="210">
        <v>0.09</v>
      </c>
      <c r="E2549" s="211">
        <f>Insumos!D$73</f>
        <v>4.8879999999999999</v>
      </c>
      <c r="F2549" s="204">
        <f>PRODUCT(D2549:E2549)</f>
        <v>0.43991999999999998</v>
      </c>
      <c r="H2549" s="186"/>
    </row>
    <row r="2550" spans="1:8" ht="12" hidden="1" customHeight="1">
      <c r="A2550" s="783" t="s">
        <v>6574</v>
      </c>
      <c r="B2550" s="784"/>
      <c r="C2550" s="784"/>
      <c r="D2550" s="784"/>
      <c r="E2550" s="784"/>
      <c r="F2550" s="204">
        <f>SUM(F2547:F2549)</f>
        <v>31.021859999999997</v>
      </c>
      <c r="H2550" s="186"/>
    </row>
    <row r="2551" spans="1:8" ht="12" hidden="1" customHeight="1">
      <c r="A2551" s="778" t="s">
        <v>13437</v>
      </c>
      <c r="B2551" s="779"/>
      <c r="C2551" s="779"/>
      <c r="D2551" s="779"/>
      <c r="E2551" s="779"/>
      <c r="F2551" s="780"/>
      <c r="H2551" s="186"/>
    </row>
    <row r="2552" spans="1:8" ht="12" hidden="1" customHeight="1">
      <c r="A2552" s="207" t="s">
        <v>4681</v>
      </c>
      <c r="B2552" s="208" t="s">
        <v>4682</v>
      </c>
      <c r="C2552" s="209" t="s">
        <v>13436</v>
      </c>
      <c r="D2552" s="210">
        <v>0.13</v>
      </c>
      <c r="E2552" s="211">
        <f>F$12</f>
        <v>2.12</v>
      </c>
      <c r="F2552" s="204">
        <f>PRODUCT(D2552:E2552)</f>
        <v>0.27560000000000001</v>
      </c>
      <c r="H2552" s="186"/>
    </row>
    <row r="2553" spans="1:8" ht="12" hidden="1" customHeight="1">
      <c r="A2553" s="783" t="s">
        <v>13444</v>
      </c>
      <c r="B2553" s="784"/>
      <c r="C2553" s="784"/>
      <c r="D2553" s="784"/>
      <c r="E2553" s="784"/>
      <c r="F2553" s="204">
        <f>SUM(F2552:F2552)</f>
        <v>0.27560000000000001</v>
      </c>
      <c r="H2553" s="186"/>
    </row>
    <row r="2554" spans="1:8" ht="12" hidden="1" customHeight="1">
      <c r="A2554" s="783" t="s">
        <v>6572</v>
      </c>
      <c r="B2554" s="784"/>
      <c r="C2554" s="784"/>
      <c r="D2554" s="784"/>
      <c r="E2554" s="206" t="s">
        <v>10906</v>
      </c>
      <c r="F2554" s="204">
        <f>SUM(F2550,F2553)</f>
        <v>31.297459999999997</v>
      </c>
      <c r="H2554" s="186"/>
    </row>
    <row r="2555" spans="1:8" ht="12" hidden="1" customHeight="1">
      <c r="A2555" s="783"/>
      <c r="B2555" s="784"/>
      <c r="C2555" s="784"/>
      <c r="D2555" s="784"/>
      <c r="E2555" s="212" t="s">
        <v>10907</v>
      </c>
      <c r="F2555" s="213">
        <f>F$10*(F2553)</f>
        <v>0.33843679999999998</v>
      </c>
      <c r="H2555" s="186"/>
    </row>
    <row r="2556" spans="1:8" ht="12" hidden="1" customHeight="1">
      <c r="A2556" s="783"/>
      <c r="B2556" s="784"/>
      <c r="C2556" s="784"/>
      <c r="D2556" s="784"/>
      <c r="E2556" s="206" t="s">
        <v>10908</v>
      </c>
      <c r="F2556" s="213">
        <f>SUM(F2554:F2555)*F$11</f>
        <v>6.3271793599999997</v>
      </c>
      <c r="H2556" s="186"/>
    </row>
    <row r="2557" spans="1:8" ht="12" hidden="1" customHeight="1">
      <c r="A2557" s="789"/>
      <c r="B2557" s="790"/>
      <c r="C2557" s="790"/>
      <c r="D2557" s="790"/>
      <c r="E2557" s="215" t="s">
        <v>10909</v>
      </c>
      <c r="F2557" s="216">
        <f>SUM(F2554:F2556)</f>
        <v>37.96307616</v>
      </c>
      <c r="H2557" s="186"/>
    </row>
    <row r="2558" spans="1:8" ht="12" customHeight="1">
      <c r="A2558" s="206"/>
      <c r="B2558" s="206"/>
      <c r="C2558" s="206"/>
      <c r="D2558" s="206"/>
      <c r="E2558" s="212"/>
      <c r="F2558" s="220"/>
      <c r="H2558" s="186"/>
    </row>
    <row r="2559" spans="1:8" ht="12" customHeight="1">
      <c r="A2559" s="827" t="s">
        <v>6686</v>
      </c>
      <c r="B2559" s="827"/>
      <c r="C2559" s="827"/>
      <c r="D2559" s="827"/>
      <c r="E2559" s="827"/>
      <c r="F2559" s="827"/>
      <c r="G2559" s="827"/>
      <c r="H2559" s="186"/>
    </row>
    <row r="2560" spans="1:8" ht="12" hidden="1" customHeight="1">
      <c r="H2560" s="186"/>
    </row>
    <row r="2561" spans="1:8" ht="12" hidden="1" customHeight="1">
      <c r="A2561" s="791" t="s">
        <v>13359</v>
      </c>
      <c r="B2561" s="792"/>
      <c r="C2561" s="792"/>
      <c r="D2561" s="792"/>
      <c r="E2561" s="793" t="s">
        <v>3998</v>
      </c>
      <c r="F2561" s="794"/>
      <c r="H2561" s="186"/>
    </row>
    <row r="2562" spans="1:8" ht="12" hidden="1" customHeight="1">
      <c r="A2562" s="190" t="s">
        <v>10268</v>
      </c>
      <c r="B2562" s="191">
        <f>ROUND(F2570,2)</f>
        <v>9.64</v>
      </c>
      <c r="C2562" s="192"/>
      <c r="D2562" s="193"/>
      <c r="E2562" s="192"/>
      <c r="F2562" s="194"/>
      <c r="H2562" s="186"/>
    </row>
    <row r="2563" spans="1:8" ht="12" hidden="1" customHeight="1">
      <c r="A2563" s="195" t="s">
        <v>12885</v>
      </c>
      <c r="B2563" s="196" t="s">
        <v>8261</v>
      </c>
      <c r="C2563" s="196" t="s">
        <v>8262</v>
      </c>
      <c r="D2563" s="196" t="s">
        <v>8263</v>
      </c>
      <c r="E2563" s="196" t="s">
        <v>8264</v>
      </c>
      <c r="F2563" s="197" t="s">
        <v>8265</v>
      </c>
      <c r="H2563" s="186"/>
    </row>
    <row r="2564" spans="1:8" ht="12" hidden="1" customHeight="1">
      <c r="A2564" s="778" t="s">
        <v>13437</v>
      </c>
      <c r="B2564" s="779"/>
      <c r="C2564" s="779"/>
      <c r="D2564" s="779"/>
      <c r="E2564" s="779"/>
      <c r="F2564" s="780"/>
      <c r="H2564" s="186"/>
    </row>
    <row r="2565" spans="1:8" ht="12" hidden="1" customHeight="1">
      <c r="A2565" s="207" t="s">
        <v>4681</v>
      </c>
      <c r="B2565" s="208" t="s">
        <v>4682</v>
      </c>
      <c r="C2565" s="209" t="s">
        <v>13436</v>
      </c>
      <c r="D2565" s="210">
        <v>1.7</v>
      </c>
      <c r="E2565" s="211">
        <f>F$12</f>
        <v>2.12</v>
      </c>
      <c r="F2565" s="204">
        <f>PRODUCT(D2565:E2565)</f>
        <v>3.6040000000000001</v>
      </c>
      <c r="H2565" s="186"/>
    </row>
    <row r="2566" spans="1:8" ht="12" hidden="1" customHeight="1">
      <c r="A2566" s="783" t="s">
        <v>13444</v>
      </c>
      <c r="B2566" s="784"/>
      <c r="C2566" s="784"/>
      <c r="D2566" s="784"/>
      <c r="E2566" s="784"/>
      <c r="F2566" s="204">
        <f>SUM(F2565:F2565)</f>
        <v>3.6040000000000001</v>
      </c>
      <c r="H2566" s="186"/>
    </row>
    <row r="2567" spans="1:8" ht="12" hidden="1" customHeight="1">
      <c r="A2567" s="783" t="s">
        <v>6572</v>
      </c>
      <c r="B2567" s="784"/>
      <c r="C2567" s="784"/>
      <c r="D2567" s="784"/>
      <c r="E2567" s="206" t="s">
        <v>10906</v>
      </c>
      <c r="F2567" s="204">
        <f>SUM(F2566)</f>
        <v>3.6040000000000001</v>
      </c>
      <c r="H2567" s="186"/>
    </row>
    <row r="2568" spans="1:8" ht="12" hidden="1" customHeight="1">
      <c r="A2568" s="783"/>
      <c r="B2568" s="784"/>
      <c r="C2568" s="784"/>
      <c r="D2568" s="784"/>
      <c r="E2568" s="212" t="s">
        <v>10907</v>
      </c>
      <c r="F2568" s="213">
        <f>F$10*(F2566)</f>
        <v>4.4257119999999999</v>
      </c>
      <c r="H2568" s="186"/>
    </row>
    <row r="2569" spans="1:8" ht="12" hidden="1" customHeight="1">
      <c r="A2569" s="783"/>
      <c r="B2569" s="784"/>
      <c r="C2569" s="784"/>
      <c r="D2569" s="784"/>
      <c r="E2569" s="206" t="s">
        <v>10908</v>
      </c>
      <c r="F2569" s="213">
        <f>SUM(F2567:F2568)*F$11</f>
        <v>1.6059424</v>
      </c>
      <c r="H2569" s="186"/>
    </row>
    <row r="2570" spans="1:8" ht="12" hidden="1" customHeight="1">
      <c r="A2570" s="789"/>
      <c r="B2570" s="790"/>
      <c r="C2570" s="790"/>
      <c r="D2570" s="790"/>
      <c r="E2570" s="215" t="s">
        <v>10909</v>
      </c>
      <c r="F2570" s="216">
        <f>SUM(F2567:F2569)</f>
        <v>9.6356544</v>
      </c>
      <c r="H2570" s="186"/>
    </row>
    <row r="2571" spans="1:8" hidden="1">
      <c r="H2571" s="186"/>
    </row>
    <row r="2572" spans="1:8" ht="24.75" hidden="1" customHeight="1">
      <c r="A2572" s="791" t="s">
        <v>13360</v>
      </c>
      <c r="B2572" s="792"/>
      <c r="C2572" s="792"/>
      <c r="D2572" s="792"/>
      <c r="E2572" s="781" t="s">
        <v>3402</v>
      </c>
      <c r="F2572" s="782"/>
      <c r="H2572" s="186"/>
    </row>
    <row r="2573" spans="1:8" ht="12.75" hidden="1" customHeight="1">
      <c r="A2573" s="190" t="s">
        <v>10268</v>
      </c>
      <c r="B2573" s="191">
        <f>ROUND(F2588,2)</f>
        <v>53.5</v>
      </c>
      <c r="C2573" s="269"/>
      <c r="D2573" s="269"/>
      <c r="E2573" s="270"/>
      <c r="F2573" s="271"/>
      <c r="H2573" s="186"/>
    </row>
    <row r="2574" spans="1:8" hidden="1">
      <c r="A2574" s="195" t="s">
        <v>12885</v>
      </c>
      <c r="B2574" s="196" t="s">
        <v>8261</v>
      </c>
      <c r="C2574" s="196" t="s">
        <v>8262</v>
      </c>
      <c r="D2574" s="196" t="s">
        <v>8263</v>
      </c>
      <c r="E2574" s="196" t="s">
        <v>8264</v>
      </c>
      <c r="F2574" s="197" t="s">
        <v>8265</v>
      </c>
      <c r="H2574" s="186"/>
    </row>
    <row r="2575" spans="1:8" ht="12.75" hidden="1" customHeight="1">
      <c r="A2575" s="778" t="s">
        <v>6573</v>
      </c>
      <c r="B2575" s="779"/>
      <c r="C2575" s="779"/>
      <c r="D2575" s="779"/>
      <c r="E2575" s="779"/>
      <c r="F2575" s="780"/>
      <c r="H2575" s="186"/>
    </row>
    <row r="2576" spans="1:8" hidden="1">
      <c r="A2576" s="219" t="s">
        <v>13361</v>
      </c>
      <c r="B2576" s="208" t="s">
        <v>13362</v>
      </c>
      <c r="C2576" s="209" t="s">
        <v>13436</v>
      </c>
      <c r="D2576" s="210">
        <v>3.5000000000000003E-2</v>
      </c>
      <c r="E2576" s="211">
        <f>Insumos!D$78</f>
        <v>54.94</v>
      </c>
      <c r="F2576" s="204">
        <f>PRODUCT(D2576:E2576)</f>
        <v>1.9229000000000001</v>
      </c>
      <c r="H2576" s="186"/>
    </row>
    <row r="2577" spans="1:8" ht="22.5" hidden="1">
      <c r="A2577" s="219" t="s">
        <v>13363</v>
      </c>
      <c r="B2577" s="208" t="s">
        <v>13364</v>
      </c>
      <c r="C2577" s="209" t="s">
        <v>13436</v>
      </c>
      <c r="D2577" s="210">
        <v>3.5000000000000003E-2</v>
      </c>
      <c r="E2577" s="211">
        <f>Insumos!D$79</f>
        <v>16.54</v>
      </c>
      <c r="F2577" s="204">
        <f>PRODUCT(D2577:E2577)</f>
        <v>0.57889999999999997</v>
      </c>
      <c r="H2577" s="186"/>
    </row>
    <row r="2578" spans="1:8" ht="12.75" hidden="1" customHeight="1">
      <c r="A2578" s="783" t="s">
        <v>6574</v>
      </c>
      <c r="B2578" s="784"/>
      <c r="C2578" s="784"/>
      <c r="D2578" s="784"/>
      <c r="E2578" s="784"/>
      <c r="F2578" s="204">
        <f>SUM(F2576:F2577)</f>
        <v>2.5018000000000002</v>
      </c>
      <c r="H2578" s="186"/>
    </row>
    <row r="2579" spans="1:8" ht="12.75" hidden="1" customHeight="1">
      <c r="A2579" s="778" t="s">
        <v>13437</v>
      </c>
      <c r="B2579" s="779"/>
      <c r="C2579" s="779"/>
      <c r="D2579" s="779"/>
      <c r="E2579" s="779"/>
      <c r="F2579" s="780"/>
      <c r="H2579" s="186"/>
    </row>
    <row r="2580" spans="1:8" hidden="1">
      <c r="A2580" s="207" t="s">
        <v>4681</v>
      </c>
      <c r="B2580" s="208" t="s">
        <v>4682</v>
      </c>
      <c r="C2580" s="209" t="s">
        <v>13436</v>
      </c>
      <c r="D2580" s="210">
        <v>1.05</v>
      </c>
      <c r="E2580" s="211">
        <f>F$12</f>
        <v>2.12</v>
      </c>
      <c r="F2580" s="204">
        <f>PRODUCT(D2580:E2580)</f>
        <v>2.2260000000000004</v>
      </c>
      <c r="H2580" s="186"/>
    </row>
    <row r="2581" spans="1:8" ht="12.75" hidden="1" customHeight="1">
      <c r="A2581" s="783" t="s">
        <v>13444</v>
      </c>
      <c r="B2581" s="784"/>
      <c r="C2581" s="784"/>
      <c r="D2581" s="784"/>
      <c r="E2581" s="784"/>
      <c r="F2581" s="204">
        <f>SUM(F2580:F2580)</f>
        <v>2.2260000000000004</v>
      </c>
      <c r="H2581" s="186"/>
    </row>
    <row r="2582" spans="1:8" hidden="1">
      <c r="A2582" s="778" t="s">
        <v>13445</v>
      </c>
      <c r="B2582" s="779"/>
      <c r="C2582" s="779"/>
      <c r="D2582" s="779"/>
      <c r="E2582" s="779"/>
      <c r="F2582" s="780"/>
      <c r="H2582" s="186"/>
    </row>
    <row r="2583" spans="1:8" hidden="1">
      <c r="A2583" s="207" t="s">
        <v>13365</v>
      </c>
      <c r="B2583" s="208" t="s">
        <v>10264</v>
      </c>
      <c r="C2583" s="209" t="s">
        <v>8240</v>
      </c>
      <c r="D2583" s="210">
        <v>1.1000000000000001</v>
      </c>
      <c r="E2583" s="211">
        <f>Insumos!D$15</f>
        <v>33.75</v>
      </c>
      <c r="F2583" s="204">
        <f>PRODUCT(D2583:E2583)</f>
        <v>37.125</v>
      </c>
      <c r="H2583" s="186"/>
    </row>
    <row r="2584" spans="1:8" ht="12.75" hidden="1" customHeight="1">
      <c r="A2584" s="783" t="s">
        <v>10905</v>
      </c>
      <c r="B2584" s="784"/>
      <c r="C2584" s="784"/>
      <c r="D2584" s="784"/>
      <c r="E2584" s="784"/>
      <c r="F2584" s="204">
        <f>SUM(F2582:F2583)</f>
        <v>37.125</v>
      </c>
      <c r="H2584" s="186"/>
    </row>
    <row r="2585" spans="1:8" hidden="1">
      <c r="A2585" s="783" t="s">
        <v>6572</v>
      </c>
      <c r="B2585" s="784"/>
      <c r="C2585" s="784"/>
      <c r="D2585" s="784"/>
      <c r="E2585" s="206" t="s">
        <v>10906</v>
      </c>
      <c r="F2585" s="204">
        <f>SUM(F2578,F2581,F2584)</f>
        <v>41.852800000000002</v>
      </c>
      <c r="H2585" s="186"/>
    </row>
    <row r="2586" spans="1:8" hidden="1">
      <c r="A2586" s="783"/>
      <c r="B2586" s="784"/>
      <c r="C2586" s="784"/>
      <c r="D2586" s="784"/>
      <c r="E2586" s="212" t="s">
        <v>10907</v>
      </c>
      <c r="F2586" s="213">
        <f>F$10*(F2581)</f>
        <v>2.7335280000000006</v>
      </c>
      <c r="H2586" s="186"/>
    </row>
    <row r="2587" spans="1:8" hidden="1">
      <c r="A2587" s="783"/>
      <c r="B2587" s="784"/>
      <c r="C2587" s="784"/>
      <c r="D2587" s="784"/>
      <c r="E2587" s="206" t="s">
        <v>10908</v>
      </c>
      <c r="F2587" s="213">
        <f>SUM(F2585:F2586)*F$11</f>
        <v>8.9172656000000003</v>
      </c>
      <c r="H2587" s="186"/>
    </row>
    <row r="2588" spans="1:8" hidden="1">
      <c r="A2588" s="789"/>
      <c r="B2588" s="790"/>
      <c r="C2588" s="790"/>
      <c r="D2588" s="790"/>
      <c r="E2588" s="215" t="s">
        <v>10909</v>
      </c>
      <c r="F2588" s="216">
        <f>SUM(F2585:F2587)</f>
        <v>53.503593600000002</v>
      </c>
      <c r="H2588" s="186"/>
    </row>
    <row r="2589" spans="1:8" hidden="1">
      <c r="A2589" s="205"/>
      <c r="B2589" s="206"/>
      <c r="C2589" s="206"/>
      <c r="D2589" s="206"/>
      <c r="E2589" s="212"/>
      <c r="F2589" s="204"/>
      <c r="H2589" s="186"/>
    </row>
    <row r="2590" spans="1:8" ht="24" hidden="1" customHeight="1">
      <c r="A2590" s="791" t="s">
        <v>10265</v>
      </c>
      <c r="B2590" s="792"/>
      <c r="C2590" s="792"/>
      <c r="D2590" s="792"/>
      <c r="E2590" s="781" t="s">
        <v>3402</v>
      </c>
      <c r="F2590" s="782"/>
      <c r="H2590" s="186"/>
    </row>
    <row r="2591" spans="1:8" ht="12.75" hidden="1" customHeight="1">
      <c r="A2591" s="190" t="s">
        <v>10268</v>
      </c>
      <c r="B2591" s="191">
        <f>ROUND(F2606,2)</f>
        <v>11.77</v>
      </c>
      <c r="C2591" s="192"/>
      <c r="D2591" s="193"/>
      <c r="E2591" s="192"/>
      <c r="F2591" s="194"/>
      <c r="H2591" s="186"/>
    </row>
    <row r="2592" spans="1:8" hidden="1">
      <c r="A2592" s="195" t="s">
        <v>12885</v>
      </c>
      <c r="B2592" s="196" t="s">
        <v>8261</v>
      </c>
      <c r="C2592" s="196" t="s">
        <v>8262</v>
      </c>
      <c r="D2592" s="196" t="s">
        <v>8263</v>
      </c>
      <c r="E2592" s="196" t="s">
        <v>8264</v>
      </c>
      <c r="F2592" s="197" t="s">
        <v>8265</v>
      </c>
      <c r="H2592" s="186"/>
    </row>
    <row r="2593" spans="1:8" ht="12.75" hidden="1" customHeight="1">
      <c r="A2593" s="778" t="s">
        <v>6573</v>
      </c>
      <c r="B2593" s="779"/>
      <c r="C2593" s="779"/>
      <c r="D2593" s="779"/>
      <c r="E2593" s="779"/>
      <c r="F2593" s="780"/>
      <c r="H2593" s="186"/>
    </row>
    <row r="2594" spans="1:8" hidden="1">
      <c r="A2594" s="219" t="s">
        <v>13361</v>
      </c>
      <c r="B2594" s="208" t="s">
        <v>13362</v>
      </c>
      <c r="C2594" s="209" t="s">
        <v>13436</v>
      </c>
      <c r="D2594" s="210">
        <v>3.5000000000000003E-2</v>
      </c>
      <c r="E2594" s="211">
        <f>Insumos!D$78</f>
        <v>54.94</v>
      </c>
      <c r="F2594" s="204">
        <f>PRODUCT(D2594:E2594)</f>
        <v>1.9229000000000001</v>
      </c>
      <c r="H2594" s="186"/>
    </row>
    <row r="2595" spans="1:8" ht="22.5" hidden="1">
      <c r="A2595" s="219" t="s">
        <v>13363</v>
      </c>
      <c r="B2595" s="208" t="s">
        <v>13364</v>
      </c>
      <c r="C2595" s="209" t="s">
        <v>13436</v>
      </c>
      <c r="D2595" s="210">
        <v>3.5000000000000003E-2</v>
      </c>
      <c r="E2595" s="211">
        <f>Insumos!D$79</f>
        <v>16.54</v>
      </c>
      <c r="F2595" s="204">
        <f>PRODUCT(D2595:E2595)</f>
        <v>0.57889999999999997</v>
      </c>
      <c r="H2595" s="186"/>
    </row>
    <row r="2596" spans="1:8" ht="12.75" hidden="1" customHeight="1">
      <c r="A2596" s="783" t="s">
        <v>6574</v>
      </c>
      <c r="B2596" s="784"/>
      <c r="C2596" s="784"/>
      <c r="D2596" s="784"/>
      <c r="E2596" s="784"/>
      <c r="F2596" s="204">
        <f>SUM(F2594:F2595)</f>
        <v>2.5018000000000002</v>
      </c>
      <c r="H2596" s="186"/>
    </row>
    <row r="2597" spans="1:8" ht="12.75" hidden="1" customHeight="1">
      <c r="A2597" s="778" t="s">
        <v>13437</v>
      </c>
      <c r="B2597" s="779"/>
      <c r="C2597" s="779"/>
      <c r="D2597" s="779"/>
      <c r="E2597" s="779"/>
      <c r="F2597" s="780"/>
      <c r="H2597" s="186"/>
    </row>
    <row r="2598" spans="1:8" hidden="1">
      <c r="A2598" s="207" t="s">
        <v>4681</v>
      </c>
      <c r="B2598" s="208" t="s">
        <v>4682</v>
      </c>
      <c r="C2598" s="209" t="s">
        <v>13436</v>
      </c>
      <c r="D2598" s="210">
        <v>1.05</v>
      </c>
      <c r="E2598" s="211">
        <f>F$12</f>
        <v>2.12</v>
      </c>
      <c r="F2598" s="204">
        <f>PRODUCT(D2598:E2598)</f>
        <v>2.2260000000000004</v>
      </c>
      <c r="H2598" s="186"/>
    </row>
    <row r="2599" spans="1:8" ht="12.75" hidden="1" customHeight="1">
      <c r="A2599" s="783" t="s">
        <v>13444</v>
      </c>
      <c r="B2599" s="784"/>
      <c r="C2599" s="784"/>
      <c r="D2599" s="784"/>
      <c r="E2599" s="784"/>
      <c r="F2599" s="204">
        <f>SUM(F2598:F2598)</f>
        <v>2.2260000000000004</v>
      </c>
      <c r="H2599" s="186"/>
    </row>
    <row r="2600" spans="1:8" hidden="1">
      <c r="A2600" s="778" t="s">
        <v>13445</v>
      </c>
      <c r="B2600" s="779"/>
      <c r="C2600" s="779"/>
      <c r="D2600" s="779"/>
      <c r="E2600" s="779"/>
      <c r="F2600" s="780"/>
      <c r="H2600" s="186"/>
    </row>
    <row r="2601" spans="1:8" hidden="1">
      <c r="A2601" s="219" t="s">
        <v>10266</v>
      </c>
      <c r="B2601" s="208" t="s">
        <v>10267</v>
      </c>
      <c r="C2601" s="209" t="s">
        <v>8240</v>
      </c>
      <c r="D2601" s="210">
        <v>1.1000000000000001</v>
      </c>
      <c r="E2601" s="376">
        <v>2.133</v>
      </c>
      <c r="F2601" s="204">
        <f>PRODUCT(D2601:E2601)</f>
        <v>2.3463000000000003</v>
      </c>
      <c r="H2601" s="186"/>
    </row>
    <row r="2602" spans="1:8" ht="12.75" hidden="1" customHeight="1">
      <c r="A2602" s="783" t="s">
        <v>10905</v>
      </c>
      <c r="B2602" s="784"/>
      <c r="C2602" s="784"/>
      <c r="D2602" s="784"/>
      <c r="E2602" s="784"/>
      <c r="F2602" s="204">
        <f>SUM(F2600:F2601)</f>
        <v>2.3463000000000003</v>
      </c>
      <c r="H2602" s="186"/>
    </row>
    <row r="2603" spans="1:8" hidden="1">
      <c r="A2603" s="783" t="s">
        <v>6572</v>
      </c>
      <c r="B2603" s="784"/>
      <c r="C2603" s="784"/>
      <c r="D2603" s="784"/>
      <c r="E2603" s="206" t="s">
        <v>10906</v>
      </c>
      <c r="F2603" s="204">
        <f>SUM(F2596,F2599,F2602)</f>
        <v>7.0741000000000005</v>
      </c>
      <c r="H2603" s="186"/>
    </row>
    <row r="2604" spans="1:8" hidden="1">
      <c r="A2604" s="783"/>
      <c r="B2604" s="784"/>
      <c r="C2604" s="784"/>
      <c r="D2604" s="784"/>
      <c r="E2604" s="212" t="s">
        <v>10907</v>
      </c>
      <c r="F2604" s="213">
        <f>F$10*(F2599)</f>
        <v>2.7335280000000006</v>
      </c>
      <c r="H2604" s="186"/>
    </row>
    <row r="2605" spans="1:8" hidden="1">
      <c r="A2605" s="783"/>
      <c r="B2605" s="784"/>
      <c r="C2605" s="784"/>
      <c r="D2605" s="784"/>
      <c r="E2605" s="206" t="s">
        <v>10908</v>
      </c>
      <c r="F2605" s="213">
        <f>SUM(F2603:F2604)*F$11</f>
        <v>1.9615256000000003</v>
      </c>
      <c r="H2605" s="186"/>
    </row>
    <row r="2606" spans="1:8" hidden="1">
      <c r="A2606" s="789"/>
      <c r="B2606" s="790"/>
      <c r="C2606" s="790"/>
      <c r="D2606" s="790"/>
      <c r="E2606" s="215" t="s">
        <v>10909</v>
      </c>
      <c r="F2606" s="216">
        <f>SUM(F2603:F2605)</f>
        <v>11.769153600000001</v>
      </c>
      <c r="H2606" s="186"/>
    </row>
    <row r="2607" spans="1:8" hidden="1">
      <c r="A2607" s="206"/>
      <c r="B2607" s="206"/>
      <c r="C2607" s="206"/>
      <c r="D2607" s="206"/>
      <c r="E2607" s="212"/>
      <c r="F2607" s="220"/>
      <c r="H2607" s="186"/>
    </row>
    <row r="2608" spans="1:8" hidden="1">
      <c r="A2608" s="206"/>
      <c r="B2608" s="206"/>
      <c r="C2608" s="206"/>
      <c r="D2608" s="206"/>
      <c r="E2608" s="212"/>
      <c r="F2608" s="220"/>
      <c r="H2608" s="186"/>
    </row>
    <row r="2609" spans="1:8" hidden="1">
      <c r="A2609" s="206"/>
      <c r="B2609" s="206"/>
      <c r="C2609" s="206"/>
      <c r="D2609" s="206"/>
      <c r="E2609" s="212"/>
      <c r="F2609" s="220"/>
      <c r="H2609" s="186"/>
    </row>
    <row r="2610" spans="1:8" hidden="1">
      <c r="H2610" s="186"/>
    </row>
    <row r="2611" spans="1:8" hidden="1">
      <c r="H2611" s="186"/>
    </row>
    <row r="2612" spans="1:8" ht="11.1" hidden="1" customHeight="1">
      <c r="A2612" s="791" t="s">
        <v>9800</v>
      </c>
      <c r="B2612" s="792"/>
      <c r="C2612" s="792"/>
      <c r="D2612" s="792"/>
      <c r="E2612" s="781" t="s">
        <v>3402</v>
      </c>
      <c r="F2612" s="782"/>
      <c r="H2612" s="186"/>
    </row>
    <row r="2613" spans="1:8" ht="11.1" hidden="1" customHeight="1">
      <c r="A2613" s="190" t="s">
        <v>10268</v>
      </c>
      <c r="B2613" s="191">
        <f>ROUND(F2624,2)</f>
        <v>50.14</v>
      </c>
      <c r="C2613" s="192"/>
      <c r="D2613" s="193"/>
      <c r="E2613" s="192"/>
      <c r="F2613" s="194"/>
      <c r="H2613" s="186"/>
    </row>
    <row r="2614" spans="1:8" ht="11.1" hidden="1" customHeight="1">
      <c r="A2614" s="195" t="s">
        <v>12885</v>
      </c>
      <c r="B2614" s="196" t="s">
        <v>8261</v>
      </c>
      <c r="C2614" s="196" t="s">
        <v>8262</v>
      </c>
      <c r="D2614" s="196" t="s">
        <v>8263</v>
      </c>
      <c r="E2614" s="196" t="s">
        <v>8264</v>
      </c>
      <c r="F2614" s="197" t="s">
        <v>8265</v>
      </c>
      <c r="H2614" s="186"/>
    </row>
    <row r="2615" spans="1:8" ht="11.1" hidden="1" customHeight="1">
      <c r="A2615" s="778" t="s">
        <v>13437</v>
      </c>
      <c r="B2615" s="779"/>
      <c r="C2615" s="779"/>
      <c r="D2615" s="779"/>
      <c r="E2615" s="779"/>
      <c r="F2615" s="780"/>
      <c r="H2615" s="186"/>
    </row>
    <row r="2616" spans="1:8" ht="11.1" hidden="1" customHeight="1">
      <c r="A2616" s="207" t="s">
        <v>4681</v>
      </c>
      <c r="B2616" s="208" t="s">
        <v>4682</v>
      </c>
      <c r="C2616" s="209" t="s">
        <v>13436</v>
      </c>
      <c r="D2616" s="210">
        <v>1.7</v>
      </c>
      <c r="E2616" s="211">
        <f>F$12</f>
        <v>2.12</v>
      </c>
      <c r="F2616" s="204">
        <f>PRODUCT(D2616:E2616)</f>
        <v>3.6040000000000001</v>
      </c>
      <c r="H2616" s="186"/>
    </row>
    <row r="2617" spans="1:8" ht="11.1" hidden="1" customHeight="1">
      <c r="A2617" s="783" t="s">
        <v>13444</v>
      </c>
      <c r="B2617" s="784"/>
      <c r="C2617" s="784"/>
      <c r="D2617" s="784"/>
      <c r="E2617" s="784"/>
      <c r="F2617" s="204">
        <f>SUM(F2616:F2616)</f>
        <v>3.6040000000000001</v>
      </c>
      <c r="H2617" s="186"/>
    </row>
    <row r="2618" spans="1:8" ht="11.1" hidden="1" customHeight="1">
      <c r="A2618" s="778" t="s">
        <v>13445</v>
      </c>
      <c r="B2618" s="779"/>
      <c r="C2618" s="779"/>
      <c r="D2618" s="779"/>
      <c r="E2618" s="779"/>
      <c r="F2618" s="780"/>
      <c r="H2618" s="186"/>
    </row>
    <row r="2619" spans="1:8" ht="11.1" hidden="1" customHeight="1">
      <c r="A2619" s="207" t="s">
        <v>13365</v>
      </c>
      <c r="B2619" s="208" t="s">
        <v>10264</v>
      </c>
      <c r="C2619" s="209" t="s">
        <v>8240</v>
      </c>
      <c r="D2619" s="210">
        <v>1</v>
      </c>
      <c r="E2619" s="211">
        <f>Insumos!D$15</f>
        <v>33.75</v>
      </c>
      <c r="F2619" s="204">
        <f>PRODUCT(D2619:E2619)</f>
        <v>33.75</v>
      </c>
      <c r="H2619" s="186"/>
    </row>
    <row r="2620" spans="1:8" ht="11.1" hidden="1" customHeight="1">
      <c r="A2620" s="205" t="s">
        <v>10905</v>
      </c>
      <c r="B2620" s="206"/>
      <c r="C2620" s="206"/>
      <c r="D2620" s="206"/>
      <c r="E2620" s="206"/>
      <c r="F2620" s="204">
        <f>SUM(F2618:F2619)</f>
        <v>33.75</v>
      </c>
      <c r="H2620" s="186"/>
    </row>
    <row r="2621" spans="1:8" ht="11.1" hidden="1" customHeight="1">
      <c r="A2621" s="205" t="s">
        <v>6572</v>
      </c>
      <c r="B2621" s="206"/>
      <c r="C2621" s="206"/>
      <c r="D2621" s="206"/>
      <c r="E2621" s="206" t="s">
        <v>10906</v>
      </c>
      <c r="F2621" s="204">
        <f>SUM(F2617,F2620)</f>
        <v>37.353999999999999</v>
      </c>
      <c r="H2621" s="186"/>
    </row>
    <row r="2622" spans="1:8" ht="11.1" hidden="1" customHeight="1">
      <c r="A2622" s="205"/>
      <c r="B2622" s="206"/>
      <c r="C2622" s="206"/>
      <c r="D2622" s="206"/>
      <c r="E2622" s="212" t="s">
        <v>10907</v>
      </c>
      <c r="F2622" s="213">
        <f>F$10*(F2617)</f>
        <v>4.4257119999999999</v>
      </c>
      <c r="H2622" s="186"/>
    </row>
    <row r="2623" spans="1:8" ht="11.1" hidden="1" customHeight="1">
      <c r="A2623" s="205"/>
      <c r="B2623" s="206"/>
      <c r="C2623" s="206"/>
      <c r="D2623" s="206"/>
      <c r="E2623" s="206" t="s">
        <v>10908</v>
      </c>
      <c r="F2623" s="213">
        <f>SUM(F2621:F2622)*F$11</f>
        <v>8.3559424</v>
      </c>
      <c r="H2623" s="186"/>
    </row>
    <row r="2624" spans="1:8" ht="11.1" hidden="1" customHeight="1">
      <c r="A2624" s="550"/>
      <c r="B2624" s="214"/>
      <c r="C2624" s="214"/>
      <c r="D2624" s="214"/>
      <c r="E2624" s="215" t="s">
        <v>10909</v>
      </c>
      <c r="F2624" s="334">
        <f>SUM(F2621:F2623)</f>
        <v>50.135654399999993</v>
      </c>
      <c r="H2624" s="186"/>
    </row>
    <row r="2625" spans="1:8" ht="11.1" hidden="1" customHeight="1">
      <c r="H2625" s="186"/>
    </row>
    <row r="2626" spans="1:8" ht="11.1" hidden="1" customHeight="1">
      <c r="A2626" s="551" t="s">
        <v>8296</v>
      </c>
      <c r="B2626" s="560"/>
      <c r="C2626" s="560"/>
      <c r="D2626" s="560"/>
      <c r="E2626" s="188" t="s">
        <v>3402</v>
      </c>
      <c r="F2626" s="189"/>
      <c r="H2626" s="186"/>
    </row>
    <row r="2627" spans="1:8" ht="11.1" hidden="1" customHeight="1">
      <c r="A2627" s="190" t="s">
        <v>10268</v>
      </c>
      <c r="B2627" s="191">
        <f>ROUND(F2638,2)</f>
        <v>12.45</v>
      </c>
      <c r="C2627" s="192"/>
      <c r="D2627" s="193"/>
      <c r="E2627" s="192"/>
      <c r="F2627" s="194"/>
      <c r="H2627" s="186"/>
    </row>
    <row r="2628" spans="1:8" ht="11.1" hidden="1" customHeight="1">
      <c r="A2628" s="195" t="s">
        <v>12885</v>
      </c>
      <c r="B2628" s="196" t="s">
        <v>8261</v>
      </c>
      <c r="C2628" s="196" t="s">
        <v>8262</v>
      </c>
      <c r="D2628" s="196" t="s">
        <v>8263</v>
      </c>
      <c r="E2628" s="196" t="s">
        <v>8264</v>
      </c>
      <c r="F2628" s="197" t="s">
        <v>8265</v>
      </c>
      <c r="H2628" s="186"/>
    </row>
    <row r="2629" spans="1:8" ht="11.1" hidden="1" customHeight="1">
      <c r="A2629" s="198" t="s">
        <v>13437</v>
      </c>
      <c r="B2629" s="199"/>
      <c r="C2629" s="199"/>
      <c r="D2629" s="199"/>
      <c r="E2629" s="199"/>
      <c r="F2629" s="200"/>
      <c r="H2629" s="186"/>
    </row>
    <row r="2630" spans="1:8" ht="11.1" hidden="1" customHeight="1">
      <c r="A2630" s="207" t="s">
        <v>4681</v>
      </c>
      <c r="B2630" s="208" t="s">
        <v>4682</v>
      </c>
      <c r="C2630" s="209" t="s">
        <v>13436</v>
      </c>
      <c r="D2630" s="210">
        <v>1.7</v>
      </c>
      <c r="E2630" s="211">
        <f>F$12</f>
        <v>2.12</v>
      </c>
      <c r="F2630" s="204">
        <f>PRODUCT(D2630:E2630)</f>
        <v>3.6040000000000001</v>
      </c>
      <c r="H2630" s="186"/>
    </row>
    <row r="2631" spans="1:8" ht="11.1" hidden="1" customHeight="1">
      <c r="A2631" s="783" t="s">
        <v>13444</v>
      </c>
      <c r="B2631" s="784"/>
      <c r="C2631" s="784"/>
      <c r="D2631" s="784"/>
      <c r="E2631" s="784"/>
      <c r="F2631" s="204">
        <f>SUM(F2630:F2630)</f>
        <v>3.6040000000000001</v>
      </c>
      <c r="H2631" s="186"/>
    </row>
    <row r="2632" spans="1:8" ht="11.1" hidden="1" customHeight="1">
      <c r="A2632" s="778" t="s">
        <v>13445</v>
      </c>
      <c r="B2632" s="779"/>
      <c r="C2632" s="779"/>
      <c r="D2632" s="779"/>
      <c r="E2632" s="779"/>
      <c r="F2632" s="780"/>
      <c r="H2632" s="186"/>
    </row>
    <row r="2633" spans="1:8" ht="11.1" hidden="1" customHeight="1">
      <c r="A2633" s="219" t="s">
        <v>10266</v>
      </c>
      <c r="B2633" s="208" t="s">
        <v>10267</v>
      </c>
      <c r="C2633" s="209" t="s">
        <v>8240</v>
      </c>
      <c r="D2633" s="210">
        <v>1.1000000000000001</v>
      </c>
      <c r="E2633" s="376">
        <v>2.133</v>
      </c>
      <c r="F2633" s="204">
        <f>PRODUCT(D2633:E2633)</f>
        <v>2.3463000000000003</v>
      </c>
      <c r="H2633" s="186"/>
    </row>
    <row r="2634" spans="1:8" ht="11.1" hidden="1" customHeight="1">
      <c r="A2634" s="783" t="s">
        <v>10905</v>
      </c>
      <c r="B2634" s="784"/>
      <c r="C2634" s="784"/>
      <c r="D2634" s="784"/>
      <c r="E2634" s="784"/>
      <c r="F2634" s="204">
        <f>SUM(F2632:F2633)</f>
        <v>2.3463000000000003</v>
      </c>
      <c r="H2634" s="186"/>
    </row>
    <row r="2635" spans="1:8" ht="11.1" hidden="1" customHeight="1">
      <c r="A2635" s="783" t="s">
        <v>6572</v>
      </c>
      <c r="B2635" s="784"/>
      <c r="C2635" s="784"/>
      <c r="D2635" s="784"/>
      <c r="E2635" s="206" t="s">
        <v>10906</v>
      </c>
      <c r="F2635" s="204">
        <f>SUM(F2631,F2634)</f>
        <v>5.9503000000000004</v>
      </c>
      <c r="H2635" s="186"/>
    </row>
    <row r="2636" spans="1:8" ht="11.1" hidden="1" customHeight="1">
      <c r="A2636" s="783"/>
      <c r="B2636" s="784"/>
      <c r="C2636" s="784"/>
      <c r="D2636" s="784"/>
      <c r="E2636" s="212" t="s">
        <v>10907</v>
      </c>
      <c r="F2636" s="213">
        <f>F$10*(F2631)</f>
        <v>4.4257119999999999</v>
      </c>
      <c r="H2636" s="186"/>
    </row>
    <row r="2637" spans="1:8" ht="11.1" hidden="1" customHeight="1">
      <c r="A2637" s="783"/>
      <c r="B2637" s="784"/>
      <c r="C2637" s="784"/>
      <c r="D2637" s="784"/>
      <c r="E2637" s="206" t="s">
        <v>10908</v>
      </c>
      <c r="F2637" s="213">
        <f>SUM(F2635:F2636)*F$11</f>
        <v>2.0752023999999998</v>
      </c>
      <c r="H2637" s="186"/>
    </row>
    <row r="2638" spans="1:8" ht="11.1" hidden="1" customHeight="1">
      <c r="A2638" s="789"/>
      <c r="B2638" s="790"/>
      <c r="C2638" s="790"/>
      <c r="D2638" s="790"/>
      <c r="E2638" s="215" t="s">
        <v>10909</v>
      </c>
      <c r="F2638" s="334">
        <f>SUM(F2635:F2637)</f>
        <v>12.4512144</v>
      </c>
      <c r="H2638" s="186"/>
    </row>
    <row r="2639" spans="1:8" ht="11.1" hidden="1" customHeight="1">
      <c r="A2639" s="377"/>
      <c r="B2639" s="377"/>
      <c r="C2639" s="377"/>
      <c r="D2639" s="377"/>
      <c r="E2639" s="378"/>
      <c r="F2639" s="379"/>
      <c r="H2639" s="186"/>
    </row>
    <row r="2640" spans="1:8" ht="11.1" hidden="1" customHeight="1">
      <c r="A2640" s="791" t="s">
        <v>8297</v>
      </c>
      <c r="B2640" s="792"/>
      <c r="C2640" s="792"/>
      <c r="D2640" s="792"/>
      <c r="E2640" s="781" t="s">
        <v>3402</v>
      </c>
      <c r="F2640" s="782"/>
      <c r="H2640" s="186"/>
    </row>
    <row r="2641" spans="1:8" ht="11.1" hidden="1" customHeight="1">
      <c r="A2641" s="190" t="s">
        <v>10268</v>
      </c>
      <c r="B2641" s="191">
        <f>ROUND(F2661,2)</f>
        <v>1.96</v>
      </c>
      <c r="C2641" s="192"/>
      <c r="D2641" s="193"/>
      <c r="E2641" s="192"/>
      <c r="F2641" s="194"/>
      <c r="H2641" s="186"/>
    </row>
    <row r="2642" spans="1:8" ht="11.1" hidden="1" customHeight="1">
      <c r="A2642" s="195" t="s">
        <v>12885</v>
      </c>
      <c r="B2642" s="196" t="s">
        <v>8261</v>
      </c>
      <c r="C2642" s="196" t="s">
        <v>8262</v>
      </c>
      <c r="D2642" s="196" t="s">
        <v>8263</v>
      </c>
      <c r="E2642" s="196" t="s">
        <v>8264</v>
      </c>
      <c r="F2642" s="197" t="s">
        <v>8265</v>
      </c>
      <c r="H2642" s="186"/>
    </row>
    <row r="2643" spans="1:8" ht="11.1" hidden="1" customHeight="1">
      <c r="A2643" s="778" t="s">
        <v>6573</v>
      </c>
      <c r="B2643" s="779"/>
      <c r="C2643" s="779"/>
      <c r="D2643" s="779"/>
      <c r="E2643" s="779"/>
      <c r="F2643" s="780"/>
      <c r="H2643" s="186"/>
    </row>
    <row r="2644" spans="1:8" ht="11.1" hidden="1" customHeight="1">
      <c r="A2644" s="219" t="s">
        <v>8298</v>
      </c>
      <c r="B2644" s="208" t="s">
        <v>8299</v>
      </c>
      <c r="C2644" s="209" t="s">
        <v>13436</v>
      </c>
      <c r="D2644" s="210">
        <v>0</v>
      </c>
      <c r="E2644" s="211">
        <f>Insumos!D$82</f>
        <v>9.9588000000000001</v>
      </c>
      <c r="F2644" s="204">
        <f t="shared" ref="F2644:F2653" si="10">PRODUCT(D2644:E2644)</f>
        <v>0</v>
      </c>
      <c r="H2644" s="186"/>
    </row>
    <row r="2645" spans="1:8" ht="11.1" hidden="1" customHeight="1">
      <c r="A2645" s="219" t="s">
        <v>8300</v>
      </c>
      <c r="B2645" s="208" t="s">
        <v>12336</v>
      </c>
      <c r="C2645" s="209" t="s">
        <v>13436</v>
      </c>
      <c r="D2645" s="210">
        <v>2.7000000000000001E-3</v>
      </c>
      <c r="E2645" s="211">
        <f>Insumos!D$83</f>
        <v>18.059999999999999</v>
      </c>
      <c r="F2645" s="204">
        <f t="shared" si="10"/>
        <v>4.8762E-2</v>
      </c>
      <c r="H2645" s="186"/>
    </row>
    <row r="2646" spans="1:8" ht="11.1" hidden="1" customHeight="1">
      <c r="A2646" s="219" t="s">
        <v>12337</v>
      </c>
      <c r="B2646" s="208" t="s">
        <v>12338</v>
      </c>
      <c r="C2646" s="209" t="s">
        <v>13436</v>
      </c>
      <c r="D2646" s="210">
        <v>8.0000000000000004E-4</v>
      </c>
      <c r="E2646" s="211">
        <f>Insumos!D$84</f>
        <v>1.32</v>
      </c>
      <c r="F2646" s="204">
        <f t="shared" si="10"/>
        <v>1.0560000000000001E-3</v>
      </c>
      <c r="H2646" s="186"/>
    </row>
    <row r="2647" spans="1:8" ht="11.1" hidden="1" customHeight="1">
      <c r="A2647" s="219" t="s">
        <v>12339</v>
      </c>
      <c r="B2647" s="208" t="s">
        <v>12340</v>
      </c>
      <c r="C2647" s="209" t="s">
        <v>13436</v>
      </c>
      <c r="D2647" s="210">
        <v>0</v>
      </c>
      <c r="E2647" s="211">
        <f>Insumos!D$85</f>
        <v>25.227599999999999</v>
      </c>
      <c r="F2647" s="204">
        <f t="shared" si="10"/>
        <v>0</v>
      </c>
      <c r="H2647" s="186"/>
    </row>
    <row r="2648" spans="1:8" ht="11.1" hidden="1" customHeight="1">
      <c r="A2648" s="219" t="s">
        <v>12341</v>
      </c>
      <c r="B2648" s="208" t="s">
        <v>12342</v>
      </c>
      <c r="C2648" s="209" t="s">
        <v>13436</v>
      </c>
      <c r="D2648" s="210">
        <v>8.0000000000000004E-4</v>
      </c>
      <c r="E2648" s="211">
        <f>Insumos!D$87</f>
        <v>8.2824000000000009</v>
      </c>
      <c r="F2648" s="204">
        <f t="shared" si="10"/>
        <v>6.6259200000000013E-3</v>
      </c>
      <c r="H2648" s="186"/>
    </row>
    <row r="2649" spans="1:8" ht="11.1" hidden="1" customHeight="1">
      <c r="A2649" s="219" t="s">
        <v>12343</v>
      </c>
      <c r="B2649" s="208" t="s">
        <v>12344</v>
      </c>
      <c r="C2649" s="209" t="s">
        <v>13436</v>
      </c>
      <c r="D2649" s="210">
        <v>8.8999999999999999E-3</v>
      </c>
      <c r="E2649" s="211">
        <f>Insumos!D$92</f>
        <v>65.323099999999997</v>
      </c>
      <c r="F2649" s="204">
        <f t="shared" si="10"/>
        <v>0.58137558999999994</v>
      </c>
      <c r="H2649" s="186"/>
    </row>
    <row r="2650" spans="1:8" ht="11.1" hidden="1" customHeight="1">
      <c r="A2650" s="219" t="s">
        <v>12345</v>
      </c>
      <c r="B2650" s="208" t="s">
        <v>9293</v>
      </c>
      <c r="C2650" s="209" t="s">
        <v>13436</v>
      </c>
      <c r="D2650" s="210">
        <v>1.6999999999999999E-3</v>
      </c>
      <c r="E2650" s="211">
        <f>Insumos!D$93</f>
        <v>96.064499999999995</v>
      </c>
      <c r="F2650" s="204">
        <f t="shared" si="10"/>
        <v>0.16330964999999997</v>
      </c>
      <c r="H2650" s="186"/>
    </row>
    <row r="2651" spans="1:8" ht="11.1" hidden="1" customHeight="1">
      <c r="A2651" s="219" t="s">
        <v>9294</v>
      </c>
      <c r="B2651" s="208" t="s">
        <v>9295</v>
      </c>
      <c r="C2651" s="209" t="s">
        <v>13436</v>
      </c>
      <c r="D2651" s="210">
        <v>3.7000000000000002E-3</v>
      </c>
      <c r="E2651" s="211">
        <f>Insumos!D$94</f>
        <v>4.12</v>
      </c>
      <c r="F2651" s="204">
        <f t="shared" si="10"/>
        <v>1.5244000000000001E-2</v>
      </c>
      <c r="H2651" s="186"/>
    </row>
    <row r="2652" spans="1:8" ht="11.1" hidden="1" customHeight="1">
      <c r="A2652" s="219" t="s">
        <v>9296</v>
      </c>
      <c r="B2652" s="208" t="s">
        <v>9297</v>
      </c>
      <c r="C2652" s="209" t="s">
        <v>13436</v>
      </c>
      <c r="D2652" s="210">
        <v>4.4000000000000003E-3</v>
      </c>
      <c r="E2652" s="211">
        <f>Insumos!D$96</f>
        <v>122.0605</v>
      </c>
      <c r="F2652" s="204">
        <f t="shared" si="10"/>
        <v>0.53706620000000005</v>
      </c>
      <c r="H2652" s="186"/>
    </row>
    <row r="2653" spans="1:8" ht="11.1" hidden="1" customHeight="1">
      <c r="A2653" s="219" t="s">
        <v>9298</v>
      </c>
      <c r="B2653" s="208" t="s">
        <v>9299</v>
      </c>
      <c r="C2653" s="209" t="s">
        <v>13436</v>
      </c>
      <c r="D2653" s="210">
        <v>3.7000000000000002E-3</v>
      </c>
      <c r="E2653" s="211">
        <f>Insumos!D$100</f>
        <v>46.632399999999997</v>
      </c>
      <c r="F2653" s="204">
        <f t="shared" si="10"/>
        <v>0.17253988000000001</v>
      </c>
      <c r="H2653" s="186"/>
    </row>
    <row r="2654" spans="1:8" ht="11.1" hidden="1" customHeight="1">
      <c r="A2654" s="783" t="s">
        <v>6574</v>
      </c>
      <c r="B2654" s="784"/>
      <c r="C2654" s="784"/>
      <c r="D2654" s="784"/>
      <c r="E2654" s="784"/>
      <c r="F2654" s="204">
        <f>SUM(F2644:F2653)</f>
        <v>1.5259792399999998</v>
      </c>
      <c r="H2654" s="186"/>
    </row>
    <row r="2655" spans="1:8" ht="11.1" hidden="1" customHeight="1">
      <c r="A2655" s="778" t="s">
        <v>13437</v>
      </c>
      <c r="B2655" s="779"/>
      <c r="C2655" s="779"/>
      <c r="D2655" s="779"/>
      <c r="E2655" s="779"/>
      <c r="F2655" s="780"/>
      <c r="H2655" s="186"/>
    </row>
    <row r="2656" spans="1:8" ht="11.1" hidden="1" customHeight="1">
      <c r="A2656" s="207" t="s">
        <v>4681</v>
      </c>
      <c r="B2656" s="208" t="s">
        <v>4682</v>
      </c>
      <c r="C2656" s="209" t="s">
        <v>13436</v>
      </c>
      <c r="D2656" s="210">
        <v>2.2200000000000001E-2</v>
      </c>
      <c r="E2656" s="211">
        <f>F$12</f>
        <v>2.12</v>
      </c>
      <c r="F2656" s="204">
        <f>PRODUCT(D2656:E2656)</f>
        <v>4.7064000000000002E-2</v>
      </c>
      <c r="H2656" s="186"/>
    </row>
    <row r="2657" spans="1:8" ht="11.1" hidden="1" customHeight="1">
      <c r="A2657" s="783" t="s">
        <v>13444</v>
      </c>
      <c r="B2657" s="784"/>
      <c r="C2657" s="784"/>
      <c r="D2657" s="784"/>
      <c r="E2657" s="784"/>
      <c r="F2657" s="204">
        <f>SUM(F2656:F2656)</f>
        <v>4.7064000000000002E-2</v>
      </c>
      <c r="H2657" s="186"/>
    </row>
    <row r="2658" spans="1:8" ht="11.1" hidden="1" customHeight="1">
      <c r="A2658" s="783" t="s">
        <v>6572</v>
      </c>
      <c r="B2658" s="784"/>
      <c r="C2658" s="784"/>
      <c r="D2658" s="784"/>
      <c r="E2658" s="206" t="s">
        <v>10906</v>
      </c>
      <c r="F2658" s="204">
        <f>SUM(F2654,F2657)</f>
        <v>1.5730432399999998</v>
      </c>
      <c r="H2658" s="186"/>
    </row>
    <row r="2659" spans="1:8" ht="11.1" hidden="1" customHeight="1">
      <c r="A2659" s="783"/>
      <c r="B2659" s="784"/>
      <c r="C2659" s="784"/>
      <c r="D2659" s="784"/>
      <c r="E2659" s="212" t="s">
        <v>10907</v>
      </c>
      <c r="F2659" s="213">
        <f>F$10*(F2657)</f>
        <v>5.7794591999999999E-2</v>
      </c>
      <c r="H2659" s="186"/>
    </row>
    <row r="2660" spans="1:8" ht="11.1" hidden="1" customHeight="1">
      <c r="A2660" s="783"/>
      <c r="B2660" s="784"/>
      <c r="C2660" s="784"/>
      <c r="D2660" s="784"/>
      <c r="E2660" s="206" t="s">
        <v>10908</v>
      </c>
      <c r="F2660" s="213">
        <f>SUM(F2658:F2659)*F$11</f>
        <v>0.3261675664</v>
      </c>
      <c r="H2660" s="186"/>
    </row>
    <row r="2661" spans="1:8" ht="11.1" hidden="1" customHeight="1">
      <c r="A2661" s="789"/>
      <c r="B2661" s="790"/>
      <c r="C2661" s="790"/>
      <c r="D2661" s="790"/>
      <c r="E2661" s="215" t="s">
        <v>10909</v>
      </c>
      <c r="F2661" s="216">
        <f>SUM(F2658:F2660)</f>
        <v>1.9570053983999998</v>
      </c>
      <c r="H2661" s="186"/>
    </row>
    <row r="2662" spans="1:8" ht="12.75" hidden="1" customHeight="1">
      <c r="A2662" s="551" t="s">
        <v>9300</v>
      </c>
      <c r="B2662" s="560"/>
      <c r="C2662" s="560"/>
      <c r="D2662" s="560"/>
      <c r="E2662" s="188" t="s">
        <v>3402</v>
      </c>
      <c r="F2662" s="189"/>
      <c r="H2662" s="186"/>
    </row>
    <row r="2663" spans="1:8" ht="12.75" hidden="1" customHeight="1">
      <c r="A2663" s="190" t="s">
        <v>10268</v>
      </c>
      <c r="B2663" s="191">
        <f>ROUND(F2683,2)</f>
        <v>2.04</v>
      </c>
      <c r="C2663" s="192"/>
      <c r="D2663" s="193"/>
      <c r="E2663" s="192"/>
      <c r="F2663" s="194"/>
      <c r="H2663" s="186"/>
    </row>
    <row r="2664" spans="1:8" hidden="1">
      <c r="A2664" s="195" t="s">
        <v>12885</v>
      </c>
      <c r="B2664" s="196" t="s">
        <v>8261</v>
      </c>
      <c r="C2664" s="196" t="s">
        <v>8262</v>
      </c>
      <c r="D2664" s="196" t="s">
        <v>8263</v>
      </c>
      <c r="E2664" s="196" t="s">
        <v>8264</v>
      </c>
      <c r="F2664" s="197" t="s">
        <v>8265</v>
      </c>
      <c r="H2664" s="186"/>
    </row>
    <row r="2665" spans="1:8" ht="12.75" hidden="1" customHeight="1">
      <c r="A2665" s="198" t="s">
        <v>6573</v>
      </c>
      <c r="B2665" s="199"/>
      <c r="C2665" s="199"/>
      <c r="D2665" s="199"/>
      <c r="E2665" s="199"/>
      <c r="F2665" s="200"/>
      <c r="H2665" s="186"/>
    </row>
    <row r="2666" spans="1:8" hidden="1">
      <c r="A2666" s="219" t="s">
        <v>8298</v>
      </c>
      <c r="B2666" s="208" t="s">
        <v>8299</v>
      </c>
      <c r="C2666" s="209" t="s">
        <v>13436</v>
      </c>
      <c r="D2666" s="210">
        <v>0</v>
      </c>
      <c r="E2666" s="211">
        <f>Insumos!D$82</f>
        <v>9.9588000000000001</v>
      </c>
      <c r="F2666" s="204">
        <f t="shared" ref="F2666:F2675" si="11">PRODUCT(D2666:E2666)</f>
        <v>0</v>
      </c>
      <c r="H2666" s="186"/>
    </row>
    <row r="2667" spans="1:8" ht="22.5" hidden="1">
      <c r="A2667" s="219" t="s">
        <v>8300</v>
      </c>
      <c r="B2667" s="208" t="s">
        <v>12336</v>
      </c>
      <c r="C2667" s="209" t="s">
        <v>13436</v>
      </c>
      <c r="D2667" s="210">
        <v>1.8E-3</v>
      </c>
      <c r="E2667" s="211">
        <f>Insumos!D$83</f>
        <v>18.059999999999999</v>
      </c>
      <c r="F2667" s="204">
        <f t="shared" si="11"/>
        <v>3.2507999999999995E-2</v>
      </c>
      <c r="H2667" s="186"/>
    </row>
    <row r="2668" spans="1:8" hidden="1">
      <c r="A2668" s="219" t="s">
        <v>12337</v>
      </c>
      <c r="B2668" s="208" t="s">
        <v>12338</v>
      </c>
      <c r="C2668" s="209" t="s">
        <v>13436</v>
      </c>
      <c r="D2668" s="210">
        <v>8.0000000000000004E-4</v>
      </c>
      <c r="E2668" s="211">
        <f>Insumos!D$84</f>
        <v>1.32</v>
      </c>
      <c r="F2668" s="204">
        <f t="shared" si="11"/>
        <v>1.0560000000000001E-3</v>
      </c>
      <c r="H2668" s="186"/>
    </row>
    <row r="2669" spans="1:8" hidden="1">
      <c r="A2669" s="219" t="s">
        <v>12339</v>
      </c>
      <c r="B2669" s="208" t="s">
        <v>12340</v>
      </c>
      <c r="C2669" s="209" t="s">
        <v>13436</v>
      </c>
      <c r="D2669" s="210">
        <v>0</v>
      </c>
      <c r="E2669" s="211">
        <f>Insumos!D$85</f>
        <v>25.227599999999999</v>
      </c>
      <c r="F2669" s="204">
        <f t="shared" si="11"/>
        <v>0</v>
      </c>
      <c r="H2669" s="186"/>
    </row>
    <row r="2670" spans="1:8" hidden="1">
      <c r="A2670" s="219" t="s">
        <v>12341</v>
      </c>
      <c r="B2670" s="208" t="s">
        <v>12342</v>
      </c>
      <c r="C2670" s="209" t="s">
        <v>13436</v>
      </c>
      <c r="D2670" s="210">
        <v>8.0000000000000004E-4</v>
      </c>
      <c r="E2670" s="211">
        <f>Insumos!D$87</f>
        <v>8.2824000000000009</v>
      </c>
      <c r="F2670" s="204">
        <f t="shared" si="11"/>
        <v>6.6259200000000013E-3</v>
      </c>
      <c r="H2670" s="186"/>
    </row>
    <row r="2671" spans="1:8" hidden="1">
      <c r="A2671" s="219" t="s">
        <v>12343</v>
      </c>
      <c r="B2671" s="208" t="s">
        <v>12344</v>
      </c>
      <c r="C2671" s="209" t="s">
        <v>13436</v>
      </c>
      <c r="D2671" s="210">
        <v>8.8999999999999999E-3</v>
      </c>
      <c r="E2671" s="211">
        <f>Insumos!D$92</f>
        <v>65.323099999999997</v>
      </c>
      <c r="F2671" s="204">
        <f t="shared" si="11"/>
        <v>0.58137558999999994</v>
      </c>
      <c r="H2671" s="186"/>
    </row>
    <row r="2672" spans="1:8" ht="22.5" hidden="1">
      <c r="A2672" s="219" t="s">
        <v>12345</v>
      </c>
      <c r="B2672" s="208" t="s">
        <v>9293</v>
      </c>
      <c r="C2672" s="209" t="s">
        <v>13436</v>
      </c>
      <c r="D2672" s="210">
        <v>2.5999999999999999E-3</v>
      </c>
      <c r="E2672" s="211">
        <f>Insumos!D$93</f>
        <v>96.064499999999995</v>
      </c>
      <c r="F2672" s="204">
        <f t="shared" si="11"/>
        <v>0.24976769999999998</v>
      </c>
      <c r="H2672" s="186"/>
    </row>
    <row r="2673" spans="1:8" hidden="1">
      <c r="A2673" s="219" t="s">
        <v>9294</v>
      </c>
      <c r="B2673" s="208" t="s">
        <v>9295</v>
      </c>
      <c r="C2673" s="209" t="s">
        <v>13436</v>
      </c>
      <c r="D2673" s="210">
        <v>3.7000000000000002E-3</v>
      </c>
      <c r="E2673" s="211">
        <f>Insumos!D$94</f>
        <v>4.12</v>
      </c>
      <c r="F2673" s="204">
        <f t="shared" si="11"/>
        <v>1.5244000000000001E-2</v>
      </c>
      <c r="H2673" s="186"/>
    </row>
    <row r="2674" spans="1:8" hidden="1">
      <c r="A2674" s="219" t="s">
        <v>9296</v>
      </c>
      <c r="B2674" s="208" t="s">
        <v>9297</v>
      </c>
      <c r="C2674" s="209" t="s">
        <v>13436</v>
      </c>
      <c r="D2674" s="210">
        <v>4.4000000000000003E-3</v>
      </c>
      <c r="E2674" s="211">
        <f>Insumos!D$96</f>
        <v>122.0605</v>
      </c>
      <c r="F2674" s="204">
        <f t="shared" si="11"/>
        <v>0.53706620000000005</v>
      </c>
      <c r="H2674" s="186"/>
    </row>
    <row r="2675" spans="1:8" hidden="1">
      <c r="A2675" s="219" t="s">
        <v>9298</v>
      </c>
      <c r="B2675" s="208" t="s">
        <v>9299</v>
      </c>
      <c r="C2675" s="209" t="s">
        <v>13436</v>
      </c>
      <c r="D2675" s="210">
        <v>3.7000000000000002E-3</v>
      </c>
      <c r="E2675" s="211">
        <f>Insumos!D$100</f>
        <v>46.632399999999997</v>
      </c>
      <c r="F2675" s="204">
        <f t="shared" si="11"/>
        <v>0.17253988000000001</v>
      </c>
      <c r="H2675" s="186"/>
    </row>
    <row r="2676" spans="1:8" ht="12.75" hidden="1" customHeight="1">
      <c r="A2676" s="783" t="s">
        <v>6574</v>
      </c>
      <c r="B2676" s="784"/>
      <c r="C2676" s="784"/>
      <c r="D2676" s="784"/>
      <c r="E2676" s="784"/>
      <c r="F2676" s="204">
        <f>SUM(F2666:F2675)</f>
        <v>1.5961832899999999</v>
      </c>
      <c r="H2676" s="186"/>
    </row>
    <row r="2677" spans="1:8" ht="12.75" hidden="1" customHeight="1">
      <c r="A2677" s="778" t="s">
        <v>13437</v>
      </c>
      <c r="B2677" s="779"/>
      <c r="C2677" s="779"/>
      <c r="D2677" s="779"/>
      <c r="E2677" s="779"/>
      <c r="F2677" s="780"/>
      <c r="H2677" s="186"/>
    </row>
    <row r="2678" spans="1:8" hidden="1">
      <c r="A2678" s="207" t="s">
        <v>4681</v>
      </c>
      <c r="B2678" s="208" t="s">
        <v>4682</v>
      </c>
      <c r="C2678" s="209" t="s">
        <v>13436</v>
      </c>
      <c r="D2678" s="210">
        <v>2.2200000000000001E-2</v>
      </c>
      <c r="E2678" s="211">
        <f>F$12</f>
        <v>2.12</v>
      </c>
      <c r="F2678" s="204">
        <f>PRODUCT(D2678:E2678)</f>
        <v>4.7064000000000002E-2</v>
      </c>
      <c r="H2678" s="186"/>
    </row>
    <row r="2679" spans="1:8" ht="12.75" hidden="1" customHeight="1">
      <c r="A2679" s="783" t="s">
        <v>13444</v>
      </c>
      <c r="B2679" s="784"/>
      <c r="C2679" s="784"/>
      <c r="D2679" s="784"/>
      <c r="E2679" s="784"/>
      <c r="F2679" s="204">
        <f>SUM(F2678:F2678)</f>
        <v>4.7064000000000002E-2</v>
      </c>
      <c r="H2679" s="186"/>
    </row>
    <row r="2680" spans="1:8" hidden="1">
      <c r="A2680" s="783" t="s">
        <v>6572</v>
      </c>
      <c r="B2680" s="784"/>
      <c r="C2680" s="784"/>
      <c r="D2680" s="784"/>
      <c r="E2680" s="206" t="s">
        <v>10906</v>
      </c>
      <c r="F2680" s="204">
        <f>SUM(F2676,F2679)</f>
        <v>1.6432472899999999</v>
      </c>
      <c r="H2680" s="186"/>
    </row>
    <row r="2681" spans="1:8" hidden="1">
      <c r="A2681" s="783"/>
      <c r="B2681" s="784"/>
      <c r="C2681" s="784"/>
      <c r="D2681" s="784"/>
      <c r="E2681" s="212" t="s">
        <v>10907</v>
      </c>
      <c r="F2681" s="213">
        <f>F$10*(F2679)</f>
        <v>5.7794591999999999E-2</v>
      </c>
      <c r="H2681" s="186"/>
    </row>
    <row r="2682" spans="1:8" hidden="1">
      <c r="A2682" s="783"/>
      <c r="B2682" s="784"/>
      <c r="C2682" s="784"/>
      <c r="D2682" s="784"/>
      <c r="E2682" s="206" t="s">
        <v>10908</v>
      </c>
      <c r="F2682" s="213">
        <f>SUM(F2680:F2681)*F$11</f>
        <v>0.34020837640000001</v>
      </c>
      <c r="H2682" s="186"/>
    </row>
    <row r="2683" spans="1:8" hidden="1">
      <c r="A2683" s="789"/>
      <c r="B2683" s="790"/>
      <c r="C2683" s="790"/>
      <c r="D2683" s="790"/>
      <c r="E2683" s="215" t="s">
        <v>10909</v>
      </c>
      <c r="F2683" s="216">
        <f>SUM(F2680:F2682)</f>
        <v>2.0412502583999999</v>
      </c>
      <c r="H2683" s="186"/>
    </row>
    <row r="2684" spans="1:8" hidden="1">
      <c r="A2684" s="377"/>
      <c r="B2684" s="377"/>
      <c r="C2684" s="377"/>
      <c r="D2684" s="377"/>
      <c r="E2684" s="378"/>
      <c r="F2684" s="375"/>
      <c r="H2684" s="186"/>
    </row>
    <row r="2685" spans="1:8" ht="26.25" hidden="1" customHeight="1">
      <c r="A2685" s="791" t="s">
        <v>9301</v>
      </c>
      <c r="B2685" s="792"/>
      <c r="C2685" s="792"/>
      <c r="D2685" s="792"/>
      <c r="E2685" s="781" t="s">
        <v>3998</v>
      </c>
      <c r="F2685" s="782"/>
      <c r="H2685" s="186"/>
    </row>
    <row r="2686" spans="1:8" ht="12.75" hidden="1" customHeight="1">
      <c r="A2686" s="190" t="s">
        <v>10268</v>
      </c>
      <c r="B2686" s="191">
        <f>ROUND(F2697,2)</f>
        <v>0.67</v>
      </c>
      <c r="C2686" s="192"/>
      <c r="D2686" s="193"/>
      <c r="E2686" s="192"/>
      <c r="F2686" s="194"/>
      <c r="H2686" s="186"/>
    </row>
    <row r="2687" spans="1:8" hidden="1">
      <c r="A2687" s="195" t="s">
        <v>12885</v>
      </c>
      <c r="B2687" s="196" t="s">
        <v>8261</v>
      </c>
      <c r="C2687" s="196" t="s">
        <v>8262</v>
      </c>
      <c r="D2687" s="196" t="s">
        <v>8263</v>
      </c>
      <c r="E2687" s="196" t="s">
        <v>8264</v>
      </c>
      <c r="F2687" s="197" t="s">
        <v>8265</v>
      </c>
      <c r="H2687" s="186"/>
    </row>
    <row r="2688" spans="1:8" ht="12.75" hidden="1" customHeight="1">
      <c r="A2688" s="778" t="s">
        <v>6573</v>
      </c>
      <c r="B2688" s="779"/>
      <c r="C2688" s="779"/>
      <c r="D2688" s="779"/>
      <c r="E2688" s="779"/>
      <c r="F2688" s="780"/>
      <c r="H2688" s="186"/>
    </row>
    <row r="2689" spans="1:8" ht="22.5" hidden="1">
      <c r="A2689" s="219" t="s">
        <v>13363</v>
      </c>
      <c r="B2689" s="208" t="s">
        <v>13364</v>
      </c>
      <c r="C2689" s="209" t="s">
        <v>13436</v>
      </c>
      <c r="D2689" s="210">
        <v>1.0999999999999999E-2</v>
      </c>
      <c r="E2689" s="211">
        <f>Insumos!D$79</f>
        <v>16.54</v>
      </c>
      <c r="F2689" s="204">
        <f>PRODUCT(D2689:E2689)</f>
        <v>0.18193999999999999</v>
      </c>
      <c r="H2689" s="186"/>
    </row>
    <row r="2690" spans="1:8" ht="12.75" hidden="1" customHeight="1">
      <c r="A2690" s="783" t="s">
        <v>6574</v>
      </c>
      <c r="B2690" s="784"/>
      <c r="C2690" s="784"/>
      <c r="D2690" s="784"/>
      <c r="E2690" s="784"/>
      <c r="F2690" s="204">
        <f>SUM(F2689:F2689)</f>
        <v>0.18193999999999999</v>
      </c>
      <c r="H2690" s="186"/>
    </row>
    <row r="2691" spans="1:8" ht="12.75" hidden="1" customHeight="1">
      <c r="A2691" s="778" t="s">
        <v>13437</v>
      </c>
      <c r="B2691" s="779"/>
      <c r="C2691" s="779"/>
      <c r="D2691" s="779"/>
      <c r="E2691" s="779"/>
      <c r="F2691" s="780"/>
      <c r="H2691" s="186"/>
    </row>
    <row r="2692" spans="1:8" hidden="1">
      <c r="A2692" s="207" t="s">
        <v>4681</v>
      </c>
      <c r="B2692" s="208" t="s">
        <v>4682</v>
      </c>
      <c r="C2692" s="209" t="s">
        <v>13436</v>
      </c>
      <c r="D2692" s="210">
        <v>0.08</v>
      </c>
      <c r="E2692" s="211">
        <f>F$12</f>
        <v>2.12</v>
      </c>
      <c r="F2692" s="204">
        <f>PRODUCT(D2692:E2692)</f>
        <v>0.1696</v>
      </c>
      <c r="H2692" s="186"/>
    </row>
    <row r="2693" spans="1:8" ht="12.75" hidden="1" customHeight="1">
      <c r="A2693" s="783" t="s">
        <v>13444</v>
      </c>
      <c r="B2693" s="784"/>
      <c r="C2693" s="784"/>
      <c r="D2693" s="784"/>
      <c r="E2693" s="784"/>
      <c r="F2693" s="204">
        <f>SUM(F2692:F2692)</f>
        <v>0.1696</v>
      </c>
      <c r="H2693" s="186"/>
    </row>
    <row r="2694" spans="1:8" hidden="1">
      <c r="A2694" s="783" t="s">
        <v>6572</v>
      </c>
      <c r="B2694" s="784"/>
      <c r="C2694" s="784"/>
      <c r="D2694" s="784"/>
      <c r="E2694" s="206" t="s">
        <v>10906</v>
      </c>
      <c r="F2694" s="204">
        <f>SUM(F2690,F2693)</f>
        <v>0.35153999999999996</v>
      </c>
      <c r="H2694" s="186"/>
    </row>
    <row r="2695" spans="1:8" hidden="1">
      <c r="A2695" s="783"/>
      <c r="B2695" s="784"/>
      <c r="C2695" s="784"/>
      <c r="D2695" s="784"/>
      <c r="E2695" s="212" t="s">
        <v>10907</v>
      </c>
      <c r="F2695" s="213">
        <f>F$10*(F2693)</f>
        <v>0.2082688</v>
      </c>
      <c r="H2695" s="186"/>
    </row>
    <row r="2696" spans="1:8" hidden="1">
      <c r="A2696" s="783"/>
      <c r="B2696" s="784"/>
      <c r="C2696" s="784"/>
      <c r="D2696" s="784"/>
      <c r="E2696" s="206" t="s">
        <v>10908</v>
      </c>
      <c r="F2696" s="213">
        <f>SUM(F2694:F2695)*F$11</f>
        <v>0.11196176000000001</v>
      </c>
      <c r="H2696" s="186"/>
    </row>
    <row r="2697" spans="1:8" hidden="1">
      <c r="A2697" s="789"/>
      <c r="B2697" s="790"/>
      <c r="C2697" s="790"/>
      <c r="D2697" s="790"/>
      <c r="E2697" s="215" t="s">
        <v>10909</v>
      </c>
      <c r="F2697" s="216">
        <f>SUM(F2694:F2696)</f>
        <v>0.67177056000000002</v>
      </c>
      <c r="H2697" s="186"/>
    </row>
    <row r="2698" spans="1:8" hidden="1">
      <c r="A2698" s="206"/>
      <c r="B2698" s="206"/>
      <c r="C2698" s="206"/>
      <c r="D2698" s="206"/>
      <c r="E2698" s="212"/>
      <c r="F2698" s="220"/>
      <c r="H2698" s="186"/>
    </row>
    <row r="2699" spans="1:8" hidden="1">
      <c r="A2699" s="206"/>
      <c r="B2699" s="206"/>
      <c r="C2699" s="206"/>
      <c r="D2699" s="206"/>
      <c r="E2699" s="212"/>
      <c r="F2699" s="220"/>
      <c r="H2699" s="186"/>
    </row>
    <row r="2700" spans="1:8" hidden="1">
      <c r="A2700" s="206"/>
      <c r="B2700" s="206"/>
      <c r="C2700" s="206"/>
      <c r="D2700" s="206"/>
      <c r="E2700" s="212"/>
      <c r="F2700" s="220"/>
      <c r="H2700" s="186"/>
    </row>
    <row r="2701" spans="1:8" hidden="1">
      <c r="H2701" s="186"/>
    </row>
    <row r="2702" spans="1:8" ht="12.75" hidden="1" customHeight="1">
      <c r="A2702" s="791" t="s">
        <v>9302</v>
      </c>
      <c r="B2702" s="792"/>
      <c r="C2702" s="792"/>
      <c r="D2702" s="792"/>
      <c r="E2702" s="781" t="s">
        <v>3998</v>
      </c>
      <c r="F2702" s="782"/>
      <c r="H2702" s="186"/>
    </row>
    <row r="2703" spans="1:8" ht="12.75" hidden="1" customHeight="1">
      <c r="A2703" s="190" t="s">
        <v>10268</v>
      </c>
      <c r="B2703" s="191">
        <f>ROUND(F2711,2)</f>
        <v>0.53</v>
      </c>
      <c r="C2703" s="192"/>
      <c r="D2703" s="193"/>
      <c r="E2703" s="192"/>
      <c r="F2703" s="194"/>
      <c r="H2703" s="186"/>
    </row>
    <row r="2704" spans="1:8" hidden="1">
      <c r="A2704" s="195" t="s">
        <v>12885</v>
      </c>
      <c r="B2704" s="196" t="s">
        <v>8261</v>
      </c>
      <c r="C2704" s="196" t="s">
        <v>8262</v>
      </c>
      <c r="D2704" s="196" t="s">
        <v>8263</v>
      </c>
      <c r="E2704" s="196" t="s">
        <v>8264</v>
      </c>
      <c r="F2704" s="197" t="s">
        <v>8265</v>
      </c>
      <c r="H2704" s="186"/>
    </row>
    <row r="2705" spans="1:8" ht="12.75" hidden="1" customHeight="1">
      <c r="A2705" s="778" t="s">
        <v>6573</v>
      </c>
      <c r="B2705" s="779"/>
      <c r="C2705" s="779"/>
      <c r="D2705" s="779"/>
      <c r="E2705" s="779"/>
      <c r="F2705" s="780"/>
      <c r="H2705" s="186"/>
    </row>
    <row r="2706" spans="1:8" ht="22.5" hidden="1">
      <c r="A2706" s="219" t="s">
        <v>9303</v>
      </c>
      <c r="B2706" s="208" t="s">
        <v>8287</v>
      </c>
      <c r="C2706" s="209" t="s">
        <v>13436</v>
      </c>
      <c r="D2706" s="210">
        <v>1.0999999999999999E-2</v>
      </c>
      <c r="E2706" s="211">
        <f>Insumos!D$80</f>
        <v>40</v>
      </c>
      <c r="F2706" s="204">
        <f>PRODUCT(D2706:E2706)</f>
        <v>0.43999999999999995</v>
      </c>
      <c r="H2706" s="186"/>
    </row>
    <row r="2707" spans="1:8" ht="12.75" hidden="1" customHeight="1">
      <c r="A2707" s="783" t="s">
        <v>6574</v>
      </c>
      <c r="B2707" s="784"/>
      <c r="C2707" s="784"/>
      <c r="D2707" s="784"/>
      <c r="E2707" s="784"/>
      <c r="F2707" s="204">
        <f>SUM(F2706:F2706)</f>
        <v>0.43999999999999995</v>
      </c>
      <c r="H2707" s="186"/>
    </row>
    <row r="2708" spans="1:8" hidden="1">
      <c r="A2708" s="783" t="s">
        <v>6572</v>
      </c>
      <c r="B2708" s="784"/>
      <c r="C2708" s="784"/>
      <c r="D2708" s="784"/>
      <c r="E2708" s="206" t="s">
        <v>10906</v>
      </c>
      <c r="F2708" s="204">
        <f>SUM(F2707)</f>
        <v>0.43999999999999995</v>
      </c>
      <c r="H2708" s="186"/>
    </row>
    <row r="2709" spans="1:8" hidden="1">
      <c r="A2709" s="783"/>
      <c r="B2709" s="784"/>
      <c r="C2709" s="784"/>
      <c r="D2709" s="784"/>
      <c r="E2709" s="212" t="s">
        <v>10907</v>
      </c>
      <c r="F2709" s="213">
        <f>F$10*(F2703)</f>
        <v>0</v>
      </c>
      <c r="H2709" s="186"/>
    </row>
    <row r="2710" spans="1:8" hidden="1">
      <c r="A2710" s="783"/>
      <c r="B2710" s="784"/>
      <c r="C2710" s="784"/>
      <c r="D2710" s="784"/>
      <c r="E2710" s="206" t="s">
        <v>10908</v>
      </c>
      <c r="F2710" s="213">
        <f>SUM(F2708:F2709)*F$11</f>
        <v>8.7999999999999995E-2</v>
      </c>
      <c r="H2710" s="186"/>
    </row>
    <row r="2711" spans="1:8" hidden="1">
      <c r="A2711" s="789"/>
      <c r="B2711" s="790"/>
      <c r="C2711" s="790"/>
      <c r="D2711" s="790"/>
      <c r="E2711" s="215" t="s">
        <v>10909</v>
      </c>
      <c r="F2711" s="216">
        <f>SUM(F2708:F2710)</f>
        <v>0.52799999999999991</v>
      </c>
      <c r="H2711" s="186"/>
    </row>
    <row r="2712" spans="1:8" hidden="1">
      <c r="H2712" s="186"/>
    </row>
    <row r="2713" spans="1:8" ht="25.5" hidden="1" customHeight="1">
      <c r="A2713" s="791" t="s">
        <v>8050</v>
      </c>
      <c r="B2713" s="792"/>
      <c r="C2713" s="792"/>
      <c r="D2713" s="792"/>
      <c r="E2713" s="781" t="s">
        <v>3402</v>
      </c>
      <c r="F2713" s="782"/>
      <c r="H2713" s="186"/>
    </row>
    <row r="2714" spans="1:8" ht="12.75" hidden="1" customHeight="1">
      <c r="A2714" s="190" t="s">
        <v>10268</v>
      </c>
      <c r="B2714" s="191">
        <f>ROUND(F2725,2)</f>
        <v>5.51</v>
      </c>
      <c r="C2714" s="192"/>
      <c r="D2714" s="193"/>
      <c r="E2714" s="192"/>
      <c r="F2714" s="194"/>
      <c r="H2714" s="186"/>
    </row>
    <row r="2715" spans="1:8" hidden="1">
      <c r="A2715" s="195" t="s">
        <v>12885</v>
      </c>
      <c r="B2715" s="196" t="s">
        <v>8261</v>
      </c>
      <c r="C2715" s="196" t="s">
        <v>8262</v>
      </c>
      <c r="D2715" s="196" t="s">
        <v>8263</v>
      </c>
      <c r="E2715" s="196" t="s">
        <v>8264</v>
      </c>
      <c r="F2715" s="197" t="s">
        <v>8265</v>
      </c>
      <c r="H2715" s="186"/>
    </row>
    <row r="2716" spans="1:8" ht="12.75" hidden="1" customHeight="1">
      <c r="A2716" s="778" t="s">
        <v>6573</v>
      </c>
      <c r="B2716" s="779"/>
      <c r="C2716" s="779"/>
      <c r="D2716" s="779"/>
      <c r="E2716" s="779"/>
      <c r="F2716" s="780"/>
      <c r="H2716" s="186"/>
    </row>
    <row r="2717" spans="1:8" ht="22.5" hidden="1">
      <c r="A2717" s="219" t="s">
        <v>8051</v>
      </c>
      <c r="B2717" s="208" t="s">
        <v>8052</v>
      </c>
      <c r="C2717" s="209" t="s">
        <v>13436</v>
      </c>
      <c r="D2717" s="210">
        <v>0.03</v>
      </c>
      <c r="E2717" s="211">
        <f>Insumos!D$99</f>
        <v>148.24</v>
      </c>
      <c r="F2717" s="204">
        <f>PRODUCT(D2717:E2717)</f>
        <v>4.4472000000000005</v>
      </c>
      <c r="H2717" s="186"/>
    </row>
    <row r="2718" spans="1:8" ht="12.75" hidden="1" customHeight="1">
      <c r="A2718" s="783" t="s">
        <v>6574</v>
      </c>
      <c r="B2718" s="784"/>
      <c r="C2718" s="784"/>
      <c r="D2718" s="784"/>
      <c r="E2718" s="784"/>
      <c r="F2718" s="204">
        <f>SUM(F2717:F2717)</f>
        <v>4.4472000000000005</v>
      </c>
      <c r="H2718" s="186"/>
    </row>
    <row r="2719" spans="1:8" ht="12.75" hidden="1" customHeight="1">
      <c r="A2719" s="778" t="s">
        <v>13437</v>
      </c>
      <c r="B2719" s="779"/>
      <c r="C2719" s="779"/>
      <c r="D2719" s="779"/>
      <c r="E2719" s="779"/>
      <c r="F2719" s="780"/>
      <c r="H2719" s="186"/>
    </row>
    <row r="2720" spans="1:8" hidden="1">
      <c r="A2720" s="207" t="s">
        <v>4681</v>
      </c>
      <c r="B2720" s="208" t="s">
        <v>4682</v>
      </c>
      <c r="C2720" s="209" t="s">
        <v>13436</v>
      </c>
      <c r="D2720" s="210">
        <v>0.03</v>
      </c>
      <c r="E2720" s="211">
        <f>F$12</f>
        <v>2.12</v>
      </c>
      <c r="F2720" s="204">
        <f>PRODUCT(D2720:E2720)</f>
        <v>6.3600000000000004E-2</v>
      </c>
      <c r="H2720" s="186"/>
    </row>
    <row r="2721" spans="1:8" ht="12.75" hidden="1" customHeight="1">
      <c r="A2721" s="205" t="s">
        <v>13444</v>
      </c>
      <c r="B2721" s="206"/>
      <c r="C2721" s="206"/>
      <c r="D2721" s="206"/>
      <c r="E2721" s="206"/>
      <c r="F2721" s="204">
        <f>SUM(F2720:F2720)</f>
        <v>6.3600000000000004E-2</v>
      </c>
      <c r="H2721" s="186"/>
    </row>
    <row r="2722" spans="1:8" hidden="1">
      <c r="A2722" s="205" t="s">
        <v>6572</v>
      </c>
      <c r="B2722" s="206"/>
      <c r="C2722" s="206"/>
      <c r="D2722" s="206"/>
      <c r="E2722" s="206" t="s">
        <v>10906</v>
      </c>
      <c r="F2722" s="204">
        <f>SUM(F2718,F2721)</f>
        <v>4.5108000000000006</v>
      </c>
      <c r="H2722" s="186"/>
    </row>
    <row r="2723" spans="1:8" hidden="1">
      <c r="A2723" s="205"/>
      <c r="B2723" s="206"/>
      <c r="C2723" s="206"/>
      <c r="D2723" s="206"/>
      <c r="E2723" s="212" t="s">
        <v>10907</v>
      </c>
      <c r="F2723" s="213">
        <f>F$10*(F2721)</f>
        <v>7.8100799999999998E-2</v>
      </c>
      <c r="H2723" s="186"/>
    </row>
    <row r="2724" spans="1:8" hidden="1">
      <c r="A2724" s="205"/>
      <c r="B2724" s="206"/>
      <c r="C2724" s="206"/>
      <c r="D2724" s="206"/>
      <c r="E2724" s="206" t="s">
        <v>10908</v>
      </c>
      <c r="F2724" s="213">
        <f>SUM(F2722:F2723)*F$11</f>
        <v>0.91778016000000007</v>
      </c>
      <c r="H2724" s="186"/>
    </row>
    <row r="2725" spans="1:8" hidden="1">
      <c r="A2725" s="550"/>
      <c r="B2725" s="214"/>
      <c r="C2725" s="214"/>
      <c r="D2725" s="214"/>
      <c r="E2725" s="215" t="s">
        <v>10909</v>
      </c>
      <c r="F2725" s="216">
        <f>SUM(F2722:F2724)</f>
        <v>5.5066809600000006</v>
      </c>
      <c r="H2725" s="186"/>
    </row>
    <row r="2726" spans="1:8" hidden="1">
      <c r="A2726" s="206"/>
      <c r="B2726" s="206"/>
      <c r="C2726" s="206"/>
      <c r="D2726" s="206"/>
      <c r="E2726" s="212"/>
      <c r="F2726" s="220"/>
      <c r="H2726" s="186"/>
    </row>
    <row r="2727" spans="1:8" ht="12.75" hidden="1" customHeight="1">
      <c r="A2727" s="551" t="s">
        <v>8226</v>
      </c>
      <c r="B2727" s="560"/>
      <c r="C2727" s="560"/>
      <c r="D2727" s="560"/>
      <c r="E2727" s="188" t="s">
        <v>3402</v>
      </c>
      <c r="F2727" s="189"/>
      <c r="H2727" s="186"/>
    </row>
    <row r="2728" spans="1:8" ht="12.75" hidden="1" customHeight="1">
      <c r="A2728" s="190" t="s">
        <v>10268</v>
      </c>
      <c r="B2728" s="191">
        <f>ROUND(F2737,2)</f>
        <v>20.09</v>
      </c>
      <c r="C2728" s="192"/>
      <c r="D2728" s="193"/>
      <c r="E2728" s="192"/>
      <c r="F2728" s="194"/>
      <c r="H2728" s="186"/>
    </row>
    <row r="2729" spans="1:8" hidden="1">
      <c r="A2729" s="195" t="s">
        <v>12885</v>
      </c>
      <c r="B2729" s="196" t="s">
        <v>8261</v>
      </c>
      <c r="C2729" s="196" t="s">
        <v>8262</v>
      </c>
      <c r="D2729" s="196" t="s">
        <v>8263</v>
      </c>
      <c r="E2729" s="196" t="s">
        <v>8264</v>
      </c>
      <c r="F2729" s="197" t="s">
        <v>8265</v>
      </c>
      <c r="H2729" s="186"/>
    </row>
    <row r="2730" spans="1:8" ht="12.75" hidden="1" customHeight="1">
      <c r="A2730" s="198" t="s">
        <v>13437</v>
      </c>
      <c r="B2730" s="199"/>
      <c r="C2730" s="199"/>
      <c r="D2730" s="199"/>
      <c r="E2730" s="199"/>
      <c r="F2730" s="200"/>
      <c r="H2730" s="186"/>
    </row>
    <row r="2731" spans="1:8" hidden="1">
      <c r="A2731" s="207" t="s">
        <v>4580</v>
      </c>
      <c r="B2731" s="208" t="s">
        <v>4581</v>
      </c>
      <c r="C2731" s="209" t="s">
        <v>13436</v>
      </c>
      <c r="D2731" s="210">
        <v>1.5</v>
      </c>
      <c r="E2731" s="211">
        <f>F$14</f>
        <v>2.89</v>
      </c>
      <c r="F2731" s="204">
        <f>PRODUCT(D2731:E2731)</f>
        <v>4.335</v>
      </c>
      <c r="H2731" s="186"/>
    </row>
    <row r="2732" spans="1:8" hidden="1">
      <c r="A2732" s="207" t="s">
        <v>4681</v>
      </c>
      <c r="B2732" s="208" t="s">
        <v>4682</v>
      </c>
      <c r="C2732" s="209" t="s">
        <v>13436</v>
      </c>
      <c r="D2732" s="210">
        <v>1.5</v>
      </c>
      <c r="E2732" s="211">
        <f>F$12</f>
        <v>2.12</v>
      </c>
      <c r="F2732" s="204">
        <f>PRODUCT(D2732:E2732)</f>
        <v>3.18</v>
      </c>
      <c r="H2732" s="186"/>
    </row>
    <row r="2733" spans="1:8" ht="12.75" hidden="1" customHeight="1">
      <c r="A2733" s="783" t="s">
        <v>13444</v>
      </c>
      <c r="B2733" s="784"/>
      <c r="C2733" s="784"/>
      <c r="D2733" s="784"/>
      <c r="E2733" s="784"/>
      <c r="F2733" s="204">
        <f>SUM(F2731:F2732)</f>
        <v>7.5150000000000006</v>
      </c>
      <c r="H2733" s="186"/>
    </row>
    <row r="2734" spans="1:8" hidden="1">
      <c r="A2734" s="783" t="s">
        <v>6572</v>
      </c>
      <c r="B2734" s="784"/>
      <c r="C2734" s="784"/>
      <c r="D2734" s="784"/>
      <c r="E2734" s="206" t="s">
        <v>10906</v>
      </c>
      <c r="F2734" s="204">
        <f>SUM(F2733)</f>
        <v>7.5150000000000006</v>
      </c>
      <c r="H2734" s="186"/>
    </row>
    <row r="2735" spans="1:8" hidden="1">
      <c r="A2735" s="783"/>
      <c r="B2735" s="784"/>
      <c r="C2735" s="784"/>
      <c r="D2735" s="784"/>
      <c r="E2735" s="212" t="s">
        <v>10907</v>
      </c>
      <c r="F2735" s="213">
        <f>F$10*(F2733)</f>
        <v>9.2284199999999998</v>
      </c>
      <c r="H2735" s="186"/>
    </row>
    <row r="2736" spans="1:8" hidden="1">
      <c r="A2736" s="783"/>
      <c r="B2736" s="784"/>
      <c r="C2736" s="784"/>
      <c r="D2736" s="784"/>
      <c r="E2736" s="206" t="s">
        <v>10908</v>
      </c>
      <c r="F2736" s="213">
        <f>SUM(F2734:F2735)*F$11</f>
        <v>3.3486840000000004</v>
      </c>
      <c r="H2736" s="186"/>
    </row>
    <row r="2737" spans="1:8" hidden="1">
      <c r="A2737" s="789"/>
      <c r="B2737" s="790"/>
      <c r="C2737" s="790"/>
      <c r="D2737" s="790"/>
      <c r="E2737" s="215" t="s">
        <v>10909</v>
      </c>
      <c r="F2737" s="216">
        <f>SUM(F2734:F2736)</f>
        <v>20.092103999999999</v>
      </c>
      <c r="H2737" s="186"/>
    </row>
    <row r="2738" spans="1:8" hidden="1">
      <c r="A2738" s="206"/>
      <c r="B2738" s="206"/>
      <c r="C2738" s="206"/>
      <c r="D2738" s="206"/>
      <c r="E2738" s="212"/>
      <c r="F2738" s="220"/>
      <c r="H2738" s="186"/>
    </row>
    <row r="2739" spans="1:8" hidden="1">
      <c r="A2739" s="206"/>
      <c r="B2739" s="206"/>
      <c r="C2739" s="206"/>
      <c r="D2739" s="206"/>
      <c r="E2739" s="212"/>
      <c r="F2739" s="220"/>
      <c r="H2739" s="186"/>
    </row>
    <row r="2740" spans="1:8" hidden="1">
      <c r="A2740" s="206"/>
      <c r="B2740" s="206"/>
      <c r="C2740" s="206"/>
      <c r="D2740" s="206"/>
      <c r="E2740" s="212"/>
      <c r="F2740" s="220"/>
      <c r="H2740" s="186"/>
    </row>
    <row r="2741" spans="1:8" hidden="1">
      <c r="A2741" s="206"/>
      <c r="B2741" s="206"/>
      <c r="C2741" s="206"/>
      <c r="D2741" s="206"/>
      <c r="E2741" s="212"/>
      <c r="F2741" s="220"/>
      <c r="H2741" s="186"/>
    </row>
    <row r="2742" spans="1:8" hidden="1">
      <c r="H2742" s="186"/>
    </row>
    <row r="2743" spans="1:8" ht="12" hidden="1" customHeight="1">
      <c r="A2743" s="791" t="s">
        <v>6625</v>
      </c>
      <c r="B2743" s="792"/>
      <c r="C2743" s="792"/>
      <c r="D2743" s="792"/>
      <c r="E2743" s="781" t="s">
        <v>3402</v>
      </c>
      <c r="F2743" s="782"/>
      <c r="H2743" s="186"/>
    </row>
    <row r="2744" spans="1:8" ht="12" hidden="1" customHeight="1">
      <c r="A2744" s="190" t="s">
        <v>10268</v>
      </c>
      <c r="B2744" s="191">
        <f>ROUND(F2760,2)</f>
        <v>5.12</v>
      </c>
      <c r="C2744" s="192"/>
      <c r="D2744" s="193"/>
      <c r="E2744" s="192"/>
      <c r="F2744" s="194"/>
      <c r="H2744" s="186"/>
    </row>
    <row r="2745" spans="1:8" ht="12" hidden="1" customHeight="1">
      <c r="A2745" s="195" t="s">
        <v>12885</v>
      </c>
      <c r="B2745" s="196" t="s">
        <v>8261</v>
      </c>
      <c r="C2745" s="196" t="s">
        <v>8262</v>
      </c>
      <c r="D2745" s="196" t="s">
        <v>8263</v>
      </c>
      <c r="E2745" s="196" t="s">
        <v>8264</v>
      </c>
      <c r="F2745" s="197" t="s">
        <v>8265</v>
      </c>
      <c r="H2745" s="186"/>
    </row>
    <row r="2746" spans="1:8" ht="12" hidden="1" customHeight="1">
      <c r="A2746" s="778" t="s">
        <v>6573</v>
      </c>
      <c r="B2746" s="779"/>
      <c r="C2746" s="779"/>
      <c r="D2746" s="779"/>
      <c r="E2746" s="779"/>
      <c r="F2746" s="780"/>
      <c r="H2746" s="186"/>
    </row>
    <row r="2747" spans="1:8" ht="12" hidden="1" customHeight="1">
      <c r="A2747" s="219" t="s">
        <v>7084</v>
      </c>
      <c r="B2747" s="208" t="s">
        <v>7085</v>
      </c>
      <c r="C2747" s="209" t="s">
        <v>13436</v>
      </c>
      <c r="D2747" s="210">
        <v>0</v>
      </c>
      <c r="E2747" s="211">
        <f>Insumos!D$49</f>
        <v>2.6339999999999999</v>
      </c>
      <c r="F2747" s="204">
        <f t="shared" ref="F2747:F2752" si="12">PRODUCT(D2747:E2747)</f>
        <v>0</v>
      </c>
      <c r="H2747" s="186"/>
    </row>
    <row r="2748" spans="1:8" ht="12" hidden="1" customHeight="1">
      <c r="A2748" s="219" t="s">
        <v>8298</v>
      </c>
      <c r="B2748" s="208" t="s">
        <v>8299</v>
      </c>
      <c r="C2748" s="209" t="s">
        <v>13436</v>
      </c>
      <c r="D2748" s="210">
        <v>0</v>
      </c>
      <c r="E2748" s="211">
        <f>Insumos!D$82</f>
        <v>9.9588000000000001</v>
      </c>
      <c r="F2748" s="204">
        <f t="shared" si="12"/>
        <v>0</v>
      </c>
      <c r="H2748" s="186"/>
    </row>
    <row r="2749" spans="1:8" ht="12" hidden="1" customHeight="1">
      <c r="A2749" s="219" t="s">
        <v>6626</v>
      </c>
      <c r="B2749" s="208" t="s">
        <v>5546</v>
      </c>
      <c r="C2749" s="209" t="s">
        <v>13436</v>
      </c>
      <c r="D2749" s="210">
        <v>0</v>
      </c>
      <c r="E2749" s="211">
        <f>Insumos!D$86</f>
        <v>26.65</v>
      </c>
      <c r="F2749" s="204">
        <f t="shared" si="12"/>
        <v>0</v>
      </c>
      <c r="H2749" s="186"/>
    </row>
    <row r="2750" spans="1:8" ht="12" hidden="1" customHeight="1">
      <c r="A2750" s="219" t="s">
        <v>308</v>
      </c>
      <c r="B2750" s="208" t="s">
        <v>309</v>
      </c>
      <c r="C2750" s="209" t="s">
        <v>13436</v>
      </c>
      <c r="D2750" s="210">
        <v>2.2200000000000001E-2</v>
      </c>
      <c r="E2750" s="211">
        <f>Insumos!D$57</f>
        <v>8.2401999999999997</v>
      </c>
      <c r="F2750" s="204">
        <f t="shared" si="12"/>
        <v>0.18293244</v>
      </c>
      <c r="H2750" s="186"/>
    </row>
    <row r="2751" spans="1:8" ht="12" hidden="1" customHeight="1">
      <c r="A2751" s="219" t="s">
        <v>12343</v>
      </c>
      <c r="B2751" s="208" t="s">
        <v>12344</v>
      </c>
      <c r="C2751" s="209" t="s">
        <v>13436</v>
      </c>
      <c r="D2751" s="210">
        <v>3.3300000000000003E-2</v>
      </c>
      <c r="E2751" s="211">
        <f>Insumos!D$92</f>
        <v>65.323099999999997</v>
      </c>
      <c r="F2751" s="204">
        <f t="shared" si="12"/>
        <v>2.17525923</v>
      </c>
      <c r="H2751" s="186"/>
    </row>
    <row r="2752" spans="1:8" ht="12" hidden="1" customHeight="1">
      <c r="A2752" s="219" t="s">
        <v>8051</v>
      </c>
      <c r="B2752" s="208" t="s">
        <v>8052</v>
      </c>
      <c r="C2752" s="209" t="s">
        <v>13436</v>
      </c>
      <c r="D2752" s="210">
        <v>1.11E-2</v>
      </c>
      <c r="E2752" s="211">
        <f>Insumos!D$99</f>
        <v>148.24</v>
      </c>
      <c r="F2752" s="204">
        <f t="shared" si="12"/>
        <v>1.6454640000000003</v>
      </c>
      <c r="H2752" s="186"/>
    </row>
    <row r="2753" spans="1:8" ht="12" hidden="1" customHeight="1">
      <c r="A2753" s="783" t="s">
        <v>6574</v>
      </c>
      <c r="B2753" s="784"/>
      <c r="C2753" s="784"/>
      <c r="D2753" s="784"/>
      <c r="E2753" s="784"/>
      <c r="F2753" s="204">
        <f>SUM(F2747:F2752)</f>
        <v>4.0036556700000006</v>
      </c>
      <c r="H2753" s="186"/>
    </row>
    <row r="2754" spans="1:8" ht="12" hidden="1" customHeight="1">
      <c r="A2754" s="778" t="s">
        <v>13437</v>
      </c>
      <c r="B2754" s="779"/>
      <c r="C2754" s="779"/>
      <c r="D2754" s="779"/>
      <c r="E2754" s="779"/>
      <c r="F2754" s="780"/>
      <c r="H2754" s="186"/>
    </row>
    <row r="2755" spans="1:8" ht="12" hidden="1" customHeight="1">
      <c r="A2755" s="207" t="s">
        <v>4681</v>
      </c>
      <c r="B2755" s="208" t="s">
        <v>4682</v>
      </c>
      <c r="C2755" s="209" t="s">
        <v>13436</v>
      </c>
      <c r="D2755" s="210">
        <v>5.5599999999999997E-2</v>
      </c>
      <c r="E2755" s="211">
        <f>F$12</f>
        <v>2.12</v>
      </c>
      <c r="F2755" s="204">
        <f>PRODUCT(D2755:E2755)</f>
        <v>0.117872</v>
      </c>
      <c r="H2755" s="186"/>
    </row>
    <row r="2756" spans="1:8" ht="12" hidden="1" customHeight="1">
      <c r="A2756" s="783" t="s">
        <v>13444</v>
      </c>
      <c r="B2756" s="784"/>
      <c r="C2756" s="784"/>
      <c r="D2756" s="784"/>
      <c r="E2756" s="784"/>
      <c r="F2756" s="204">
        <f>SUM(F2755:F2755)</f>
        <v>0.117872</v>
      </c>
      <c r="H2756" s="186"/>
    </row>
    <row r="2757" spans="1:8" ht="12" hidden="1" customHeight="1">
      <c r="A2757" s="783" t="s">
        <v>6572</v>
      </c>
      <c r="B2757" s="784"/>
      <c r="C2757" s="784"/>
      <c r="D2757" s="784"/>
      <c r="E2757" s="206" t="s">
        <v>10906</v>
      </c>
      <c r="F2757" s="204">
        <f>SUM(F2753,F2756)</f>
        <v>4.1215276700000008</v>
      </c>
      <c r="H2757" s="186"/>
    </row>
    <row r="2758" spans="1:8" ht="12" hidden="1" customHeight="1">
      <c r="A2758" s="783"/>
      <c r="B2758" s="784"/>
      <c r="C2758" s="784"/>
      <c r="D2758" s="784"/>
      <c r="E2758" s="212" t="s">
        <v>10907</v>
      </c>
      <c r="F2758" s="213">
        <f>F$10*(F2756)</f>
        <v>0.144746816</v>
      </c>
      <c r="H2758" s="186"/>
    </row>
    <row r="2759" spans="1:8" ht="12" hidden="1" customHeight="1">
      <c r="A2759" s="783"/>
      <c r="B2759" s="784"/>
      <c r="C2759" s="784"/>
      <c r="D2759" s="784"/>
      <c r="E2759" s="206" t="s">
        <v>10908</v>
      </c>
      <c r="F2759" s="213">
        <f>SUM(F2757:F2758)*F$11</f>
        <v>0.85325489720000014</v>
      </c>
      <c r="H2759" s="186"/>
    </row>
    <row r="2760" spans="1:8" ht="12" hidden="1" customHeight="1">
      <c r="A2760" s="789"/>
      <c r="B2760" s="790"/>
      <c r="C2760" s="790"/>
      <c r="D2760" s="790"/>
      <c r="E2760" s="215" t="s">
        <v>10909</v>
      </c>
      <c r="F2760" s="216">
        <f>SUM(F2757:F2759)</f>
        <v>5.1195293832000006</v>
      </c>
      <c r="H2760" s="186"/>
    </row>
    <row r="2761" spans="1:8" ht="12" hidden="1" customHeight="1">
      <c r="H2761" s="186"/>
    </row>
    <row r="2762" spans="1:8" ht="12" hidden="1" customHeight="1">
      <c r="A2762" s="791" t="s">
        <v>7619</v>
      </c>
      <c r="B2762" s="792"/>
      <c r="C2762" s="792"/>
      <c r="D2762" s="792"/>
      <c r="E2762" s="781" t="s">
        <v>3402</v>
      </c>
      <c r="F2762" s="782"/>
      <c r="H2762" s="186"/>
    </row>
    <row r="2763" spans="1:8" ht="12" hidden="1" customHeight="1">
      <c r="A2763" s="190" t="s">
        <v>10268</v>
      </c>
      <c r="B2763" s="191">
        <f>ROUND(F2772,2)</f>
        <v>1.1200000000000001</v>
      </c>
      <c r="C2763" s="192"/>
      <c r="D2763" s="193"/>
      <c r="E2763" s="192"/>
      <c r="F2763" s="194"/>
      <c r="H2763" s="186"/>
    </row>
    <row r="2764" spans="1:8" ht="12" hidden="1" customHeight="1">
      <c r="A2764" s="195" t="s">
        <v>12885</v>
      </c>
      <c r="B2764" s="196" t="s">
        <v>8261</v>
      </c>
      <c r="C2764" s="196" t="s">
        <v>8262</v>
      </c>
      <c r="D2764" s="196" t="s">
        <v>8263</v>
      </c>
      <c r="E2764" s="196" t="s">
        <v>8264</v>
      </c>
      <c r="F2764" s="197" t="s">
        <v>8265</v>
      </c>
      <c r="H2764" s="186"/>
    </row>
    <row r="2765" spans="1:8" ht="12" hidden="1" customHeight="1">
      <c r="A2765" s="778" t="s">
        <v>6573</v>
      </c>
      <c r="B2765" s="779"/>
      <c r="C2765" s="779"/>
      <c r="D2765" s="779"/>
      <c r="E2765" s="779"/>
      <c r="F2765" s="780"/>
      <c r="H2765" s="186"/>
    </row>
    <row r="2766" spans="1:8" ht="12" hidden="1" customHeight="1">
      <c r="A2766" s="219" t="s">
        <v>6626</v>
      </c>
      <c r="B2766" s="208" t="s">
        <v>5546</v>
      </c>
      <c r="C2766" s="209" t="s">
        <v>13436</v>
      </c>
      <c r="D2766" s="380">
        <v>0</v>
      </c>
      <c r="E2766" s="211">
        <f>Insumos!D$86</f>
        <v>26.65</v>
      </c>
      <c r="F2766" s="200"/>
      <c r="H2766" s="186"/>
    </row>
    <row r="2767" spans="1:8" ht="12" hidden="1" customHeight="1">
      <c r="A2767" s="219" t="s">
        <v>8051</v>
      </c>
      <c r="B2767" s="208" t="s">
        <v>8052</v>
      </c>
      <c r="C2767" s="209" t="s">
        <v>13436</v>
      </c>
      <c r="D2767" s="210">
        <v>6.3E-3</v>
      </c>
      <c r="E2767" s="211">
        <f>Insumos!D$99</f>
        <v>148.24</v>
      </c>
      <c r="F2767" s="204">
        <f>PRODUCT(D2767:E2767)</f>
        <v>0.93391200000000008</v>
      </c>
      <c r="H2767" s="186"/>
    </row>
    <row r="2768" spans="1:8" ht="12" hidden="1" customHeight="1">
      <c r="A2768" s="783" t="s">
        <v>6574</v>
      </c>
      <c r="B2768" s="784"/>
      <c r="C2768" s="784"/>
      <c r="D2768" s="784"/>
      <c r="E2768" s="784"/>
      <c r="F2768" s="204">
        <f>SUM(F2766:F2767)</f>
        <v>0.93391200000000008</v>
      </c>
      <c r="H2768" s="186"/>
    </row>
    <row r="2769" spans="1:8" ht="12" hidden="1" customHeight="1">
      <c r="A2769" s="783" t="s">
        <v>6572</v>
      </c>
      <c r="B2769" s="784"/>
      <c r="C2769" s="784"/>
      <c r="D2769" s="784"/>
      <c r="E2769" s="206" t="s">
        <v>10906</v>
      </c>
      <c r="F2769" s="204">
        <f>SUM(F2768)</f>
        <v>0.93391200000000008</v>
      </c>
      <c r="H2769" s="186"/>
    </row>
    <row r="2770" spans="1:8" ht="12" hidden="1" customHeight="1">
      <c r="A2770" s="783"/>
      <c r="B2770" s="784"/>
      <c r="C2770" s="784"/>
      <c r="D2770" s="784"/>
      <c r="E2770" s="212" t="s">
        <v>10907</v>
      </c>
      <c r="F2770" s="213">
        <f>F$10*(F2763)</f>
        <v>0</v>
      </c>
      <c r="H2770" s="186"/>
    </row>
    <row r="2771" spans="1:8" ht="12" hidden="1" customHeight="1">
      <c r="A2771" s="783"/>
      <c r="B2771" s="784"/>
      <c r="C2771" s="784"/>
      <c r="D2771" s="784"/>
      <c r="E2771" s="206" t="s">
        <v>10908</v>
      </c>
      <c r="F2771" s="213">
        <f>SUM(F2769:F2770)*F$11</f>
        <v>0.18678240000000002</v>
      </c>
      <c r="H2771" s="186"/>
    </row>
    <row r="2772" spans="1:8" ht="12" hidden="1" customHeight="1">
      <c r="A2772" s="789"/>
      <c r="B2772" s="790"/>
      <c r="C2772" s="790"/>
      <c r="D2772" s="790"/>
      <c r="E2772" s="215" t="s">
        <v>10909</v>
      </c>
      <c r="F2772" s="216">
        <f>SUM(F2769:F2771)</f>
        <v>1.1206944000000001</v>
      </c>
      <c r="H2772" s="186"/>
    </row>
    <row r="2773" spans="1:8" ht="12" hidden="1" customHeight="1">
      <c r="H2773" s="186"/>
    </row>
    <row r="2774" spans="1:8" ht="12" hidden="1" customHeight="1">
      <c r="A2774" s="791" t="s">
        <v>7620</v>
      </c>
      <c r="B2774" s="792"/>
      <c r="C2774" s="792"/>
      <c r="D2774" s="792"/>
      <c r="E2774" s="781" t="s">
        <v>3402</v>
      </c>
      <c r="F2774" s="782"/>
      <c r="H2774" s="186"/>
    </row>
    <row r="2775" spans="1:8" ht="12" hidden="1" customHeight="1">
      <c r="A2775" s="190" t="s">
        <v>10268</v>
      </c>
      <c r="B2775" s="191">
        <f>ROUND(F2783,2)</f>
        <v>44.55</v>
      </c>
      <c r="C2775" s="192"/>
      <c r="D2775" s="193"/>
      <c r="E2775" s="192"/>
      <c r="F2775" s="194"/>
      <c r="H2775" s="186"/>
    </row>
    <row r="2776" spans="1:8" ht="12" hidden="1" customHeight="1">
      <c r="A2776" s="195" t="s">
        <v>12885</v>
      </c>
      <c r="B2776" s="196" t="s">
        <v>8261</v>
      </c>
      <c r="C2776" s="196" t="s">
        <v>8262</v>
      </c>
      <c r="D2776" s="196" t="s">
        <v>8263</v>
      </c>
      <c r="E2776" s="196" t="s">
        <v>8264</v>
      </c>
      <c r="F2776" s="197" t="s">
        <v>8265</v>
      </c>
      <c r="H2776" s="186"/>
    </row>
    <row r="2777" spans="1:8" ht="12" hidden="1" customHeight="1">
      <c r="A2777" s="778" t="s">
        <v>13445</v>
      </c>
      <c r="B2777" s="779"/>
      <c r="C2777" s="779"/>
      <c r="D2777" s="779"/>
      <c r="E2777" s="779"/>
      <c r="F2777" s="780"/>
      <c r="H2777" s="186"/>
    </row>
    <row r="2778" spans="1:8" ht="12" hidden="1" customHeight="1">
      <c r="A2778" s="207" t="s">
        <v>13365</v>
      </c>
      <c r="B2778" s="208" t="s">
        <v>10264</v>
      </c>
      <c r="C2778" s="209" t="s">
        <v>8240</v>
      </c>
      <c r="D2778" s="210">
        <v>1.1000000000000001</v>
      </c>
      <c r="E2778" s="211">
        <f>Insumos!D$15</f>
        <v>33.75</v>
      </c>
      <c r="F2778" s="204">
        <f>PRODUCT(D2778:E2778)</f>
        <v>37.125</v>
      </c>
      <c r="H2778" s="186"/>
    </row>
    <row r="2779" spans="1:8" ht="12" hidden="1" customHeight="1">
      <c r="A2779" s="205" t="s">
        <v>10905</v>
      </c>
      <c r="B2779" s="206"/>
      <c r="C2779" s="206"/>
      <c r="D2779" s="206"/>
      <c r="E2779" s="206"/>
      <c r="F2779" s="204">
        <f>SUM(F2778:F2778)</f>
        <v>37.125</v>
      </c>
      <c r="H2779" s="186"/>
    </row>
    <row r="2780" spans="1:8" ht="12" hidden="1" customHeight="1">
      <c r="A2780" s="205" t="s">
        <v>6572</v>
      </c>
      <c r="B2780" s="206"/>
      <c r="C2780" s="206"/>
      <c r="D2780" s="206"/>
      <c r="E2780" s="206" t="s">
        <v>10906</v>
      </c>
      <c r="F2780" s="204">
        <f>SUM(F2779)</f>
        <v>37.125</v>
      </c>
      <c r="H2780" s="186"/>
    </row>
    <row r="2781" spans="1:8" ht="12" hidden="1" customHeight="1">
      <c r="A2781" s="205"/>
      <c r="B2781" s="206"/>
      <c r="C2781" s="206"/>
      <c r="D2781" s="206"/>
      <c r="E2781" s="212" t="s">
        <v>10907</v>
      </c>
      <c r="F2781" s="213">
        <f>F$10*(F2775)</f>
        <v>0</v>
      </c>
      <c r="H2781" s="186"/>
    </row>
    <row r="2782" spans="1:8" ht="12" hidden="1" customHeight="1">
      <c r="A2782" s="205"/>
      <c r="B2782" s="206"/>
      <c r="C2782" s="206"/>
      <c r="D2782" s="206"/>
      <c r="E2782" s="206" t="s">
        <v>10908</v>
      </c>
      <c r="F2782" s="213">
        <f>SUM(F2780:F2781)*F$11</f>
        <v>7.4250000000000007</v>
      </c>
      <c r="H2782" s="186"/>
    </row>
    <row r="2783" spans="1:8" ht="12" hidden="1" customHeight="1">
      <c r="A2783" s="550"/>
      <c r="B2783" s="214"/>
      <c r="C2783" s="214"/>
      <c r="D2783" s="214"/>
      <c r="E2783" s="215" t="s">
        <v>10909</v>
      </c>
      <c r="F2783" s="216">
        <f>SUM(F2780:F2782)</f>
        <v>44.55</v>
      </c>
      <c r="H2783" s="186"/>
    </row>
    <row r="2784" spans="1:8" ht="12" hidden="1" customHeight="1">
      <c r="A2784" s="206"/>
      <c r="B2784" s="206"/>
      <c r="C2784" s="206"/>
      <c r="D2784" s="206"/>
      <c r="E2784" s="212"/>
      <c r="F2784" s="220"/>
      <c r="H2784" s="186"/>
    </row>
    <row r="2785" spans="1:8" ht="12" hidden="1" customHeight="1">
      <c r="A2785" s="206"/>
      <c r="B2785" s="206"/>
      <c r="C2785" s="206"/>
      <c r="D2785" s="206"/>
      <c r="E2785" s="212"/>
      <c r="F2785" s="220"/>
      <c r="H2785" s="186"/>
    </row>
    <row r="2786" spans="1:8" ht="12" hidden="1" customHeight="1">
      <c r="A2786" s="206"/>
      <c r="B2786" s="206"/>
      <c r="C2786" s="206"/>
      <c r="D2786" s="206"/>
      <c r="E2786" s="212"/>
      <c r="F2786" s="220"/>
      <c r="H2786" s="186"/>
    </row>
    <row r="2787" spans="1:8" ht="12" hidden="1" customHeight="1">
      <c r="A2787" s="206"/>
      <c r="B2787" s="206"/>
      <c r="C2787" s="206"/>
      <c r="D2787" s="206"/>
      <c r="E2787" s="212"/>
      <c r="F2787" s="220"/>
      <c r="H2787" s="186"/>
    </row>
    <row r="2788" spans="1:8" ht="12" customHeight="1">
      <c r="H2788" s="186"/>
    </row>
    <row r="2789" spans="1:8" ht="12" customHeight="1">
      <c r="A2789" s="767" t="s">
        <v>7621</v>
      </c>
      <c r="B2789" s="768"/>
      <c r="C2789" s="768"/>
      <c r="D2789" s="768"/>
      <c r="E2789" s="769" t="s">
        <v>3402</v>
      </c>
      <c r="F2789" s="770"/>
      <c r="H2789" s="242" t="s">
        <v>12875</v>
      </c>
    </row>
    <row r="2790" spans="1:8" ht="12" customHeight="1">
      <c r="A2790" s="277" t="s">
        <v>10268</v>
      </c>
      <c r="B2790" s="278">
        <f>ROUND(F2798,2)</f>
        <v>8.2200000000000006</v>
      </c>
      <c r="C2790" s="279"/>
      <c r="D2790" s="280"/>
      <c r="E2790" s="279"/>
      <c r="F2790" s="281"/>
      <c r="H2790" s="186"/>
    </row>
    <row r="2791" spans="1:8" ht="12" customHeight="1">
      <c r="A2791" s="282" t="s">
        <v>12885</v>
      </c>
      <c r="B2791" s="283" t="s">
        <v>8261</v>
      </c>
      <c r="C2791" s="283" t="s">
        <v>8262</v>
      </c>
      <c r="D2791" s="283" t="s">
        <v>8263</v>
      </c>
      <c r="E2791" s="283" t="s">
        <v>8264</v>
      </c>
      <c r="F2791" s="284" t="s">
        <v>8265</v>
      </c>
      <c r="H2791" s="186"/>
    </row>
    <row r="2792" spans="1:8" ht="12" customHeight="1">
      <c r="A2792" s="771" t="s">
        <v>13437</v>
      </c>
      <c r="B2792" s="772"/>
      <c r="C2792" s="772"/>
      <c r="D2792" s="772"/>
      <c r="E2792" s="772"/>
      <c r="F2792" s="773"/>
      <c r="H2792" s="186"/>
    </row>
    <row r="2793" spans="1:8" ht="12" customHeight="1">
      <c r="A2793" s="287" t="s">
        <v>4681</v>
      </c>
      <c r="B2793" s="288" t="s">
        <v>4682</v>
      </c>
      <c r="C2793" s="289" t="s">
        <v>13436</v>
      </c>
      <c r="D2793" s="290">
        <v>1.45</v>
      </c>
      <c r="E2793" s="291">
        <f>F$12</f>
        <v>2.12</v>
      </c>
      <c r="F2793" s="292">
        <f>PRODUCT(D2793:E2793)</f>
        <v>3.0739999999999998</v>
      </c>
      <c r="H2793" s="186"/>
    </row>
    <row r="2794" spans="1:8" ht="12" customHeight="1">
      <c r="A2794" s="763" t="s">
        <v>13444</v>
      </c>
      <c r="B2794" s="764"/>
      <c r="C2794" s="764"/>
      <c r="D2794" s="764"/>
      <c r="E2794" s="764"/>
      <c r="F2794" s="292">
        <f>SUM(F2793:F2793)</f>
        <v>3.0739999999999998</v>
      </c>
      <c r="H2794" s="186"/>
    </row>
    <row r="2795" spans="1:8" ht="12" customHeight="1">
      <c r="A2795" s="763" t="s">
        <v>6572</v>
      </c>
      <c r="B2795" s="764"/>
      <c r="C2795" s="764"/>
      <c r="D2795" s="764"/>
      <c r="E2795" s="294" t="s">
        <v>10906</v>
      </c>
      <c r="F2795" s="292">
        <f>SUM(F2794)</f>
        <v>3.0739999999999998</v>
      </c>
      <c r="H2795" s="186"/>
    </row>
    <row r="2796" spans="1:8" ht="12" customHeight="1">
      <c r="A2796" s="763"/>
      <c r="B2796" s="764"/>
      <c r="C2796" s="764"/>
      <c r="D2796" s="764"/>
      <c r="E2796" s="288" t="s">
        <v>10907</v>
      </c>
      <c r="F2796" s="304">
        <f>F$10*(F2794)</f>
        <v>3.7748719999999998</v>
      </c>
      <c r="H2796" s="186"/>
    </row>
    <row r="2797" spans="1:8" ht="12" customHeight="1">
      <c r="A2797" s="763"/>
      <c r="B2797" s="764"/>
      <c r="C2797" s="764"/>
      <c r="D2797" s="764"/>
      <c r="E2797" s="294" t="s">
        <v>10908</v>
      </c>
      <c r="F2797" s="304">
        <f>SUM(F2795:F2796)*F$11</f>
        <v>1.3697744000000001</v>
      </c>
      <c r="H2797" s="186"/>
    </row>
    <row r="2798" spans="1:8" ht="12" customHeight="1">
      <c r="A2798" s="765"/>
      <c r="B2798" s="766"/>
      <c r="C2798" s="766"/>
      <c r="D2798" s="766"/>
      <c r="E2798" s="306" t="s">
        <v>10909</v>
      </c>
      <c r="F2798" s="350">
        <f>SUM(F2795:F2797)</f>
        <v>8.2186464000000008</v>
      </c>
      <c r="H2798" s="186"/>
    </row>
    <row r="2799" spans="1:8">
      <c r="H2799" s="186"/>
    </row>
    <row r="2800" spans="1:8" ht="24.75" customHeight="1">
      <c r="A2800" s="838" t="s">
        <v>2432</v>
      </c>
      <c r="B2800" s="839"/>
      <c r="C2800" s="839"/>
      <c r="D2800" s="839"/>
      <c r="E2800" s="824" t="s">
        <v>3402</v>
      </c>
      <c r="F2800" s="825"/>
      <c r="H2800" s="242" t="s">
        <v>12875</v>
      </c>
    </row>
    <row r="2801" spans="1:8" ht="12.75" customHeight="1">
      <c r="A2801" s="243" t="s">
        <v>10268</v>
      </c>
      <c r="B2801" s="244">
        <f>ROUND(F2812,2)</f>
        <v>34.46</v>
      </c>
      <c r="C2801" s="245"/>
      <c r="D2801" s="246"/>
      <c r="E2801" s="245"/>
      <c r="F2801" s="247"/>
      <c r="H2801" s="186"/>
    </row>
    <row r="2802" spans="1:8">
      <c r="A2802" s="248" t="s">
        <v>12885</v>
      </c>
      <c r="B2802" s="249" t="s">
        <v>8261</v>
      </c>
      <c r="C2802" s="249" t="s">
        <v>8262</v>
      </c>
      <c r="D2802" s="249" t="s">
        <v>8263</v>
      </c>
      <c r="E2802" s="249" t="s">
        <v>8264</v>
      </c>
      <c r="F2802" s="250" t="s">
        <v>8265</v>
      </c>
      <c r="H2802" s="186"/>
    </row>
    <row r="2803" spans="1:8">
      <c r="A2803" s="801" t="s">
        <v>2433</v>
      </c>
      <c r="B2803" s="802"/>
      <c r="C2803" s="802"/>
      <c r="D2803" s="802"/>
      <c r="E2803" s="802"/>
      <c r="F2803" s="803"/>
      <c r="H2803" s="186"/>
    </row>
    <row r="2804" spans="1:8">
      <c r="A2804" s="253" t="s">
        <v>13365</v>
      </c>
      <c r="B2804" s="163" t="s">
        <v>12874</v>
      </c>
      <c r="C2804" s="254" t="s">
        <v>8240</v>
      </c>
      <c r="D2804" s="255">
        <v>1.1000000000000001</v>
      </c>
      <c r="E2804" s="256">
        <v>21.6</v>
      </c>
      <c r="F2804" s="257">
        <f>PRODUCT(D2804:E2804)</f>
        <v>23.760000000000005</v>
      </c>
      <c r="H2804" s="186" t="s">
        <v>12873</v>
      </c>
    </row>
    <row r="2805" spans="1:8" ht="12.75" customHeight="1">
      <c r="A2805" s="258" t="s">
        <v>2434</v>
      </c>
      <c r="B2805" s="259"/>
      <c r="C2805" s="259"/>
      <c r="D2805" s="259"/>
      <c r="E2805" s="259"/>
      <c r="F2805" s="257">
        <f>SUM(F2804:F2804)</f>
        <v>23.760000000000005</v>
      </c>
      <c r="H2805" s="186"/>
    </row>
    <row r="2806" spans="1:8" ht="12.75" customHeight="1">
      <c r="A2806" s="251" t="s">
        <v>13437</v>
      </c>
      <c r="B2806" s="252"/>
      <c r="C2806" s="252"/>
      <c r="D2806" s="252"/>
      <c r="E2806" s="252"/>
      <c r="F2806" s="549"/>
      <c r="H2806" s="186"/>
    </row>
    <row r="2807" spans="1:8">
      <c r="A2807" s="253" t="s">
        <v>4681</v>
      </c>
      <c r="B2807" s="163" t="s">
        <v>4682</v>
      </c>
      <c r="C2807" s="254" t="s">
        <v>13436</v>
      </c>
      <c r="D2807" s="255">
        <v>1.05</v>
      </c>
      <c r="E2807" s="256">
        <f>F$12</f>
        <v>2.12</v>
      </c>
      <c r="F2807" s="257">
        <f>PRODUCT(D2807:E2807)</f>
        <v>2.2260000000000004</v>
      </c>
      <c r="H2807" s="186"/>
    </row>
    <row r="2808" spans="1:8" ht="12.75" customHeight="1">
      <c r="A2808" s="774" t="s">
        <v>13444</v>
      </c>
      <c r="B2808" s="775"/>
      <c r="C2808" s="775"/>
      <c r="D2808" s="775"/>
      <c r="E2808" s="775"/>
      <c r="F2808" s="257">
        <f>SUM(F2807:F2807)</f>
        <v>2.2260000000000004</v>
      </c>
      <c r="H2808" s="186"/>
    </row>
    <row r="2809" spans="1:8">
      <c r="A2809" s="774" t="s">
        <v>6572</v>
      </c>
      <c r="B2809" s="775"/>
      <c r="C2809" s="775"/>
      <c r="D2809" s="775"/>
      <c r="E2809" s="259" t="s">
        <v>10906</v>
      </c>
      <c r="F2809" s="257">
        <f>SUM(F2805,F2808)</f>
        <v>25.986000000000004</v>
      </c>
      <c r="H2809" s="186"/>
    </row>
    <row r="2810" spans="1:8">
      <c r="A2810" s="774"/>
      <c r="B2810" s="775"/>
      <c r="C2810" s="775"/>
      <c r="D2810" s="775"/>
      <c r="E2810" s="163" t="s">
        <v>10907</v>
      </c>
      <c r="F2810" s="260">
        <f>F$10*(F2808)</f>
        <v>2.7335280000000006</v>
      </c>
      <c r="H2810" s="186"/>
    </row>
    <row r="2811" spans="1:8">
      <c r="A2811" s="774"/>
      <c r="B2811" s="775"/>
      <c r="C2811" s="775"/>
      <c r="D2811" s="775"/>
      <c r="E2811" s="259" t="s">
        <v>10908</v>
      </c>
      <c r="F2811" s="260">
        <f>SUM(F2809:F2810)*F$11</f>
        <v>5.7439056000000015</v>
      </c>
      <c r="H2811" s="186"/>
    </row>
    <row r="2812" spans="1:8">
      <c r="A2812" s="776"/>
      <c r="B2812" s="777"/>
      <c r="C2812" s="777"/>
      <c r="D2812" s="777"/>
      <c r="E2812" s="262" t="s">
        <v>10909</v>
      </c>
      <c r="F2812" s="263">
        <f>SUM(F2809:F2811)</f>
        <v>34.463433600000002</v>
      </c>
      <c r="H2812" s="186"/>
    </row>
    <row r="2813" spans="1:8">
      <c r="A2813" s="206"/>
      <c r="B2813" s="206"/>
      <c r="C2813" s="206"/>
      <c r="D2813" s="206"/>
      <c r="E2813" s="212"/>
      <c r="F2813" s="220"/>
      <c r="H2813" s="186"/>
    </row>
    <row r="2814" spans="1:8" s="381" customFormat="1" hidden="1">
      <c r="A2814" s="827" t="s">
        <v>7622</v>
      </c>
      <c r="B2814" s="827"/>
      <c r="C2814" s="827"/>
      <c r="D2814" s="827"/>
      <c r="E2814" s="827"/>
      <c r="F2814" s="827"/>
      <c r="H2814" s="382"/>
    </row>
    <row r="2815" spans="1:8" hidden="1">
      <c r="H2815" s="186"/>
    </row>
    <row r="2816" spans="1:8" ht="12.75" hidden="1" customHeight="1">
      <c r="A2816" s="791" t="s">
        <v>12892</v>
      </c>
      <c r="B2816" s="792"/>
      <c r="C2816" s="792"/>
      <c r="D2816" s="792"/>
      <c r="E2816" s="781" t="s">
        <v>10813</v>
      </c>
      <c r="F2816" s="782"/>
      <c r="H2816" s="186"/>
    </row>
    <row r="2817" spans="1:8" ht="12.75" hidden="1" customHeight="1">
      <c r="A2817" s="190" t="s">
        <v>10268</v>
      </c>
      <c r="B2817" s="191">
        <f>ROUND(F2828,2)</f>
        <v>31.43</v>
      </c>
      <c r="C2817" s="192"/>
      <c r="D2817" s="193"/>
      <c r="E2817" s="192"/>
      <c r="F2817" s="194"/>
      <c r="H2817" s="186"/>
    </row>
    <row r="2818" spans="1:8" hidden="1">
      <c r="A2818" s="195" t="s">
        <v>12885</v>
      </c>
      <c r="B2818" s="196" t="s">
        <v>8261</v>
      </c>
      <c r="C2818" s="196" t="s">
        <v>8262</v>
      </c>
      <c r="D2818" s="196" t="s">
        <v>8263</v>
      </c>
      <c r="E2818" s="196" t="s">
        <v>8264</v>
      </c>
      <c r="F2818" s="197" t="s">
        <v>8265</v>
      </c>
      <c r="H2818" s="186"/>
    </row>
    <row r="2819" spans="1:8" ht="12.75" hidden="1" customHeight="1">
      <c r="A2819" s="778" t="s">
        <v>6573</v>
      </c>
      <c r="B2819" s="779"/>
      <c r="C2819" s="779"/>
      <c r="D2819" s="779"/>
      <c r="E2819" s="779"/>
      <c r="F2819" s="780"/>
      <c r="H2819" s="186"/>
    </row>
    <row r="2820" spans="1:8" hidden="1">
      <c r="A2820" s="219" t="s">
        <v>2441</v>
      </c>
      <c r="B2820" s="208" t="s">
        <v>2442</v>
      </c>
      <c r="C2820" s="209" t="s">
        <v>13436</v>
      </c>
      <c r="D2820" s="210">
        <v>0.4</v>
      </c>
      <c r="E2820" s="211">
        <f>Insumos!D$141</f>
        <v>60.75</v>
      </c>
      <c r="F2820" s="204">
        <f>PRODUCT(D2820:E2820)</f>
        <v>24.3</v>
      </c>
      <c r="H2820" s="186"/>
    </row>
    <row r="2821" spans="1:8" ht="12.75" hidden="1" customHeight="1">
      <c r="A2821" s="783" t="s">
        <v>6574</v>
      </c>
      <c r="B2821" s="784"/>
      <c r="C2821" s="784"/>
      <c r="D2821" s="784"/>
      <c r="E2821" s="784"/>
      <c r="F2821" s="204">
        <f>SUM(F2820:F2820)</f>
        <v>24.3</v>
      </c>
      <c r="H2821" s="186"/>
    </row>
    <row r="2822" spans="1:8" ht="12.75" hidden="1" customHeight="1">
      <c r="A2822" s="778" t="s">
        <v>13437</v>
      </c>
      <c r="B2822" s="779"/>
      <c r="C2822" s="779"/>
      <c r="D2822" s="779"/>
      <c r="E2822" s="779"/>
      <c r="F2822" s="780"/>
      <c r="H2822" s="186"/>
    </row>
    <row r="2823" spans="1:8" hidden="1">
      <c r="A2823" s="207" t="s">
        <v>4681</v>
      </c>
      <c r="B2823" s="208" t="s">
        <v>4682</v>
      </c>
      <c r="C2823" s="209" t="s">
        <v>13436</v>
      </c>
      <c r="D2823" s="210">
        <v>0.4</v>
      </c>
      <c r="E2823" s="211">
        <f>F$12</f>
        <v>2.12</v>
      </c>
      <c r="F2823" s="204">
        <f>PRODUCT(D2823:E2823)</f>
        <v>0.84800000000000009</v>
      </c>
      <c r="H2823" s="186"/>
    </row>
    <row r="2824" spans="1:8" ht="12.75" hidden="1" customHeight="1">
      <c r="A2824" s="783" t="s">
        <v>13444</v>
      </c>
      <c r="B2824" s="784"/>
      <c r="C2824" s="784"/>
      <c r="D2824" s="784"/>
      <c r="E2824" s="784"/>
      <c r="F2824" s="204">
        <f>SUM(F2823:F2823)</f>
        <v>0.84800000000000009</v>
      </c>
      <c r="H2824" s="186"/>
    </row>
    <row r="2825" spans="1:8" hidden="1">
      <c r="A2825" s="783" t="s">
        <v>6572</v>
      </c>
      <c r="B2825" s="784"/>
      <c r="C2825" s="784"/>
      <c r="D2825" s="784"/>
      <c r="E2825" s="206" t="s">
        <v>10906</v>
      </c>
      <c r="F2825" s="204">
        <f>SUM(F2821,F2824)</f>
        <v>25.148</v>
      </c>
      <c r="H2825" s="186"/>
    </row>
    <row r="2826" spans="1:8" hidden="1">
      <c r="A2826" s="783"/>
      <c r="B2826" s="784"/>
      <c r="C2826" s="784"/>
      <c r="D2826" s="784"/>
      <c r="E2826" s="212" t="s">
        <v>10907</v>
      </c>
      <c r="F2826" s="213">
        <f>F$10*(F2824)</f>
        <v>1.041344</v>
      </c>
      <c r="H2826" s="186"/>
    </row>
    <row r="2827" spans="1:8" hidden="1">
      <c r="A2827" s="783"/>
      <c r="B2827" s="784"/>
      <c r="C2827" s="784"/>
      <c r="D2827" s="784"/>
      <c r="E2827" s="206" t="s">
        <v>10908</v>
      </c>
      <c r="F2827" s="213">
        <f>SUM(F2825:F2826)*F$11</f>
        <v>5.2378688000000002</v>
      </c>
      <c r="H2827" s="186"/>
    </row>
    <row r="2828" spans="1:8" hidden="1">
      <c r="A2828" s="789"/>
      <c r="B2828" s="790"/>
      <c r="C2828" s="790"/>
      <c r="D2828" s="790"/>
      <c r="E2828" s="215" t="s">
        <v>10909</v>
      </c>
      <c r="F2828" s="334">
        <f>SUM(F2825:F2827)</f>
        <v>31.4272128</v>
      </c>
      <c r="H2828" s="186"/>
    </row>
    <row r="2829" spans="1:8" hidden="1">
      <c r="A2829" s="206"/>
      <c r="B2829" s="206"/>
      <c r="C2829" s="206"/>
      <c r="D2829" s="206"/>
      <c r="E2829" s="212"/>
      <c r="F2829" s="319"/>
      <c r="H2829" s="186"/>
    </row>
    <row r="2830" spans="1:8" hidden="1">
      <c r="H2830" s="186"/>
    </row>
    <row r="2831" spans="1:8" ht="12.75" hidden="1" customHeight="1">
      <c r="A2831" s="551" t="s">
        <v>12893</v>
      </c>
      <c r="B2831" s="560"/>
      <c r="C2831" s="560"/>
      <c r="D2831" s="560"/>
      <c r="E2831" s="188" t="s">
        <v>10813</v>
      </c>
      <c r="F2831" s="189"/>
      <c r="H2831" s="186"/>
    </row>
    <row r="2832" spans="1:8" ht="12.75" hidden="1" customHeight="1">
      <c r="A2832" s="190" t="s">
        <v>10268</v>
      </c>
      <c r="B2832" s="191">
        <f>ROUND(F2843,2)</f>
        <v>23.57</v>
      </c>
      <c r="C2832" s="192"/>
      <c r="D2832" s="193"/>
      <c r="E2832" s="192"/>
      <c r="F2832" s="194"/>
      <c r="H2832" s="186"/>
    </row>
    <row r="2833" spans="1:8" hidden="1">
      <c r="A2833" s="195" t="s">
        <v>12885</v>
      </c>
      <c r="B2833" s="196" t="s">
        <v>8261</v>
      </c>
      <c r="C2833" s="196" t="s">
        <v>8262</v>
      </c>
      <c r="D2833" s="196" t="s">
        <v>8263</v>
      </c>
      <c r="E2833" s="196" t="s">
        <v>8264</v>
      </c>
      <c r="F2833" s="197" t="s">
        <v>8265</v>
      </c>
      <c r="H2833" s="186"/>
    </row>
    <row r="2834" spans="1:8" ht="12.75" hidden="1" customHeight="1">
      <c r="A2834" s="198" t="s">
        <v>6573</v>
      </c>
      <c r="B2834" s="199"/>
      <c r="C2834" s="199"/>
      <c r="D2834" s="199"/>
      <c r="E2834" s="199"/>
      <c r="F2834" s="200"/>
      <c r="H2834" s="186"/>
    </row>
    <row r="2835" spans="1:8" hidden="1">
      <c r="A2835" s="219" t="s">
        <v>2441</v>
      </c>
      <c r="B2835" s="208" t="s">
        <v>2442</v>
      </c>
      <c r="C2835" s="209" t="s">
        <v>13436</v>
      </c>
      <c r="D2835" s="210">
        <v>0.3</v>
      </c>
      <c r="E2835" s="211">
        <f>Insumos!D$141</f>
        <v>60.75</v>
      </c>
      <c r="F2835" s="204">
        <f>PRODUCT(D2835:E2835)</f>
        <v>18.224999999999998</v>
      </c>
      <c r="H2835" s="186"/>
    </row>
    <row r="2836" spans="1:8" ht="12.75" hidden="1" customHeight="1">
      <c r="A2836" s="205" t="s">
        <v>6574</v>
      </c>
      <c r="B2836" s="206"/>
      <c r="C2836" s="206"/>
      <c r="D2836" s="206"/>
      <c r="E2836" s="206"/>
      <c r="F2836" s="204">
        <f>SUM(F2835:F2835)</f>
        <v>18.224999999999998</v>
      </c>
      <c r="H2836" s="186"/>
    </row>
    <row r="2837" spans="1:8" ht="12.75" hidden="1" customHeight="1">
      <c r="A2837" s="778" t="s">
        <v>13437</v>
      </c>
      <c r="B2837" s="779"/>
      <c r="C2837" s="779"/>
      <c r="D2837" s="779"/>
      <c r="E2837" s="779"/>
      <c r="F2837" s="780"/>
      <c r="H2837" s="186"/>
    </row>
    <row r="2838" spans="1:8" hidden="1">
      <c r="A2838" s="207" t="s">
        <v>4681</v>
      </c>
      <c r="B2838" s="208" t="s">
        <v>4682</v>
      </c>
      <c r="C2838" s="209" t="s">
        <v>13436</v>
      </c>
      <c r="D2838" s="210">
        <v>0.3</v>
      </c>
      <c r="E2838" s="211">
        <f>F$12</f>
        <v>2.12</v>
      </c>
      <c r="F2838" s="204">
        <f>PRODUCT(D2838:E2838)</f>
        <v>0.63600000000000001</v>
      </c>
      <c r="H2838" s="186"/>
    </row>
    <row r="2839" spans="1:8" ht="12.75" hidden="1" customHeight="1">
      <c r="A2839" s="205" t="s">
        <v>13444</v>
      </c>
      <c r="B2839" s="206"/>
      <c r="C2839" s="206"/>
      <c r="D2839" s="206"/>
      <c r="E2839" s="206"/>
      <c r="F2839" s="204">
        <f>SUM(F2838:F2838)</f>
        <v>0.63600000000000001</v>
      </c>
      <c r="H2839" s="186"/>
    </row>
    <row r="2840" spans="1:8" hidden="1">
      <c r="A2840" s="205" t="s">
        <v>6572</v>
      </c>
      <c r="B2840" s="206"/>
      <c r="C2840" s="206"/>
      <c r="D2840" s="206"/>
      <c r="E2840" s="206" t="s">
        <v>10906</v>
      </c>
      <c r="F2840" s="204">
        <f>SUM(F2836,F2839)</f>
        <v>18.860999999999997</v>
      </c>
      <c r="H2840" s="186"/>
    </row>
    <row r="2841" spans="1:8" hidden="1">
      <c r="A2841" s="205"/>
      <c r="B2841" s="206"/>
      <c r="C2841" s="206"/>
      <c r="D2841" s="206"/>
      <c r="E2841" s="212" t="s">
        <v>10907</v>
      </c>
      <c r="F2841" s="213">
        <f>F$10*(F2839)</f>
        <v>0.78100800000000004</v>
      </c>
      <c r="H2841" s="186"/>
    </row>
    <row r="2842" spans="1:8" hidden="1">
      <c r="A2842" s="205"/>
      <c r="B2842" s="206"/>
      <c r="C2842" s="206"/>
      <c r="D2842" s="206"/>
      <c r="E2842" s="206" t="s">
        <v>10908</v>
      </c>
      <c r="F2842" s="213">
        <f>SUM(F2840:F2841)*F$11</f>
        <v>3.9284015999999995</v>
      </c>
      <c r="H2842" s="186"/>
    </row>
    <row r="2843" spans="1:8" hidden="1">
      <c r="A2843" s="550"/>
      <c r="B2843" s="214"/>
      <c r="C2843" s="214"/>
      <c r="D2843" s="214"/>
      <c r="E2843" s="215" t="s">
        <v>10909</v>
      </c>
      <c r="F2843" s="216">
        <f>SUM(F2840:F2842)</f>
        <v>23.570409599999998</v>
      </c>
      <c r="H2843" s="186"/>
    </row>
    <row r="2844" spans="1:8" hidden="1">
      <c r="H2844" s="186"/>
    </row>
    <row r="2845" spans="1:8" ht="12.75" hidden="1" customHeight="1">
      <c r="A2845" s="551" t="s">
        <v>10923</v>
      </c>
      <c r="B2845" s="560"/>
      <c r="C2845" s="560"/>
      <c r="D2845" s="560"/>
      <c r="E2845" s="188" t="s">
        <v>10813</v>
      </c>
      <c r="F2845" s="189"/>
      <c r="H2845" s="186"/>
    </row>
    <row r="2846" spans="1:8" ht="12.75" hidden="1" customHeight="1">
      <c r="A2846" s="190" t="s">
        <v>10268</v>
      </c>
      <c r="B2846" s="191">
        <f>ROUND(F2857,2)</f>
        <v>27.5</v>
      </c>
      <c r="C2846" s="192"/>
      <c r="D2846" s="193"/>
      <c r="E2846" s="192"/>
      <c r="F2846" s="194"/>
      <c r="H2846" s="186"/>
    </row>
    <row r="2847" spans="1:8" hidden="1">
      <c r="A2847" s="195" t="s">
        <v>12885</v>
      </c>
      <c r="B2847" s="196" t="s">
        <v>8261</v>
      </c>
      <c r="C2847" s="196" t="s">
        <v>8262</v>
      </c>
      <c r="D2847" s="196" t="s">
        <v>8263</v>
      </c>
      <c r="E2847" s="196" t="s">
        <v>8264</v>
      </c>
      <c r="F2847" s="197" t="s">
        <v>8265</v>
      </c>
      <c r="H2847" s="186"/>
    </row>
    <row r="2848" spans="1:8" ht="12.75" hidden="1" customHeight="1">
      <c r="A2848" s="198" t="s">
        <v>6573</v>
      </c>
      <c r="B2848" s="199"/>
      <c r="C2848" s="199"/>
      <c r="D2848" s="199"/>
      <c r="E2848" s="199"/>
      <c r="F2848" s="200"/>
      <c r="H2848" s="186"/>
    </row>
    <row r="2849" spans="1:8" hidden="1">
      <c r="A2849" s="219" t="s">
        <v>2441</v>
      </c>
      <c r="B2849" s="208" t="s">
        <v>2442</v>
      </c>
      <c r="C2849" s="209" t="s">
        <v>13436</v>
      </c>
      <c r="D2849" s="210">
        <v>0.35</v>
      </c>
      <c r="E2849" s="211">
        <f>Insumos!D$141</f>
        <v>60.75</v>
      </c>
      <c r="F2849" s="204">
        <f>PRODUCT(D2849:E2849)</f>
        <v>21.262499999999999</v>
      </c>
      <c r="H2849" s="186"/>
    </row>
    <row r="2850" spans="1:8" ht="12.75" hidden="1" customHeight="1">
      <c r="A2850" s="783" t="s">
        <v>6574</v>
      </c>
      <c r="B2850" s="784"/>
      <c r="C2850" s="784"/>
      <c r="D2850" s="784"/>
      <c r="E2850" s="784"/>
      <c r="F2850" s="204">
        <f>SUM(F2849:F2849)</f>
        <v>21.262499999999999</v>
      </c>
      <c r="H2850" s="186"/>
    </row>
    <row r="2851" spans="1:8" ht="12.75" hidden="1" customHeight="1">
      <c r="A2851" s="778" t="s">
        <v>13437</v>
      </c>
      <c r="B2851" s="779"/>
      <c r="C2851" s="779"/>
      <c r="D2851" s="779"/>
      <c r="E2851" s="779"/>
      <c r="F2851" s="780"/>
      <c r="H2851" s="186"/>
    </row>
    <row r="2852" spans="1:8" hidden="1">
      <c r="A2852" s="207" t="s">
        <v>4681</v>
      </c>
      <c r="B2852" s="208" t="s">
        <v>4682</v>
      </c>
      <c r="C2852" s="209" t="s">
        <v>13436</v>
      </c>
      <c r="D2852" s="210">
        <v>0.35</v>
      </c>
      <c r="E2852" s="211">
        <f>F$12</f>
        <v>2.12</v>
      </c>
      <c r="F2852" s="204">
        <f>PRODUCT(D2852:E2852)</f>
        <v>0.74199999999999999</v>
      </c>
      <c r="H2852" s="186"/>
    </row>
    <row r="2853" spans="1:8" ht="12.75" hidden="1" customHeight="1">
      <c r="A2853" s="783" t="s">
        <v>13444</v>
      </c>
      <c r="B2853" s="784"/>
      <c r="C2853" s="784"/>
      <c r="D2853" s="784"/>
      <c r="E2853" s="784"/>
      <c r="F2853" s="204">
        <f>SUM(F2852:F2852)</f>
        <v>0.74199999999999999</v>
      </c>
      <c r="H2853" s="186"/>
    </row>
    <row r="2854" spans="1:8" hidden="1">
      <c r="A2854" s="783" t="s">
        <v>6572</v>
      </c>
      <c r="B2854" s="784"/>
      <c r="C2854" s="784"/>
      <c r="D2854" s="784"/>
      <c r="E2854" s="206" t="s">
        <v>10906</v>
      </c>
      <c r="F2854" s="204">
        <f>SUM(F2850,F2853)</f>
        <v>22.0045</v>
      </c>
      <c r="H2854" s="186"/>
    </row>
    <row r="2855" spans="1:8" hidden="1">
      <c r="A2855" s="783"/>
      <c r="B2855" s="784"/>
      <c r="C2855" s="784"/>
      <c r="D2855" s="784"/>
      <c r="E2855" s="212" t="s">
        <v>10907</v>
      </c>
      <c r="F2855" s="213">
        <f>F$10*(F2853)</f>
        <v>0.91117599999999999</v>
      </c>
      <c r="H2855" s="186"/>
    </row>
    <row r="2856" spans="1:8" hidden="1">
      <c r="A2856" s="783"/>
      <c r="B2856" s="784"/>
      <c r="C2856" s="784"/>
      <c r="D2856" s="784"/>
      <c r="E2856" s="206" t="s">
        <v>10908</v>
      </c>
      <c r="F2856" s="213">
        <f>SUM(F2854:F2855)*F$11</f>
        <v>4.5831352000000001</v>
      </c>
      <c r="H2856" s="186"/>
    </row>
    <row r="2857" spans="1:8" hidden="1">
      <c r="A2857" s="789"/>
      <c r="B2857" s="790"/>
      <c r="C2857" s="790"/>
      <c r="D2857" s="790"/>
      <c r="E2857" s="215" t="s">
        <v>10909</v>
      </c>
      <c r="F2857" s="216">
        <f>SUM(F2854:F2856)</f>
        <v>27.498811200000002</v>
      </c>
      <c r="H2857" s="186"/>
    </row>
    <row r="2858" spans="1:8" hidden="1">
      <c r="A2858" s="206"/>
      <c r="B2858" s="206"/>
      <c r="C2858" s="206"/>
      <c r="D2858" s="206"/>
      <c r="E2858" s="212"/>
      <c r="F2858" s="220"/>
      <c r="H2858" s="186"/>
    </row>
    <row r="2859" spans="1:8" ht="13.5" hidden="1" customHeight="1">
      <c r="A2859" s="842" t="s">
        <v>10924</v>
      </c>
      <c r="B2859" s="843"/>
      <c r="C2859" s="843"/>
      <c r="D2859" s="843"/>
      <c r="E2859" s="843"/>
      <c r="F2859" s="188" t="s">
        <v>6571</v>
      </c>
      <c r="H2859" s="186"/>
    </row>
    <row r="2860" spans="1:8" ht="12.75" hidden="1" customHeight="1">
      <c r="A2860" s="190" t="s">
        <v>10268</v>
      </c>
      <c r="B2860" s="191">
        <f>ROUND(F2871,2)</f>
        <v>0.14000000000000001</v>
      </c>
      <c r="C2860" s="192"/>
      <c r="D2860" s="193"/>
      <c r="E2860" s="192"/>
      <c r="F2860" s="194"/>
      <c r="H2860" s="186"/>
    </row>
    <row r="2861" spans="1:8" hidden="1">
      <c r="A2861" s="195" t="s">
        <v>12885</v>
      </c>
      <c r="B2861" s="196" t="s">
        <v>8261</v>
      </c>
      <c r="C2861" s="196" t="s">
        <v>8262</v>
      </c>
      <c r="D2861" s="196" t="s">
        <v>8263</v>
      </c>
      <c r="E2861" s="196" t="s">
        <v>8264</v>
      </c>
      <c r="F2861" s="197" t="s">
        <v>8265</v>
      </c>
      <c r="H2861" s="186"/>
    </row>
    <row r="2862" spans="1:8" ht="12.75" hidden="1" customHeight="1">
      <c r="A2862" s="778" t="s">
        <v>6573</v>
      </c>
      <c r="B2862" s="779"/>
      <c r="C2862" s="779"/>
      <c r="D2862" s="779"/>
      <c r="E2862" s="779"/>
      <c r="F2862" s="780"/>
      <c r="H2862" s="186"/>
    </row>
    <row r="2863" spans="1:8" ht="22.5" hidden="1">
      <c r="A2863" s="219" t="s">
        <v>7623</v>
      </c>
      <c r="B2863" s="208" t="s">
        <v>7624</v>
      </c>
      <c r="C2863" s="209" t="s">
        <v>13436</v>
      </c>
      <c r="D2863" s="210">
        <v>1.2999999999999999E-3</v>
      </c>
      <c r="E2863" s="211">
        <f>Insumos!D$139</f>
        <v>52.27</v>
      </c>
      <c r="F2863" s="204">
        <f>PRODUCT(D2863:E2863)</f>
        <v>6.7950999999999998E-2</v>
      </c>
      <c r="H2863" s="186"/>
    </row>
    <row r="2864" spans="1:8" ht="12.75" hidden="1" customHeight="1">
      <c r="A2864" s="783" t="s">
        <v>6574</v>
      </c>
      <c r="B2864" s="784"/>
      <c r="C2864" s="784"/>
      <c r="D2864" s="784"/>
      <c r="E2864" s="784"/>
      <c r="F2864" s="204">
        <f>SUM(F2863:F2863)</f>
        <v>6.7950999999999998E-2</v>
      </c>
      <c r="H2864" s="186"/>
    </row>
    <row r="2865" spans="1:8" ht="12.75" hidden="1" customHeight="1">
      <c r="A2865" s="198" t="s">
        <v>13437</v>
      </c>
      <c r="B2865" s="199"/>
      <c r="C2865" s="199"/>
      <c r="D2865" s="199"/>
      <c r="E2865" s="199"/>
      <c r="F2865" s="200"/>
      <c r="H2865" s="186"/>
    </row>
    <row r="2866" spans="1:8" hidden="1">
      <c r="A2866" s="207" t="s">
        <v>4681</v>
      </c>
      <c r="B2866" s="208" t="s">
        <v>4682</v>
      </c>
      <c r="C2866" s="209" t="s">
        <v>13436</v>
      </c>
      <c r="D2866" s="210">
        <v>0.01</v>
      </c>
      <c r="E2866" s="211">
        <f>F$12</f>
        <v>2.12</v>
      </c>
      <c r="F2866" s="204">
        <f>PRODUCT(D2866:E2866)</f>
        <v>2.12E-2</v>
      </c>
      <c r="H2866" s="186"/>
    </row>
    <row r="2867" spans="1:8" ht="12.75" hidden="1" customHeight="1">
      <c r="A2867" s="783" t="s">
        <v>13444</v>
      </c>
      <c r="B2867" s="784"/>
      <c r="C2867" s="784"/>
      <c r="D2867" s="784"/>
      <c r="E2867" s="784"/>
      <c r="F2867" s="204">
        <f>SUM(F2866:F2866)</f>
        <v>2.12E-2</v>
      </c>
      <c r="H2867" s="186"/>
    </row>
    <row r="2868" spans="1:8" hidden="1">
      <c r="A2868" s="783" t="s">
        <v>6572</v>
      </c>
      <c r="B2868" s="784"/>
      <c r="C2868" s="784"/>
      <c r="D2868" s="784"/>
      <c r="E2868" s="206" t="s">
        <v>10906</v>
      </c>
      <c r="F2868" s="204">
        <f>SUM(F2864,F2867)</f>
        <v>8.9150999999999994E-2</v>
      </c>
      <c r="H2868" s="186"/>
    </row>
    <row r="2869" spans="1:8" hidden="1">
      <c r="A2869" s="783"/>
      <c r="B2869" s="784"/>
      <c r="C2869" s="784"/>
      <c r="D2869" s="784"/>
      <c r="E2869" s="212" t="s">
        <v>10907</v>
      </c>
      <c r="F2869" s="213">
        <f>F$10*(F2867)</f>
        <v>2.60336E-2</v>
      </c>
      <c r="H2869" s="186"/>
    </row>
    <row r="2870" spans="1:8" hidden="1">
      <c r="A2870" s="783"/>
      <c r="B2870" s="784"/>
      <c r="C2870" s="784"/>
      <c r="D2870" s="784"/>
      <c r="E2870" s="206" t="s">
        <v>10908</v>
      </c>
      <c r="F2870" s="213">
        <f>SUM(F2868:F2869)*F$11</f>
        <v>2.3036920000000002E-2</v>
      </c>
      <c r="H2870" s="186"/>
    </row>
    <row r="2871" spans="1:8" hidden="1">
      <c r="A2871" s="789"/>
      <c r="B2871" s="790"/>
      <c r="C2871" s="790"/>
      <c r="D2871" s="790"/>
      <c r="E2871" s="215" t="s">
        <v>10909</v>
      </c>
      <c r="F2871" s="216">
        <f>SUM(F2868:F2870)</f>
        <v>0.13822151999999999</v>
      </c>
      <c r="H2871" s="186"/>
    </row>
    <row r="2872" spans="1:8" ht="14.25" hidden="1" customHeight="1">
      <c r="A2872" s="842" t="s">
        <v>8823</v>
      </c>
      <c r="B2872" s="843"/>
      <c r="C2872" s="843"/>
      <c r="D2872" s="843"/>
      <c r="E2872" s="843"/>
      <c r="F2872" s="188" t="s">
        <v>6571</v>
      </c>
      <c r="H2872" s="186"/>
    </row>
    <row r="2873" spans="1:8" ht="12.75" hidden="1" customHeight="1">
      <c r="A2873" s="190" t="s">
        <v>10268</v>
      </c>
      <c r="B2873" s="191">
        <f>ROUND(F2884,2)</f>
        <v>0.24</v>
      </c>
      <c r="C2873" s="192"/>
      <c r="D2873" s="193"/>
      <c r="E2873" s="192"/>
      <c r="F2873" s="194"/>
      <c r="H2873" s="186"/>
    </row>
    <row r="2874" spans="1:8" hidden="1">
      <c r="A2874" s="195" t="s">
        <v>12885</v>
      </c>
      <c r="B2874" s="196" t="s">
        <v>8261</v>
      </c>
      <c r="C2874" s="196" t="s">
        <v>8262</v>
      </c>
      <c r="D2874" s="196" t="s">
        <v>8263</v>
      </c>
      <c r="E2874" s="196" t="s">
        <v>8264</v>
      </c>
      <c r="F2874" s="197" t="s">
        <v>8265</v>
      </c>
      <c r="H2874" s="186"/>
    </row>
    <row r="2875" spans="1:8" ht="12.75" hidden="1" customHeight="1">
      <c r="A2875" s="778" t="s">
        <v>6573</v>
      </c>
      <c r="B2875" s="779"/>
      <c r="C2875" s="779"/>
      <c r="D2875" s="779"/>
      <c r="E2875" s="779"/>
      <c r="F2875" s="780"/>
      <c r="H2875" s="186"/>
    </row>
    <row r="2876" spans="1:8" ht="22.5" hidden="1">
      <c r="A2876" s="219" t="s">
        <v>7623</v>
      </c>
      <c r="B2876" s="208" t="s">
        <v>7624</v>
      </c>
      <c r="C2876" s="209" t="s">
        <v>13436</v>
      </c>
      <c r="D2876" s="210">
        <v>3.5999999999999999E-3</v>
      </c>
      <c r="E2876" s="211">
        <f>Insumos!D$139</f>
        <v>52.27</v>
      </c>
      <c r="F2876" s="204">
        <f>PRODUCT(D2876:E2876)</f>
        <v>0.18817200000000001</v>
      </c>
      <c r="H2876" s="186"/>
    </row>
    <row r="2877" spans="1:8" ht="12.75" hidden="1" customHeight="1">
      <c r="A2877" s="783" t="s">
        <v>6574</v>
      </c>
      <c r="B2877" s="784"/>
      <c r="C2877" s="784"/>
      <c r="D2877" s="784"/>
      <c r="E2877" s="784"/>
      <c r="F2877" s="204">
        <f>SUM(F2876:F2876)</f>
        <v>0.18817200000000001</v>
      </c>
      <c r="H2877" s="186"/>
    </row>
    <row r="2878" spans="1:8" ht="12.75" hidden="1" customHeight="1">
      <c r="A2878" s="778" t="s">
        <v>13437</v>
      </c>
      <c r="B2878" s="779"/>
      <c r="C2878" s="779"/>
      <c r="D2878" s="779"/>
      <c r="E2878" s="779"/>
      <c r="F2878" s="780"/>
      <c r="H2878" s="186"/>
    </row>
    <row r="2879" spans="1:8" hidden="1">
      <c r="A2879" s="207" t="s">
        <v>4681</v>
      </c>
      <c r="B2879" s="208" t="s">
        <v>4682</v>
      </c>
      <c r="C2879" s="209" t="s">
        <v>13436</v>
      </c>
      <c r="D2879" s="210">
        <v>3.0000000000000001E-3</v>
      </c>
      <c r="E2879" s="211">
        <f>F$12</f>
        <v>2.12</v>
      </c>
      <c r="F2879" s="204">
        <f>PRODUCT(D2879:E2879)</f>
        <v>6.3600000000000002E-3</v>
      </c>
      <c r="H2879" s="186"/>
    </row>
    <row r="2880" spans="1:8" ht="12.75" hidden="1" customHeight="1">
      <c r="A2880" s="205" t="s">
        <v>13444</v>
      </c>
      <c r="B2880" s="206"/>
      <c r="C2880" s="206"/>
      <c r="D2880" s="206"/>
      <c r="E2880" s="206"/>
      <c r="F2880" s="204">
        <f>SUM(F2879:F2879)</f>
        <v>6.3600000000000002E-3</v>
      </c>
      <c r="H2880" s="186"/>
    </row>
    <row r="2881" spans="1:8" hidden="1">
      <c r="A2881" s="205" t="s">
        <v>6572</v>
      </c>
      <c r="B2881" s="206"/>
      <c r="C2881" s="206"/>
      <c r="D2881" s="206"/>
      <c r="E2881" s="206" t="s">
        <v>10906</v>
      </c>
      <c r="F2881" s="204">
        <f>SUM(F2877,F2880)</f>
        <v>0.19453200000000001</v>
      </c>
      <c r="H2881" s="186"/>
    </row>
    <row r="2882" spans="1:8" hidden="1">
      <c r="A2882" s="205"/>
      <c r="B2882" s="206"/>
      <c r="C2882" s="206"/>
      <c r="D2882" s="206"/>
      <c r="E2882" s="212" t="s">
        <v>10907</v>
      </c>
      <c r="F2882" s="213">
        <f>F$10*(F2880)</f>
        <v>7.8100800000000005E-3</v>
      </c>
      <c r="H2882" s="186"/>
    </row>
    <row r="2883" spans="1:8" hidden="1">
      <c r="A2883" s="205"/>
      <c r="B2883" s="206"/>
      <c r="C2883" s="206"/>
      <c r="D2883" s="206"/>
      <c r="E2883" s="206" t="s">
        <v>10908</v>
      </c>
      <c r="F2883" s="213">
        <f>SUM(F2881:F2882)*F$11</f>
        <v>4.0468416000000007E-2</v>
      </c>
      <c r="H2883" s="186"/>
    </row>
    <row r="2884" spans="1:8" hidden="1">
      <c r="A2884" s="550"/>
      <c r="B2884" s="214"/>
      <c r="C2884" s="214"/>
      <c r="D2884" s="214"/>
      <c r="E2884" s="215" t="s">
        <v>10909</v>
      </c>
      <c r="F2884" s="216">
        <f>SUM(F2881:F2883)</f>
        <v>0.24281049600000001</v>
      </c>
      <c r="H2884" s="186"/>
    </row>
    <row r="2885" spans="1:8" hidden="1">
      <c r="H2885" s="186"/>
    </row>
    <row r="2886" spans="1:8" ht="14.25" hidden="1" customHeight="1">
      <c r="A2886" s="842" t="s">
        <v>5199</v>
      </c>
      <c r="B2886" s="843"/>
      <c r="C2886" s="843"/>
      <c r="D2886" s="843"/>
      <c r="E2886" s="843"/>
      <c r="F2886" s="188" t="s">
        <v>6571</v>
      </c>
      <c r="H2886" s="186"/>
    </row>
    <row r="2887" spans="1:8" ht="12.75" hidden="1" customHeight="1">
      <c r="A2887" s="190" t="s">
        <v>10268</v>
      </c>
      <c r="B2887" s="191">
        <f>ROUND(F2898,2)</f>
        <v>0.27</v>
      </c>
      <c r="C2887" s="192"/>
      <c r="D2887" s="193"/>
      <c r="E2887" s="192"/>
      <c r="F2887" s="194"/>
      <c r="H2887" s="186"/>
    </row>
    <row r="2888" spans="1:8" hidden="1">
      <c r="A2888" s="195" t="s">
        <v>12885</v>
      </c>
      <c r="B2888" s="196" t="s">
        <v>8261</v>
      </c>
      <c r="C2888" s="196" t="s">
        <v>8262</v>
      </c>
      <c r="D2888" s="196" t="s">
        <v>8263</v>
      </c>
      <c r="E2888" s="196" t="s">
        <v>8264</v>
      </c>
      <c r="F2888" s="197" t="s">
        <v>8265</v>
      </c>
      <c r="H2888" s="186"/>
    </row>
    <row r="2889" spans="1:8" ht="12.75" hidden="1" customHeight="1">
      <c r="A2889" s="198" t="s">
        <v>6573</v>
      </c>
      <c r="B2889" s="199"/>
      <c r="C2889" s="199"/>
      <c r="D2889" s="199"/>
      <c r="E2889" s="199"/>
      <c r="F2889" s="200"/>
      <c r="H2889" s="186"/>
    </row>
    <row r="2890" spans="1:8" ht="22.5" hidden="1">
      <c r="A2890" s="219" t="s">
        <v>7623</v>
      </c>
      <c r="B2890" s="208" t="s">
        <v>7624</v>
      </c>
      <c r="C2890" s="209" t="s">
        <v>13436</v>
      </c>
      <c r="D2890" s="210">
        <v>4.0000000000000001E-3</v>
      </c>
      <c r="E2890" s="211">
        <f>Insumos!D$139</f>
        <v>52.27</v>
      </c>
      <c r="F2890" s="204">
        <f>PRODUCT(D2890:E2890)</f>
        <v>0.20908000000000002</v>
      </c>
      <c r="H2890" s="186"/>
    </row>
    <row r="2891" spans="1:8" ht="12.75" hidden="1" customHeight="1">
      <c r="A2891" s="783" t="s">
        <v>6574</v>
      </c>
      <c r="B2891" s="784"/>
      <c r="C2891" s="784"/>
      <c r="D2891" s="784"/>
      <c r="E2891" s="784"/>
      <c r="F2891" s="204">
        <f>SUM(F2890:F2890)</f>
        <v>0.20908000000000002</v>
      </c>
      <c r="H2891" s="186"/>
    </row>
    <row r="2892" spans="1:8" ht="12.75" hidden="1" customHeight="1">
      <c r="A2892" s="778" t="s">
        <v>13437</v>
      </c>
      <c r="B2892" s="779"/>
      <c r="C2892" s="779"/>
      <c r="D2892" s="779"/>
      <c r="E2892" s="779"/>
      <c r="F2892" s="780"/>
      <c r="H2892" s="186"/>
    </row>
    <row r="2893" spans="1:8" hidden="1">
      <c r="A2893" s="207" t="s">
        <v>4681</v>
      </c>
      <c r="B2893" s="208" t="s">
        <v>4682</v>
      </c>
      <c r="C2893" s="209" t="s">
        <v>13436</v>
      </c>
      <c r="D2893" s="210">
        <v>3.0000000000000001E-3</v>
      </c>
      <c r="E2893" s="211">
        <f>F$12</f>
        <v>2.12</v>
      </c>
      <c r="F2893" s="204">
        <f>PRODUCT(D2893:E2893)</f>
        <v>6.3600000000000002E-3</v>
      </c>
      <c r="H2893" s="186"/>
    </row>
    <row r="2894" spans="1:8" ht="12.75" hidden="1" customHeight="1">
      <c r="A2894" s="783" t="s">
        <v>13444</v>
      </c>
      <c r="B2894" s="784"/>
      <c r="C2894" s="784"/>
      <c r="D2894" s="784"/>
      <c r="E2894" s="784"/>
      <c r="F2894" s="204">
        <f>SUM(F2893:F2893)</f>
        <v>6.3600000000000002E-3</v>
      </c>
      <c r="H2894" s="186"/>
    </row>
    <row r="2895" spans="1:8" hidden="1">
      <c r="A2895" s="783" t="s">
        <v>6572</v>
      </c>
      <c r="B2895" s="784"/>
      <c r="C2895" s="784"/>
      <c r="D2895" s="784"/>
      <c r="E2895" s="206" t="s">
        <v>10906</v>
      </c>
      <c r="F2895" s="204">
        <f>SUM(F2891,F2894)</f>
        <v>0.21544000000000002</v>
      </c>
      <c r="H2895" s="186"/>
    </row>
    <row r="2896" spans="1:8" hidden="1">
      <c r="A2896" s="783"/>
      <c r="B2896" s="784"/>
      <c r="C2896" s="784"/>
      <c r="D2896" s="784"/>
      <c r="E2896" s="212" t="s">
        <v>10907</v>
      </c>
      <c r="F2896" s="213">
        <f>F$10*(F2894)</f>
        <v>7.8100800000000005E-3</v>
      </c>
      <c r="H2896" s="186"/>
    </row>
    <row r="2897" spans="1:8" hidden="1">
      <c r="A2897" s="783"/>
      <c r="B2897" s="784"/>
      <c r="C2897" s="784"/>
      <c r="D2897" s="784"/>
      <c r="E2897" s="206" t="s">
        <v>10908</v>
      </c>
      <c r="F2897" s="213">
        <f>SUM(F2895:F2896)*F$11</f>
        <v>4.4650016000000008E-2</v>
      </c>
      <c r="H2897" s="186"/>
    </row>
    <row r="2898" spans="1:8" hidden="1">
      <c r="A2898" s="789"/>
      <c r="B2898" s="790"/>
      <c r="C2898" s="790"/>
      <c r="D2898" s="790"/>
      <c r="E2898" s="215" t="s">
        <v>10909</v>
      </c>
      <c r="F2898" s="216">
        <f>SUM(F2895:F2897)</f>
        <v>0.26790009600000003</v>
      </c>
      <c r="H2898" s="186"/>
    </row>
    <row r="2899" spans="1:8" hidden="1">
      <c r="H2899" s="186"/>
    </row>
    <row r="2900" spans="1:8" ht="12" hidden="1" customHeight="1">
      <c r="A2900" s="842" t="s">
        <v>5200</v>
      </c>
      <c r="B2900" s="843"/>
      <c r="C2900" s="843"/>
      <c r="D2900" s="843"/>
      <c r="E2900" s="843"/>
      <c r="F2900" s="188" t="s">
        <v>6571</v>
      </c>
      <c r="H2900" s="186"/>
    </row>
    <row r="2901" spans="1:8" ht="12.75" hidden="1" customHeight="1">
      <c r="A2901" s="190" t="s">
        <v>10268</v>
      </c>
      <c r="B2901" s="191">
        <f>ROUND(F2912,2)</f>
        <v>0.4</v>
      </c>
      <c r="C2901" s="192"/>
      <c r="D2901" s="193"/>
      <c r="E2901" s="192"/>
      <c r="F2901" s="194"/>
      <c r="H2901" s="186"/>
    </row>
    <row r="2902" spans="1:8" hidden="1">
      <c r="A2902" s="195" t="s">
        <v>12885</v>
      </c>
      <c r="B2902" s="196" t="s">
        <v>8261</v>
      </c>
      <c r="C2902" s="196" t="s">
        <v>8262</v>
      </c>
      <c r="D2902" s="196" t="s">
        <v>8263</v>
      </c>
      <c r="E2902" s="196" t="s">
        <v>8264</v>
      </c>
      <c r="F2902" s="197" t="s">
        <v>8265</v>
      </c>
      <c r="H2902" s="186"/>
    </row>
    <row r="2903" spans="1:8" ht="12.75" hidden="1" customHeight="1">
      <c r="A2903" s="778" t="s">
        <v>6573</v>
      </c>
      <c r="B2903" s="779"/>
      <c r="C2903" s="779"/>
      <c r="D2903" s="779"/>
      <c r="E2903" s="779"/>
      <c r="F2903" s="780"/>
      <c r="H2903" s="186"/>
    </row>
    <row r="2904" spans="1:8" ht="22.5" hidden="1">
      <c r="A2904" s="219" t="s">
        <v>7623</v>
      </c>
      <c r="B2904" s="208" t="s">
        <v>7624</v>
      </c>
      <c r="C2904" s="209" t="s">
        <v>13436</v>
      </c>
      <c r="D2904" s="210">
        <v>6.0000000000000001E-3</v>
      </c>
      <c r="E2904" s="211">
        <f>Insumos!D$139</f>
        <v>52.27</v>
      </c>
      <c r="F2904" s="204">
        <f>PRODUCT(D2904:E2904)</f>
        <v>0.31362000000000001</v>
      </c>
      <c r="H2904" s="186"/>
    </row>
    <row r="2905" spans="1:8" ht="12.75" hidden="1" customHeight="1">
      <c r="A2905" s="783" t="s">
        <v>6574</v>
      </c>
      <c r="B2905" s="784"/>
      <c r="C2905" s="784"/>
      <c r="D2905" s="784"/>
      <c r="E2905" s="784"/>
      <c r="F2905" s="204">
        <f>SUM(F2904:F2904)</f>
        <v>0.31362000000000001</v>
      </c>
      <c r="H2905" s="186"/>
    </row>
    <row r="2906" spans="1:8" ht="12.75" hidden="1" customHeight="1">
      <c r="A2906" s="778" t="s">
        <v>13437</v>
      </c>
      <c r="B2906" s="779"/>
      <c r="C2906" s="779"/>
      <c r="D2906" s="779"/>
      <c r="E2906" s="779"/>
      <c r="F2906" s="780"/>
      <c r="H2906" s="186"/>
    </row>
    <row r="2907" spans="1:8" hidden="1">
      <c r="A2907" s="207" t="s">
        <v>4681</v>
      </c>
      <c r="B2907" s="208" t="s">
        <v>4682</v>
      </c>
      <c r="C2907" s="209" t="s">
        <v>13436</v>
      </c>
      <c r="D2907" s="210">
        <v>5.0000000000000001E-3</v>
      </c>
      <c r="E2907" s="211">
        <f>F$12</f>
        <v>2.12</v>
      </c>
      <c r="F2907" s="204">
        <f>PRODUCT(D2907:E2907)</f>
        <v>1.06E-2</v>
      </c>
      <c r="H2907" s="186"/>
    </row>
    <row r="2908" spans="1:8" ht="12.75" hidden="1" customHeight="1">
      <c r="A2908" s="783" t="s">
        <v>13444</v>
      </c>
      <c r="B2908" s="784"/>
      <c r="C2908" s="784"/>
      <c r="D2908" s="784"/>
      <c r="E2908" s="784"/>
      <c r="F2908" s="204">
        <f>SUM(F2907:F2907)</f>
        <v>1.06E-2</v>
      </c>
      <c r="H2908" s="186"/>
    </row>
    <row r="2909" spans="1:8" hidden="1">
      <c r="A2909" s="783" t="s">
        <v>6572</v>
      </c>
      <c r="B2909" s="784"/>
      <c r="C2909" s="784"/>
      <c r="D2909" s="784"/>
      <c r="E2909" s="206" t="s">
        <v>10906</v>
      </c>
      <c r="F2909" s="204">
        <f>SUM(F2905,F2908)</f>
        <v>0.32422000000000001</v>
      </c>
      <c r="H2909" s="186"/>
    </row>
    <row r="2910" spans="1:8" hidden="1">
      <c r="A2910" s="783"/>
      <c r="B2910" s="784"/>
      <c r="C2910" s="784"/>
      <c r="D2910" s="784"/>
      <c r="E2910" s="212" t="s">
        <v>10907</v>
      </c>
      <c r="F2910" s="213">
        <f>F$10*(F2908)</f>
        <v>1.30168E-2</v>
      </c>
      <c r="H2910" s="186"/>
    </row>
    <row r="2911" spans="1:8" hidden="1">
      <c r="A2911" s="783"/>
      <c r="B2911" s="784"/>
      <c r="C2911" s="784"/>
      <c r="D2911" s="784"/>
      <c r="E2911" s="206" t="s">
        <v>10908</v>
      </c>
      <c r="F2911" s="213">
        <f>SUM(F2909:F2910)*F$11</f>
        <v>6.7447359999999998E-2</v>
      </c>
      <c r="H2911" s="186"/>
    </row>
    <row r="2912" spans="1:8" hidden="1">
      <c r="A2912" s="789"/>
      <c r="B2912" s="790"/>
      <c r="C2912" s="790"/>
      <c r="D2912" s="790"/>
      <c r="E2912" s="215" t="s">
        <v>10909</v>
      </c>
      <c r="F2912" s="216">
        <f>SUM(F2909:F2911)</f>
        <v>0.40468416000000001</v>
      </c>
      <c r="H2912" s="186"/>
    </row>
    <row r="2913" spans="1:8" ht="13.5" hidden="1" customHeight="1">
      <c r="A2913" s="559" t="s">
        <v>5201</v>
      </c>
      <c r="B2913" s="650"/>
      <c r="C2913" s="650"/>
      <c r="D2913" s="650"/>
      <c r="E2913" s="650"/>
      <c r="F2913" s="188" t="s">
        <v>6571</v>
      </c>
      <c r="H2913" s="186"/>
    </row>
    <row r="2914" spans="1:8" ht="12.75" hidden="1" customHeight="1">
      <c r="A2914" s="190" t="s">
        <v>10268</v>
      </c>
      <c r="B2914" s="191">
        <f>ROUND(F2925,2)</f>
        <v>0.54</v>
      </c>
      <c r="C2914" s="192"/>
      <c r="D2914" s="193"/>
      <c r="E2914" s="192"/>
      <c r="F2914" s="194"/>
      <c r="H2914" s="186"/>
    </row>
    <row r="2915" spans="1:8" hidden="1">
      <c r="A2915" s="195" t="s">
        <v>12885</v>
      </c>
      <c r="B2915" s="196" t="s">
        <v>8261</v>
      </c>
      <c r="C2915" s="196" t="s">
        <v>8262</v>
      </c>
      <c r="D2915" s="196" t="s">
        <v>8263</v>
      </c>
      <c r="E2915" s="196" t="s">
        <v>8264</v>
      </c>
      <c r="F2915" s="197" t="s">
        <v>8265</v>
      </c>
      <c r="H2915" s="186"/>
    </row>
    <row r="2916" spans="1:8" ht="12.75" hidden="1" customHeight="1">
      <c r="A2916" s="778" t="s">
        <v>6573</v>
      </c>
      <c r="B2916" s="779"/>
      <c r="C2916" s="779"/>
      <c r="D2916" s="779"/>
      <c r="E2916" s="779"/>
      <c r="F2916" s="780"/>
      <c r="H2916" s="186"/>
    </row>
    <row r="2917" spans="1:8" ht="22.5" hidden="1">
      <c r="A2917" s="219" t="s">
        <v>7623</v>
      </c>
      <c r="B2917" s="208" t="s">
        <v>7624</v>
      </c>
      <c r="C2917" s="209" t="s">
        <v>13436</v>
      </c>
      <c r="D2917" s="210">
        <v>8.0000000000000002E-3</v>
      </c>
      <c r="E2917" s="211">
        <f>Insumos!D$139</f>
        <v>52.27</v>
      </c>
      <c r="F2917" s="204">
        <f>PRODUCT(D2917:E2917)</f>
        <v>0.41816000000000003</v>
      </c>
      <c r="H2917" s="186"/>
    </row>
    <row r="2918" spans="1:8" ht="12.75" hidden="1" customHeight="1">
      <c r="A2918" s="783" t="s">
        <v>6574</v>
      </c>
      <c r="B2918" s="784"/>
      <c r="C2918" s="784"/>
      <c r="D2918" s="784"/>
      <c r="E2918" s="784"/>
      <c r="F2918" s="204">
        <f>SUM(F2917:F2917)</f>
        <v>0.41816000000000003</v>
      </c>
      <c r="H2918" s="186"/>
    </row>
    <row r="2919" spans="1:8" ht="12.75" hidden="1" customHeight="1">
      <c r="A2919" s="778" t="s">
        <v>13437</v>
      </c>
      <c r="B2919" s="779"/>
      <c r="C2919" s="779"/>
      <c r="D2919" s="779"/>
      <c r="E2919" s="779"/>
      <c r="F2919" s="780"/>
      <c r="H2919" s="186"/>
    </row>
    <row r="2920" spans="1:8" hidden="1">
      <c r="A2920" s="207" t="s">
        <v>4681</v>
      </c>
      <c r="B2920" s="208" t="s">
        <v>4682</v>
      </c>
      <c r="C2920" s="209" t="s">
        <v>13436</v>
      </c>
      <c r="D2920" s="210">
        <v>6.0000000000000001E-3</v>
      </c>
      <c r="E2920" s="211">
        <f>F$12</f>
        <v>2.12</v>
      </c>
      <c r="F2920" s="204">
        <f>PRODUCT(D2920:E2920)</f>
        <v>1.272E-2</v>
      </c>
      <c r="H2920" s="186"/>
    </row>
    <row r="2921" spans="1:8" ht="12.75" hidden="1" customHeight="1">
      <c r="A2921" s="783" t="s">
        <v>13444</v>
      </c>
      <c r="B2921" s="784"/>
      <c r="C2921" s="784"/>
      <c r="D2921" s="784"/>
      <c r="E2921" s="784"/>
      <c r="F2921" s="204">
        <f>SUM(F2920:F2920)</f>
        <v>1.272E-2</v>
      </c>
      <c r="H2921" s="186"/>
    </row>
    <row r="2922" spans="1:8" hidden="1">
      <c r="A2922" s="783" t="s">
        <v>6572</v>
      </c>
      <c r="B2922" s="784"/>
      <c r="C2922" s="784"/>
      <c r="D2922" s="784"/>
      <c r="E2922" s="206" t="s">
        <v>10906</v>
      </c>
      <c r="F2922" s="204">
        <f>SUM(F2918,F2921)</f>
        <v>0.43088000000000004</v>
      </c>
      <c r="H2922" s="186"/>
    </row>
    <row r="2923" spans="1:8" hidden="1">
      <c r="A2923" s="783"/>
      <c r="B2923" s="784"/>
      <c r="C2923" s="784"/>
      <c r="D2923" s="784"/>
      <c r="E2923" s="212" t="s">
        <v>10907</v>
      </c>
      <c r="F2923" s="213">
        <f>F$10*(F2921)</f>
        <v>1.5620160000000001E-2</v>
      </c>
      <c r="H2923" s="186"/>
    </row>
    <row r="2924" spans="1:8" hidden="1">
      <c r="A2924" s="783"/>
      <c r="B2924" s="784"/>
      <c r="C2924" s="784"/>
      <c r="D2924" s="784"/>
      <c r="E2924" s="206" t="s">
        <v>10908</v>
      </c>
      <c r="F2924" s="213">
        <f>SUM(F2922:F2923)*F$11</f>
        <v>8.9300032000000015E-2</v>
      </c>
      <c r="H2924" s="186"/>
    </row>
    <row r="2925" spans="1:8" hidden="1">
      <c r="A2925" s="789"/>
      <c r="B2925" s="790"/>
      <c r="C2925" s="790"/>
      <c r="D2925" s="790"/>
      <c r="E2925" s="215" t="s">
        <v>10909</v>
      </c>
      <c r="F2925" s="216">
        <f>SUM(F2922:F2924)</f>
        <v>0.53580019200000006</v>
      </c>
      <c r="H2925" s="186"/>
    </row>
    <row r="2926" spans="1:8" hidden="1">
      <c r="H2926" s="186"/>
    </row>
    <row r="2927" spans="1:8" ht="13.5" hidden="1" customHeight="1">
      <c r="A2927" s="842" t="s">
        <v>5202</v>
      </c>
      <c r="B2927" s="843"/>
      <c r="C2927" s="843"/>
      <c r="D2927" s="843"/>
      <c r="E2927" s="843"/>
      <c r="F2927" s="188" t="s">
        <v>6571</v>
      </c>
      <c r="H2927" s="186"/>
    </row>
    <row r="2928" spans="1:8" ht="12.75" hidden="1" customHeight="1">
      <c r="A2928" s="190" t="s">
        <v>10268</v>
      </c>
      <c r="B2928" s="191">
        <f>ROUND(F2939,2)</f>
        <v>0.67</v>
      </c>
      <c r="C2928" s="192"/>
      <c r="D2928" s="193"/>
      <c r="E2928" s="192"/>
      <c r="F2928" s="194"/>
      <c r="H2928" s="186"/>
    </row>
    <row r="2929" spans="1:8" hidden="1">
      <c r="A2929" s="195" t="s">
        <v>12885</v>
      </c>
      <c r="B2929" s="196" t="s">
        <v>8261</v>
      </c>
      <c r="C2929" s="196" t="s">
        <v>8262</v>
      </c>
      <c r="D2929" s="196" t="s">
        <v>8263</v>
      </c>
      <c r="E2929" s="196" t="s">
        <v>8264</v>
      </c>
      <c r="F2929" s="197" t="s">
        <v>8265</v>
      </c>
      <c r="H2929" s="186"/>
    </row>
    <row r="2930" spans="1:8" ht="12.75" hidden="1" customHeight="1">
      <c r="A2930" s="778" t="s">
        <v>6573</v>
      </c>
      <c r="B2930" s="779"/>
      <c r="C2930" s="779"/>
      <c r="D2930" s="779"/>
      <c r="E2930" s="779"/>
      <c r="F2930" s="780"/>
      <c r="H2930" s="186"/>
    </row>
    <row r="2931" spans="1:8" ht="22.5" hidden="1">
      <c r="A2931" s="219" t="s">
        <v>7623</v>
      </c>
      <c r="B2931" s="208" t="s">
        <v>7624</v>
      </c>
      <c r="C2931" s="209" t="s">
        <v>13436</v>
      </c>
      <c r="D2931" s="210">
        <v>0.01</v>
      </c>
      <c r="E2931" s="211">
        <f>Insumos!D$139</f>
        <v>52.27</v>
      </c>
      <c r="F2931" s="204">
        <f>PRODUCT(D2931:E2931)</f>
        <v>0.52270000000000005</v>
      </c>
      <c r="H2931" s="186"/>
    </row>
    <row r="2932" spans="1:8" ht="12.75" hidden="1" customHeight="1">
      <c r="A2932" s="783" t="s">
        <v>6574</v>
      </c>
      <c r="B2932" s="784"/>
      <c r="C2932" s="784"/>
      <c r="D2932" s="784"/>
      <c r="E2932" s="784"/>
      <c r="F2932" s="204">
        <f>SUM(F2931:F2931)</f>
        <v>0.52270000000000005</v>
      </c>
      <c r="H2932" s="186"/>
    </row>
    <row r="2933" spans="1:8" ht="12.75" hidden="1" customHeight="1">
      <c r="A2933" s="778" t="s">
        <v>13437</v>
      </c>
      <c r="B2933" s="779"/>
      <c r="C2933" s="779"/>
      <c r="D2933" s="779"/>
      <c r="E2933" s="779"/>
      <c r="F2933" s="780"/>
      <c r="H2933" s="186"/>
    </row>
    <row r="2934" spans="1:8" hidden="1">
      <c r="A2934" s="207" t="s">
        <v>4681</v>
      </c>
      <c r="B2934" s="208" t="s">
        <v>4682</v>
      </c>
      <c r="C2934" s="209" t="s">
        <v>13436</v>
      </c>
      <c r="D2934" s="210">
        <v>8.0000000000000002E-3</v>
      </c>
      <c r="E2934" s="211">
        <f>F$12</f>
        <v>2.12</v>
      </c>
      <c r="F2934" s="204">
        <f>PRODUCT(D2934:E2934)</f>
        <v>1.6960000000000003E-2</v>
      </c>
      <c r="H2934" s="186"/>
    </row>
    <row r="2935" spans="1:8" ht="12.75" hidden="1" customHeight="1">
      <c r="A2935" s="783" t="s">
        <v>13444</v>
      </c>
      <c r="B2935" s="784"/>
      <c r="C2935" s="784"/>
      <c r="D2935" s="784"/>
      <c r="E2935" s="784"/>
      <c r="F2935" s="204">
        <f>SUM(F2934:F2934)</f>
        <v>1.6960000000000003E-2</v>
      </c>
      <c r="H2935" s="186"/>
    </row>
    <row r="2936" spans="1:8" hidden="1">
      <c r="A2936" s="783" t="s">
        <v>6572</v>
      </c>
      <c r="B2936" s="784"/>
      <c r="C2936" s="784"/>
      <c r="D2936" s="784"/>
      <c r="E2936" s="206" t="s">
        <v>10906</v>
      </c>
      <c r="F2936" s="204">
        <f>SUM(F2932,F2935)</f>
        <v>0.53966000000000003</v>
      </c>
      <c r="H2936" s="186"/>
    </row>
    <row r="2937" spans="1:8" hidden="1">
      <c r="A2937" s="783"/>
      <c r="B2937" s="784"/>
      <c r="C2937" s="784"/>
      <c r="D2937" s="784"/>
      <c r="E2937" s="212" t="s">
        <v>10907</v>
      </c>
      <c r="F2937" s="213">
        <f>F$10*(F2935)</f>
        <v>2.0826880000000002E-2</v>
      </c>
      <c r="H2937" s="186"/>
    </row>
    <row r="2938" spans="1:8" hidden="1">
      <c r="A2938" s="783"/>
      <c r="B2938" s="784"/>
      <c r="C2938" s="784"/>
      <c r="D2938" s="784"/>
      <c r="E2938" s="206" t="s">
        <v>10908</v>
      </c>
      <c r="F2938" s="213">
        <f>SUM(F2936:F2937)*F$11</f>
        <v>0.11209737600000001</v>
      </c>
      <c r="H2938" s="186"/>
    </row>
    <row r="2939" spans="1:8" hidden="1">
      <c r="A2939" s="789"/>
      <c r="B2939" s="790"/>
      <c r="C2939" s="790"/>
      <c r="D2939" s="790"/>
      <c r="E2939" s="215" t="s">
        <v>10909</v>
      </c>
      <c r="F2939" s="216">
        <f>SUM(F2936:F2938)</f>
        <v>0.67258425600000005</v>
      </c>
      <c r="H2939" s="186"/>
    </row>
    <row r="2940" spans="1:8" hidden="1">
      <c r="H2940" s="186"/>
    </row>
    <row r="2941" spans="1:8" ht="13.5" hidden="1" customHeight="1">
      <c r="A2941" s="842" t="s">
        <v>5203</v>
      </c>
      <c r="B2941" s="843"/>
      <c r="C2941" s="843"/>
      <c r="D2941" s="843"/>
      <c r="E2941" s="843"/>
      <c r="F2941" s="188" t="s">
        <v>6571</v>
      </c>
      <c r="H2941" s="186"/>
    </row>
    <row r="2942" spans="1:8" ht="12.75" hidden="1" customHeight="1">
      <c r="A2942" s="190" t="s">
        <v>10268</v>
      </c>
      <c r="B2942" s="191">
        <f>ROUND(F2953,2)</f>
        <v>0.8</v>
      </c>
      <c r="C2942" s="192"/>
      <c r="D2942" s="193"/>
      <c r="E2942" s="192"/>
      <c r="F2942" s="194"/>
      <c r="H2942" s="186"/>
    </row>
    <row r="2943" spans="1:8" hidden="1">
      <c r="A2943" s="195" t="s">
        <v>12885</v>
      </c>
      <c r="B2943" s="196" t="s">
        <v>8261</v>
      </c>
      <c r="C2943" s="196" t="s">
        <v>8262</v>
      </c>
      <c r="D2943" s="196" t="s">
        <v>8263</v>
      </c>
      <c r="E2943" s="196" t="s">
        <v>8264</v>
      </c>
      <c r="F2943" s="197" t="s">
        <v>8265</v>
      </c>
      <c r="H2943" s="186"/>
    </row>
    <row r="2944" spans="1:8" ht="12.75" hidden="1" customHeight="1">
      <c r="A2944" s="778" t="s">
        <v>6573</v>
      </c>
      <c r="B2944" s="779"/>
      <c r="C2944" s="779"/>
      <c r="D2944" s="779"/>
      <c r="E2944" s="779"/>
      <c r="F2944" s="780"/>
      <c r="H2944" s="186"/>
    </row>
    <row r="2945" spans="1:8" ht="22.5" hidden="1">
      <c r="A2945" s="219" t="s">
        <v>7623</v>
      </c>
      <c r="B2945" s="208" t="s">
        <v>7624</v>
      </c>
      <c r="C2945" s="209" t="s">
        <v>13436</v>
      </c>
      <c r="D2945" s="210">
        <v>1.2E-2</v>
      </c>
      <c r="E2945" s="211">
        <f>Insumos!D$139</f>
        <v>52.27</v>
      </c>
      <c r="F2945" s="204">
        <f>PRODUCT(D2945:E2945)</f>
        <v>0.62724000000000002</v>
      </c>
      <c r="H2945" s="186"/>
    </row>
    <row r="2946" spans="1:8" ht="12.75" hidden="1" customHeight="1">
      <c r="A2946" s="783" t="s">
        <v>6574</v>
      </c>
      <c r="B2946" s="784"/>
      <c r="C2946" s="784"/>
      <c r="D2946" s="784"/>
      <c r="E2946" s="784"/>
      <c r="F2946" s="204">
        <f>SUM(F2945:F2945)</f>
        <v>0.62724000000000002</v>
      </c>
      <c r="H2946" s="186"/>
    </row>
    <row r="2947" spans="1:8" ht="12.75" hidden="1" customHeight="1">
      <c r="A2947" s="778" t="s">
        <v>13437</v>
      </c>
      <c r="B2947" s="779"/>
      <c r="C2947" s="779"/>
      <c r="D2947" s="779"/>
      <c r="E2947" s="779"/>
      <c r="F2947" s="780"/>
      <c r="H2947" s="186"/>
    </row>
    <row r="2948" spans="1:8" hidden="1">
      <c r="A2948" s="207" t="s">
        <v>4681</v>
      </c>
      <c r="B2948" s="208" t="s">
        <v>4682</v>
      </c>
      <c r="C2948" s="209" t="s">
        <v>13436</v>
      </c>
      <c r="D2948" s="210">
        <v>8.0000000000000002E-3</v>
      </c>
      <c r="E2948" s="211">
        <f>F$12</f>
        <v>2.12</v>
      </c>
      <c r="F2948" s="204">
        <f>PRODUCT(D2948:E2948)</f>
        <v>1.6960000000000003E-2</v>
      </c>
      <c r="H2948" s="186"/>
    </row>
    <row r="2949" spans="1:8" ht="12.75" hidden="1" customHeight="1">
      <c r="A2949" s="783" t="s">
        <v>13444</v>
      </c>
      <c r="B2949" s="784"/>
      <c r="C2949" s="784"/>
      <c r="D2949" s="784"/>
      <c r="E2949" s="784"/>
      <c r="F2949" s="204">
        <f>SUM(F2948:F2948)</f>
        <v>1.6960000000000003E-2</v>
      </c>
      <c r="H2949" s="186"/>
    </row>
    <row r="2950" spans="1:8" hidden="1">
      <c r="A2950" s="783" t="s">
        <v>6572</v>
      </c>
      <c r="B2950" s="784"/>
      <c r="C2950" s="784"/>
      <c r="D2950" s="784"/>
      <c r="E2950" s="206" t="s">
        <v>10906</v>
      </c>
      <c r="F2950" s="204">
        <f>SUM(F2946,F2949)</f>
        <v>0.64419999999999999</v>
      </c>
      <c r="H2950" s="186"/>
    </row>
    <row r="2951" spans="1:8" hidden="1">
      <c r="A2951" s="783"/>
      <c r="B2951" s="784"/>
      <c r="C2951" s="784"/>
      <c r="D2951" s="784"/>
      <c r="E2951" s="212" t="s">
        <v>10907</v>
      </c>
      <c r="F2951" s="213">
        <f>F$10*(F2949)</f>
        <v>2.0826880000000002E-2</v>
      </c>
      <c r="H2951" s="186"/>
    </row>
    <row r="2952" spans="1:8" hidden="1">
      <c r="A2952" s="783"/>
      <c r="B2952" s="784"/>
      <c r="C2952" s="784"/>
      <c r="D2952" s="784"/>
      <c r="E2952" s="206" t="s">
        <v>10908</v>
      </c>
      <c r="F2952" s="213">
        <f>SUM(F2950:F2951)*F$11</f>
        <v>0.13300537600000001</v>
      </c>
      <c r="H2952" s="186"/>
    </row>
    <row r="2953" spans="1:8" hidden="1">
      <c r="A2953" s="789"/>
      <c r="B2953" s="790"/>
      <c r="C2953" s="790"/>
      <c r="D2953" s="790"/>
      <c r="E2953" s="215" t="s">
        <v>10909</v>
      </c>
      <c r="F2953" s="216">
        <f>SUM(F2950:F2952)</f>
        <v>0.79803225599999994</v>
      </c>
      <c r="H2953" s="186"/>
    </row>
    <row r="2954" spans="1:8" ht="23.25" hidden="1" customHeight="1">
      <c r="A2954" s="791" t="s">
        <v>10897</v>
      </c>
      <c r="B2954" s="792"/>
      <c r="C2954" s="792"/>
      <c r="D2954" s="792"/>
      <c r="E2954" s="781" t="s">
        <v>6571</v>
      </c>
      <c r="F2954" s="782"/>
      <c r="H2954" s="186"/>
    </row>
    <row r="2955" spans="1:8" ht="12" hidden="1" customHeight="1">
      <c r="A2955" s="190" t="s">
        <v>10268</v>
      </c>
      <c r="B2955" s="191">
        <f>ROUND(F2966,2)</f>
        <v>0.94</v>
      </c>
      <c r="C2955" s="192"/>
      <c r="D2955" s="193"/>
      <c r="E2955" s="192"/>
      <c r="F2955" s="194"/>
      <c r="H2955" s="186"/>
    </row>
    <row r="2956" spans="1:8" ht="12" hidden="1" customHeight="1">
      <c r="A2956" s="195" t="s">
        <v>12885</v>
      </c>
      <c r="B2956" s="196" t="s">
        <v>8261</v>
      </c>
      <c r="C2956" s="196" t="s">
        <v>8262</v>
      </c>
      <c r="D2956" s="196" t="s">
        <v>8263</v>
      </c>
      <c r="E2956" s="196" t="s">
        <v>8264</v>
      </c>
      <c r="F2956" s="197" t="s">
        <v>8265</v>
      </c>
      <c r="H2956" s="186"/>
    </row>
    <row r="2957" spans="1:8" ht="12" hidden="1" customHeight="1">
      <c r="A2957" s="778" t="s">
        <v>6573</v>
      </c>
      <c r="B2957" s="779"/>
      <c r="C2957" s="779"/>
      <c r="D2957" s="779"/>
      <c r="E2957" s="779"/>
      <c r="F2957" s="780"/>
      <c r="H2957" s="186"/>
    </row>
    <row r="2958" spans="1:8" ht="12" hidden="1" customHeight="1">
      <c r="A2958" s="219" t="s">
        <v>7623</v>
      </c>
      <c r="B2958" s="208" t="s">
        <v>7624</v>
      </c>
      <c r="C2958" s="209" t="s">
        <v>13436</v>
      </c>
      <c r="D2958" s="210">
        <v>1.4E-2</v>
      </c>
      <c r="E2958" s="211">
        <f>Insumos!D$139</f>
        <v>52.27</v>
      </c>
      <c r="F2958" s="204">
        <f>PRODUCT(D2958:E2958)</f>
        <v>0.7317800000000001</v>
      </c>
      <c r="H2958" s="186"/>
    </row>
    <row r="2959" spans="1:8" ht="12" hidden="1" customHeight="1">
      <c r="A2959" s="783" t="s">
        <v>6574</v>
      </c>
      <c r="B2959" s="784"/>
      <c r="C2959" s="784"/>
      <c r="D2959" s="784"/>
      <c r="E2959" s="784"/>
      <c r="F2959" s="204">
        <f>SUM(F2958:F2958)</f>
        <v>0.7317800000000001</v>
      </c>
      <c r="H2959" s="186"/>
    </row>
    <row r="2960" spans="1:8" ht="12" hidden="1" customHeight="1">
      <c r="A2960" s="778" t="s">
        <v>13437</v>
      </c>
      <c r="B2960" s="779"/>
      <c r="C2960" s="779"/>
      <c r="D2960" s="779"/>
      <c r="E2960" s="779"/>
      <c r="F2960" s="780"/>
      <c r="H2960" s="186"/>
    </row>
    <row r="2961" spans="1:8" ht="12" hidden="1" customHeight="1">
      <c r="A2961" s="207" t="s">
        <v>4681</v>
      </c>
      <c r="B2961" s="208" t="s">
        <v>4682</v>
      </c>
      <c r="C2961" s="209" t="s">
        <v>13436</v>
      </c>
      <c r="D2961" s="210">
        <v>1.0999999999999999E-2</v>
      </c>
      <c r="E2961" s="211">
        <f>F$12</f>
        <v>2.12</v>
      </c>
      <c r="F2961" s="204">
        <f>PRODUCT(D2961:E2961)</f>
        <v>2.332E-2</v>
      </c>
      <c r="H2961" s="186"/>
    </row>
    <row r="2962" spans="1:8" ht="12" hidden="1" customHeight="1">
      <c r="A2962" s="783" t="s">
        <v>13444</v>
      </c>
      <c r="B2962" s="784"/>
      <c r="C2962" s="784"/>
      <c r="D2962" s="784"/>
      <c r="E2962" s="784"/>
      <c r="F2962" s="204">
        <f>SUM(F2961:F2961)</f>
        <v>2.332E-2</v>
      </c>
      <c r="H2962" s="186"/>
    </row>
    <row r="2963" spans="1:8" ht="12" hidden="1" customHeight="1">
      <c r="A2963" s="783" t="s">
        <v>6572</v>
      </c>
      <c r="B2963" s="784"/>
      <c r="C2963" s="784"/>
      <c r="D2963" s="784"/>
      <c r="E2963" s="206" t="s">
        <v>10906</v>
      </c>
      <c r="F2963" s="204">
        <f>SUM(F2959,F2962)</f>
        <v>0.7551000000000001</v>
      </c>
      <c r="H2963" s="186"/>
    </row>
    <row r="2964" spans="1:8" ht="12" hidden="1" customHeight="1">
      <c r="A2964" s="783"/>
      <c r="B2964" s="784"/>
      <c r="C2964" s="784"/>
      <c r="D2964" s="784"/>
      <c r="E2964" s="212" t="s">
        <v>10907</v>
      </c>
      <c r="F2964" s="213">
        <f>F$10*(F2962)</f>
        <v>2.8636959999999999E-2</v>
      </c>
      <c r="H2964" s="186"/>
    </row>
    <row r="2965" spans="1:8" ht="12" hidden="1" customHeight="1">
      <c r="A2965" s="783"/>
      <c r="B2965" s="784"/>
      <c r="C2965" s="784"/>
      <c r="D2965" s="784"/>
      <c r="E2965" s="206" t="s">
        <v>10908</v>
      </c>
      <c r="F2965" s="213">
        <f>SUM(F2963:F2964)*F$11</f>
        <v>0.15674739200000004</v>
      </c>
      <c r="H2965" s="186"/>
    </row>
    <row r="2966" spans="1:8" ht="12" hidden="1" customHeight="1">
      <c r="A2966" s="789"/>
      <c r="B2966" s="790"/>
      <c r="C2966" s="790"/>
      <c r="D2966" s="790"/>
      <c r="E2966" s="215" t="s">
        <v>10909</v>
      </c>
      <c r="F2966" s="216">
        <f>SUM(F2963:F2965)</f>
        <v>0.94048435200000013</v>
      </c>
      <c r="H2966" s="186"/>
    </row>
    <row r="2967" spans="1:8" ht="12" hidden="1" customHeight="1">
      <c r="H2967" s="186"/>
    </row>
    <row r="2968" spans="1:8" ht="24" hidden="1" customHeight="1">
      <c r="A2968" s="791" t="s">
        <v>10898</v>
      </c>
      <c r="B2968" s="792"/>
      <c r="C2968" s="792"/>
      <c r="D2968" s="792"/>
      <c r="E2968" s="781" t="s">
        <v>6571</v>
      </c>
      <c r="F2968" s="782"/>
      <c r="H2968" s="186"/>
    </row>
    <row r="2969" spans="1:8" ht="12" hidden="1" customHeight="1">
      <c r="A2969" s="190" t="s">
        <v>10268</v>
      </c>
      <c r="B2969" s="191">
        <f>ROUND(F2980,2)</f>
        <v>1.07</v>
      </c>
      <c r="C2969" s="192"/>
      <c r="D2969" s="193"/>
      <c r="E2969" s="192"/>
      <c r="F2969" s="194"/>
      <c r="H2969" s="186"/>
    </row>
    <row r="2970" spans="1:8" ht="12" hidden="1" customHeight="1">
      <c r="A2970" s="195" t="s">
        <v>12885</v>
      </c>
      <c r="B2970" s="196" t="s">
        <v>8261</v>
      </c>
      <c r="C2970" s="196" t="s">
        <v>8262</v>
      </c>
      <c r="D2970" s="196" t="s">
        <v>8263</v>
      </c>
      <c r="E2970" s="196" t="s">
        <v>8264</v>
      </c>
      <c r="F2970" s="197" t="s">
        <v>8265</v>
      </c>
      <c r="H2970" s="186"/>
    </row>
    <row r="2971" spans="1:8" ht="12" hidden="1" customHeight="1">
      <c r="A2971" s="778" t="s">
        <v>6573</v>
      </c>
      <c r="B2971" s="779"/>
      <c r="C2971" s="779"/>
      <c r="D2971" s="779"/>
      <c r="E2971" s="779"/>
      <c r="F2971" s="780"/>
      <c r="H2971" s="186"/>
    </row>
    <row r="2972" spans="1:8" ht="12" hidden="1" customHeight="1">
      <c r="A2972" s="219" t="s">
        <v>7623</v>
      </c>
      <c r="B2972" s="208" t="s">
        <v>7624</v>
      </c>
      <c r="C2972" s="209" t="s">
        <v>13436</v>
      </c>
      <c r="D2972" s="210">
        <v>1.6E-2</v>
      </c>
      <c r="E2972" s="211">
        <f>Insumos!D$139</f>
        <v>52.27</v>
      </c>
      <c r="F2972" s="204">
        <f>PRODUCT(D2972:E2972)</f>
        <v>0.83632000000000006</v>
      </c>
      <c r="H2972" s="186"/>
    </row>
    <row r="2973" spans="1:8" ht="12" hidden="1" customHeight="1">
      <c r="A2973" s="783" t="s">
        <v>6574</v>
      </c>
      <c r="B2973" s="784"/>
      <c r="C2973" s="784"/>
      <c r="D2973" s="784"/>
      <c r="E2973" s="784"/>
      <c r="F2973" s="204">
        <f>SUM(F2972:F2972)</f>
        <v>0.83632000000000006</v>
      </c>
      <c r="H2973" s="186"/>
    </row>
    <row r="2974" spans="1:8" ht="12" hidden="1" customHeight="1">
      <c r="A2974" s="198" t="s">
        <v>13437</v>
      </c>
      <c r="B2974" s="199"/>
      <c r="C2974" s="199"/>
      <c r="D2974" s="199"/>
      <c r="E2974" s="199"/>
      <c r="F2974" s="200"/>
      <c r="H2974" s="186"/>
    </row>
    <row r="2975" spans="1:8" ht="12" hidden="1" customHeight="1">
      <c r="A2975" s="207" t="s">
        <v>4681</v>
      </c>
      <c r="B2975" s="208" t="s">
        <v>4682</v>
      </c>
      <c r="C2975" s="209" t="s">
        <v>13436</v>
      </c>
      <c r="D2975" s="210">
        <v>1.2E-2</v>
      </c>
      <c r="E2975" s="211">
        <f>F$12</f>
        <v>2.12</v>
      </c>
      <c r="F2975" s="204">
        <f>PRODUCT(D2975:E2975)</f>
        <v>2.5440000000000001E-2</v>
      </c>
      <c r="H2975" s="186"/>
    </row>
    <row r="2976" spans="1:8" ht="12" hidden="1" customHeight="1">
      <c r="A2976" s="783" t="s">
        <v>13444</v>
      </c>
      <c r="B2976" s="784"/>
      <c r="C2976" s="784"/>
      <c r="D2976" s="784"/>
      <c r="E2976" s="784"/>
      <c r="F2976" s="204">
        <f>SUM(F2975:F2975)</f>
        <v>2.5440000000000001E-2</v>
      </c>
      <c r="H2976" s="186"/>
    </row>
    <row r="2977" spans="1:8" ht="12" hidden="1" customHeight="1">
      <c r="A2977" s="205" t="s">
        <v>6572</v>
      </c>
      <c r="B2977" s="206"/>
      <c r="C2977" s="206"/>
      <c r="D2977" s="206"/>
      <c r="E2977" s="206" t="s">
        <v>10906</v>
      </c>
      <c r="F2977" s="204">
        <f>SUM(F2973,F2976)</f>
        <v>0.86176000000000008</v>
      </c>
      <c r="H2977" s="186"/>
    </row>
    <row r="2978" spans="1:8" ht="12" hidden="1" customHeight="1">
      <c r="A2978" s="205"/>
      <c r="B2978" s="206"/>
      <c r="C2978" s="206"/>
      <c r="D2978" s="206"/>
      <c r="E2978" s="212" t="s">
        <v>10907</v>
      </c>
      <c r="F2978" s="213">
        <f>F$10*(F2976)</f>
        <v>3.1240320000000002E-2</v>
      </c>
      <c r="H2978" s="186"/>
    </row>
    <row r="2979" spans="1:8" ht="12" hidden="1" customHeight="1">
      <c r="A2979" s="205"/>
      <c r="B2979" s="206"/>
      <c r="C2979" s="206"/>
      <c r="D2979" s="206"/>
      <c r="E2979" s="206" t="s">
        <v>10908</v>
      </c>
      <c r="F2979" s="213">
        <f>SUM(F2977:F2978)*F$11</f>
        <v>0.17860006400000003</v>
      </c>
      <c r="H2979" s="186"/>
    </row>
    <row r="2980" spans="1:8" ht="12" hidden="1" customHeight="1">
      <c r="A2980" s="550"/>
      <c r="B2980" s="214"/>
      <c r="C2980" s="214"/>
      <c r="D2980" s="214"/>
      <c r="E2980" s="215" t="s">
        <v>10909</v>
      </c>
      <c r="F2980" s="216">
        <f>SUM(F2977:F2979)</f>
        <v>1.0716003840000001</v>
      </c>
      <c r="H2980" s="186"/>
    </row>
    <row r="2981" spans="1:8" ht="12" hidden="1" customHeight="1">
      <c r="H2981" s="186"/>
    </row>
    <row r="2982" spans="1:8" ht="23.25" hidden="1" customHeight="1">
      <c r="A2982" s="551" t="s">
        <v>10899</v>
      </c>
      <c r="B2982" s="560"/>
      <c r="C2982" s="560"/>
      <c r="D2982" s="560"/>
      <c r="E2982" s="188" t="s">
        <v>6571</v>
      </c>
      <c r="F2982" s="189"/>
      <c r="H2982" s="186"/>
    </row>
    <row r="2983" spans="1:8" ht="12" hidden="1" customHeight="1">
      <c r="A2983" s="190" t="s">
        <v>10268</v>
      </c>
      <c r="B2983" s="191">
        <f>ROUND(F2994,2)</f>
        <v>1.23</v>
      </c>
      <c r="C2983" s="192"/>
      <c r="D2983" s="193"/>
      <c r="E2983" s="192"/>
      <c r="F2983" s="194"/>
      <c r="H2983" s="186"/>
    </row>
    <row r="2984" spans="1:8" ht="12" hidden="1" customHeight="1">
      <c r="A2984" s="195" t="s">
        <v>12885</v>
      </c>
      <c r="B2984" s="196" t="s">
        <v>8261</v>
      </c>
      <c r="C2984" s="196" t="s">
        <v>8262</v>
      </c>
      <c r="D2984" s="196" t="s">
        <v>8263</v>
      </c>
      <c r="E2984" s="196" t="s">
        <v>8264</v>
      </c>
      <c r="F2984" s="197" t="s">
        <v>8265</v>
      </c>
      <c r="H2984" s="186"/>
    </row>
    <row r="2985" spans="1:8" ht="12" hidden="1" customHeight="1">
      <c r="A2985" s="778" t="s">
        <v>6573</v>
      </c>
      <c r="B2985" s="779"/>
      <c r="C2985" s="779"/>
      <c r="D2985" s="779"/>
      <c r="E2985" s="779"/>
      <c r="F2985" s="780"/>
      <c r="H2985" s="186"/>
    </row>
    <row r="2986" spans="1:8" ht="12" hidden="1" customHeight="1">
      <c r="A2986" s="219" t="s">
        <v>7623</v>
      </c>
      <c r="B2986" s="208" t="s">
        <v>7624</v>
      </c>
      <c r="C2986" s="209" t="s">
        <v>13436</v>
      </c>
      <c r="D2986" s="210">
        <v>1.7999999999999999E-2</v>
      </c>
      <c r="E2986" s="211">
        <f>Insumos!D$139</f>
        <v>52.27</v>
      </c>
      <c r="F2986" s="204">
        <f>PRODUCT(D2986:E2986)</f>
        <v>0.94086000000000003</v>
      </c>
      <c r="H2986" s="186"/>
    </row>
    <row r="2987" spans="1:8" ht="12" hidden="1" customHeight="1">
      <c r="A2987" s="783" t="s">
        <v>6574</v>
      </c>
      <c r="B2987" s="784"/>
      <c r="C2987" s="784"/>
      <c r="D2987" s="784"/>
      <c r="E2987" s="784"/>
      <c r="F2987" s="204">
        <f>SUM(F2986:F2986)</f>
        <v>0.94086000000000003</v>
      </c>
      <c r="H2987" s="186"/>
    </row>
    <row r="2988" spans="1:8" ht="12" hidden="1" customHeight="1">
      <c r="A2988" s="778" t="s">
        <v>13437</v>
      </c>
      <c r="B2988" s="779"/>
      <c r="C2988" s="779"/>
      <c r="D2988" s="779"/>
      <c r="E2988" s="779"/>
      <c r="F2988" s="780"/>
      <c r="H2988" s="186"/>
    </row>
    <row r="2989" spans="1:8" ht="12" hidden="1" customHeight="1">
      <c r="A2989" s="207" t="s">
        <v>4681</v>
      </c>
      <c r="B2989" s="208" t="s">
        <v>4682</v>
      </c>
      <c r="C2989" s="209" t="s">
        <v>13436</v>
      </c>
      <c r="D2989" s="210">
        <v>1.7999999999999999E-2</v>
      </c>
      <c r="E2989" s="211">
        <f>F$12</f>
        <v>2.12</v>
      </c>
      <c r="F2989" s="204">
        <f>PRODUCT(D2989:E2989)</f>
        <v>3.8159999999999999E-2</v>
      </c>
      <c r="H2989" s="186"/>
    </row>
    <row r="2990" spans="1:8" ht="12" hidden="1" customHeight="1">
      <c r="A2990" s="783" t="s">
        <v>13444</v>
      </c>
      <c r="B2990" s="784"/>
      <c r="C2990" s="784"/>
      <c r="D2990" s="784"/>
      <c r="E2990" s="784"/>
      <c r="F2990" s="204">
        <f>SUM(F2989:F2989)</f>
        <v>3.8159999999999999E-2</v>
      </c>
      <c r="H2990" s="186"/>
    </row>
    <row r="2991" spans="1:8" ht="12" hidden="1" customHeight="1">
      <c r="A2991" s="783" t="s">
        <v>6572</v>
      </c>
      <c r="B2991" s="784"/>
      <c r="C2991" s="784"/>
      <c r="D2991" s="784"/>
      <c r="E2991" s="206" t="s">
        <v>10906</v>
      </c>
      <c r="F2991" s="204">
        <f>SUM(F2987,F2990)</f>
        <v>0.97902</v>
      </c>
      <c r="H2991" s="186"/>
    </row>
    <row r="2992" spans="1:8" ht="12" hidden="1" customHeight="1">
      <c r="A2992" s="783"/>
      <c r="B2992" s="784"/>
      <c r="C2992" s="784"/>
      <c r="D2992" s="784"/>
      <c r="E2992" s="212" t="s">
        <v>10907</v>
      </c>
      <c r="F2992" s="213">
        <f>F$10*(F2990)</f>
        <v>4.6860479999999996E-2</v>
      </c>
      <c r="H2992" s="186"/>
    </row>
    <row r="2993" spans="1:8" ht="12" hidden="1" customHeight="1">
      <c r="A2993" s="783"/>
      <c r="B2993" s="784"/>
      <c r="C2993" s="784"/>
      <c r="D2993" s="784"/>
      <c r="E2993" s="206" t="s">
        <v>10908</v>
      </c>
      <c r="F2993" s="213">
        <f>SUM(F2991:F2992)*F$11</f>
        <v>0.20517609600000003</v>
      </c>
      <c r="H2993" s="186"/>
    </row>
    <row r="2994" spans="1:8" ht="12" hidden="1" customHeight="1">
      <c r="A2994" s="789"/>
      <c r="B2994" s="790"/>
      <c r="C2994" s="790"/>
      <c r="D2994" s="790"/>
      <c r="E2994" s="215" t="s">
        <v>10909</v>
      </c>
      <c r="F2994" s="216">
        <f>SUM(F2991:F2993)</f>
        <v>1.2310565760000001</v>
      </c>
      <c r="H2994" s="186"/>
    </row>
    <row r="2995" spans="1:8" ht="12" hidden="1" customHeight="1">
      <c r="A2995" s="206"/>
      <c r="B2995" s="206"/>
      <c r="C2995" s="206"/>
      <c r="D2995" s="206"/>
      <c r="E2995" s="212"/>
      <c r="F2995" s="220"/>
      <c r="H2995" s="186"/>
    </row>
    <row r="2996" spans="1:8" hidden="1">
      <c r="H2996" s="186"/>
    </row>
    <row r="2997" spans="1:8" ht="12" hidden="1" customHeight="1">
      <c r="A2997" s="842" t="s">
        <v>5204</v>
      </c>
      <c r="B2997" s="843"/>
      <c r="C2997" s="843"/>
      <c r="D2997" s="843"/>
      <c r="E2997" s="843"/>
      <c r="F2997" s="188" t="s">
        <v>6571</v>
      </c>
      <c r="H2997" s="186"/>
    </row>
    <row r="2998" spans="1:8" ht="12" hidden="1" customHeight="1">
      <c r="A2998" s="190" t="s">
        <v>10268</v>
      </c>
      <c r="B2998" s="191">
        <f>ROUND(F3009,2)</f>
        <v>1.37</v>
      </c>
      <c r="C2998" s="192"/>
      <c r="D2998" s="193"/>
      <c r="E2998" s="192"/>
      <c r="F2998" s="194"/>
      <c r="H2998" s="186"/>
    </row>
    <row r="2999" spans="1:8" ht="12" hidden="1" customHeight="1">
      <c r="A2999" s="195" t="s">
        <v>12885</v>
      </c>
      <c r="B2999" s="196" t="s">
        <v>8261</v>
      </c>
      <c r="C2999" s="196" t="s">
        <v>8262</v>
      </c>
      <c r="D2999" s="196" t="s">
        <v>8263</v>
      </c>
      <c r="E2999" s="196" t="s">
        <v>8264</v>
      </c>
      <c r="F2999" s="197" t="s">
        <v>8265</v>
      </c>
      <c r="H2999" s="186"/>
    </row>
    <row r="3000" spans="1:8" ht="12" hidden="1" customHeight="1">
      <c r="A3000" s="778" t="s">
        <v>6573</v>
      </c>
      <c r="B3000" s="779"/>
      <c r="C3000" s="779"/>
      <c r="D3000" s="779"/>
      <c r="E3000" s="779"/>
      <c r="F3000" s="780"/>
      <c r="H3000" s="186"/>
    </row>
    <row r="3001" spans="1:8" ht="12" hidden="1" customHeight="1">
      <c r="A3001" s="219" t="s">
        <v>7623</v>
      </c>
      <c r="B3001" s="208" t="s">
        <v>7624</v>
      </c>
      <c r="C3001" s="209" t="s">
        <v>13436</v>
      </c>
      <c r="D3001" s="210">
        <v>0.02</v>
      </c>
      <c r="E3001" s="211">
        <f>Insumos!D$139</f>
        <v>52.27</v>
      </c>
      <c r="F3001" s="204">
        <f>PRODUCT(D3001:E3001)</f>
        <v>1.0454000000000001</v>
      </c>
      <c r="H3001" s="186"/>
    </row>
    <row r="3002" spans="1:8" ht="12" hidden="1" customHeight="1">
      <c r="A3002" s="783" t="s">
        <v>6574</v>
      </c>
      <c r="B3002" s="784"/>
      <c r="C3002" s="784"/>
      <c r="D3002" s="784"/>
      <c r="E3002" s="784"/>
      <c r="F3002" s="204">
        <f>SUM(F3001:F3001)</f>
        <v>1.0454000000000001</v>
      </c>
      <c r="H3002" s="186"/>
    </row>
    <row r="3003" spans="1:8" ht="12" hidden="1" customHeight="1">
      <c r="A3003" s="198" t="s">
        <v>13437</v>
      </c>
      <c r="B3003" s="199"/>
      <c r="C3003" s="199"/>
      <c r="D3003" s="199"/>
      <c r="E3003" s="199"/>
      <c r="F3003" s="200"/>
      <c r="H3003" s="186"/>
    </row>
    <row r="3004" spans="1:8" ht="12" hidden="1" customHeight="1">
      <c r="A3004" s="207" t="s">
        <v>4681</v>
      </c>
      <c r="B3004" s="208" t="s">
        <v>4682</v>
      </c>
      <c r="C3004" s="209" t="s">
        <v>13436</v>
      </c>
      <c r="D3004" s="210">
        <v>0.02</v>
      </c>
      <c r="E3004" s="211">
        <f>F$12</f>
        <v>2.12</v>
      </c>
      <c r="F3004" s="204">
        <f>PRODUCT(D3004:E3004)</f>
        <v>4.24E-2</v>
      </c>
      <c r="H3004" s="186"/>
    </row>
    <row r="3005" spans="1:8" ht="12" hidden="1" customHeight="1">
      <c r="A3005" s="783" t="s">
        <v>13444</v>
      </c>
      <c r="B3005" s="784"/>
      <c r="C3005" s="784"/>
      <c r="D3005" s="784"/>
      <c r="E3005" s="784"/>
      <c r="F3005" s="204">
        <f>SUM(F3004:F3004)</f>
        <v>4.24E-2</v>
      </c>
      <c r="H3005" s="186"/>
    </row>
    <row r="3006" spans="1:8" ht="12" hidden="1" customHeight="1">
      <c r="A3006" s="783" t="s">
        <v>6572</v>
      </c>
      <c r="B3006" s="784"/>
      <c r="C3006" s="784"/>
      <c r="D3006" s="784"/>
      <c r="E3006" s="206" t="s">
        <v>10906</v>
      </c>
      <c r="F3006" s="204">
        <f>SUM(F3002,F3005)</f>
        <v>1.0878000000000001</v>
      </c>
      <c r="H3006" s="186"/>
    </row>
    <row r="3007" spans="1:8" ht="12" hidden="1" customHeight="1">
      <c r="A3007" s="783"/>
      <c r="B3007" s="784"/>
      <c r="C3007" s="784"/>
      <c r="D3007" s="784"/>
      <c r="E3007" s="212" t="s">
        <v>10907</v>
      </c>
      <c r="F3007" s="213">
        <f>F$10*(F3005)</f>
        <v>5.2067200000000001E-2</v>
      </c>
      <c r="H3007" s="186"/>
    </row>
    <row r="3008" spans="1:8" ht="12" hidden="1" customHeight="1">
      <c r="A3008" s="783"/>
      <c r="B3008" s="784"/>
      <c r="C3008" s="784"/>
      <c r="D3008" s="784"/>
      <c r="E3008" s="206" t="s">
        <v>10908</v>
      </c>
      <c r="F3008" s="213">
        <f>SUM(F3006:F3007)*F$11</f>
        <v>0.22797344000000003</v>
      </c>
      <c r="H3008" s="186"/>
    </row>
    <row r="3009" spans="1:8" ht="12" hidden="1" customHeight="1">
      <c r="A3009" s="789"/>
      <c r="B3009" s="790"/>
      <c r="C3009" s="790"/>
      <c r="D3009" s="790"/>
      <c r="E3009" s="215" t="s">
        <v>10909</v>
      </c>
      <c r="F3009" s="216">
        <f>SUM(F3006:F3008)</f>
        <v>1.3678406400000001</v>
      </c>
      <c r="H3009" s="186"/>
    </row>
    <row r="3010" spans="1:8" ht="12" hidden="1" customHeight="1">
      <c r="H3010" s="186"/>
    </row>
    <row r="3011" spans="1:8" ht="12" hidden="1" customHeight="1">
      <c r="A3011" s="791" t="s">
        <v>12881</v>
      </c>
      <c r="B3011" s="792"/>
      <c r="C3011" s="792"/>
      <c r="D3011" s="792"/>
      <c r="E3011" s="781" t="s">
        <v>6571</v>
      </c>
      <c r="F3011" s="782"/>
      <c r="H3011" s="186"/>
    </row>
    <row r="3012" spans="1:8" ht="12" hidden="1" customHeight="1">
      <c r="A3012" s="190" t="s">
        <v>10268</v>
      </c>
      <c r="B3012" s="191">
        <f>ROUND(F3023,2)</f>
        <v>16.760000000000002</v>
      </c>
      <c r="C3012" s="192"/>
      <c r="D3012" s="193"/>
      <c r="E3012" s="192"/>
      <c r="F3012" s="194"/>
      <c r="H3012" s="186"/>
    </row>
    <row r="3013" spans="1:8" ht="12" hidden="1" customHeight="1">
      <c r="A3013" s="195" t="s">
        <v>12885</v>
      </c>
      <c r="B3013" s="196" t="s">
        <v>8261</v>
      </c>
      <c r="C3013" s="196" t="s">
        <v>8262</v>
      </c>
      <c r="D3013" s="196" t="s">
        <v>8263</v>
      </c>
      <c r="E3013" s="196" t="s">
        <v>8264</v>
      </c>
      <c r="F3013" s="197" t="s">
        <v>8265</v>
      </c>
      <c r="H3013" s="186"/>
    </row>
    <row r="3014" spans="1:8" ht="12" hidden="1" customHeight="1">
      <c r="A3014" s="778" t="s">
        <v>6573</v>
      </c>
      <c r="B3014" s="779"/>
      <c r="C3014" s="779"/>
      <c r="D3014" s="779"/>
      <c r="E3014" s="779"/>
      <c r="F3014" s="780"/>
      <c r="H3014" s="186"/>
    </row>
    <row r="3015" spans="1:8" ht="12" hidden="1" customHeight="1">
      <c r="A3015" s="219" t="s">
        <v>7623</v>
      </c>
      <c r="B3015" s="208" t="s">
        <v>7624</v>
      </c>
      <c r="C3015" s="209" t="s">
        <v>13436</v>
      </c>
      <c r="D3015" s="210">
        <v>0.222</v>
      </c>
      <c r="E3015" s="211">
        <f>Insumos!D$139</f>
        <v>52.27</v>
      </c>
      <c r="F3015" s="204">
        <f>PRODUCT(D3015:E3015)</f>
        <v>11.603940000000001</v>
      </c>
      <c r="H3015" s="186"/>
    </row>
    <row r="3016" spans="1:8" ht="12" hidden="1" customHeight="1">
      <c r="A3016" s="783" t="s">
        <v>6574</v>
      </c>
      <c r="B3016" s="784"/>
      <c r="C3016" s="784"/>
      <c r="D3016" s="784"/>
      <c r="E3016" s="784"/>
      <c r="F3016" s="204">
        <f>SUM(F3015:F3015)</f>
        <v>11.603940000000001</v>
      </c>
      <c r="H3016" s="186"/>
    </row>
    <row r="3017" spans="1:8" ht="12" hidden="1" customHeight="1">
      <c r="A3017" s="778" t="s">
        <v>13437</v>
      </c>
      <c r="B3017" s="779"/>
      <c r="C3017" s="779"/>
      <c r="D3017" s="779"/>
      <c r="E3017" s="779"/>
      <c r="F3017" s="780"/>
      <c r="H3017" s="186"/>
    </row>
    <row r="3018" spans="1:8" ht="12" hidden="1" customHeight="1">
      <c r="A3018" s="207" t="s">
        <v>4681</v>
      </c>
      <c r="B3018" s="208" t="s">
        <v>4682</v>
      </c>
      <c r="C3018" s="209" t="s">
        <v>13436</v>
      </c>
      <c r="D3018" s="210">
        <v>0.5</v>
      </c>
      <c r="E3018" s="211">
        <f>F$12</f>
        <v>2.12</v>
      </c>
      <c r="F3018" s="204">
        <f>PRODUCT(D3018:E3018)</f>
        <v>1.06</v>
      </c>
      <c r="H3018" s="186"/>
    </row>
    <row r="3019" spans="1:8" ht="12" hidden="1" customHeight="1">
      <c r="A3019" s="783" t="s">
        <v>13444</v>
      </c>
      <c r="B3019" s="784"/>
      <c r="C3019" s="784"/>
      <c r="D3019" s="784"/>
      <c r="E3019" s="784"/>
      <c r="F3019" s="204">
        <f>SUM(F3018:F3018)</f>
        <v>1.06</v>
      </c>
      <c r="H3019" s="186"/>
    </row>
    <row r="3020" spans="1:8" ht="12" hidden="1" customHeight="1">
      <c r="A3020" s="783" t="s">
        <v>6572</v>
      </c>
      <c r="B3020" s="784"/>
      <c r="C3020" s="784"/>
      <c r="D3020" s="784"/>
      <c r="E3020" s="206" t="s">
        <v>10906</v>
      </c>
      <c r="F3020" s="204">
        <f>SUM(F3016,F3019)</f>
        <v>12.663940000000002</v>
      </c>
      <c r="H3020" s="186"/>
    </row>
    <row r="3021" spans="1:8" ht="12" hidden="1" customHeight="1">
      <c r="A3021" s="783"/>
      <c r="B3021" s="784"/>
      <c r="C3021" s="784"/>
      <c r="D3021" s="784"/>
      <c r="E3021" s="212" t="s">
        <v>10907</v>
      </c>
      <c r="F3021" s="213">
        <f>F$10*(F3019)</f>
        <v>1.3016799999999999</v>
      </c>
      <c r="H3021" s="186"/>
    </row>
    <row r="3022" spans="1:8" ht="12" hidden="1" customHeight="1">
      <c r="A3022" s="783"/>
      <c r="B3022" s="784"/>
      <c r="C3022" s="784"/>
      <c r="D3022" s="784"/>
      <c r="E3022" s="206" t="s">
        <v>10908</v>
      </c>
      <c r="F3022" s="213">
        <f>SUM(F3020:F3021)*F$11</f>
        <v>2.7931240000000006</v>
      </c>
      <c r="H3022" s="186"/>
    </row>
    <row r="3023" spans="1:8" ht="12" hidden="1" customHeight="1">
      <c r="A3023" s="789"/>
      <c r="B3023" s="790"/>
      <c r="C3023" s="790"/>
      <c r="D3023" s="790"/>
      <c r="E3023" s="215" t="s">
        <v>10909</v>
      </c>
      <c r="F3023" s="334">
        <f>SUM(F3020:F3022)</f>
        <v>16.758744</v>
      </c>
      <c r="H3023" s="186"/>
    </row>
    <row r="3024" spans="1:8" ht="12" hidden="1" customHeight="1">
      <c r="A3024" s="206"/>
      <c r="B3024" s="206"/>
      <c r="C3024" s="206"/>
      <c r="D3024" s="206"/>
      <c r="E3024" s="212"/>
      <c r="F3024" s="220"/>
      <c r="H3024" s="186"/>
    </row>
    <row r="3025" spans="1:8" ht="12" hidden="1" customHeight="1">
      <c r="A3025" s="796" t="s">
        <v>6688</v>
      </c>
      <c r="B3025" s="796"/>
      <c r="C3025" s="796"/>
      <c r="D3025" s="796"/>
      <c r="E3025" s="796"/>
      <c r="F3025" s="796"/>
      <c r="G3025" s="796"/>
      <c r="H3025" s="186"/>
    </row>
    <row r="3026" spans="1:8" ht="12" hidden="1" customHeight="1">
      <c r="A3026" s="383" t="s">
        <v>6689</v>
      </c>
      <c r="B3026" s="383"/>
      <c r="C3026" s="383"/>
      <c r="D3026" s="383"/>
      <c r="E3026" s="383"/>
      <c r="F3026" s="383"/>
      <c r="G3026" s="383"/>
      <c r="H3026" s="186"/>
    </row>
    <row r="3027" spans="1:8" ht="12" hidden="1" customHeight="1">
      <c r="H3027" s="186"/>
    </row>
    <row r="3028" spans="1:8" ht="12" hidden="1" customHeight="1">
      <c r="A3028" s="791" t="s">
        <v>6690</v>
      </c>
      <c r="B3028" s="792"/>
      <c r="C3028" s="792"/>
      <c r="D3028" s="792"/>
      <c r="E3028" s="781" t="s">
        <v>3998</v>
      </c>
      <c r="F3028" s="782"/>
      <c r="H3028" s="186"/>
    </row>
    <row r="3029" spans="1:8" ht="12" hidden="1" customHeight="1">
      <c r="A3029" s="190" t="s">
        <v>10268</v>
      </c>
      <c r="B3029" s="191">
        <f>ROUND(F3041,2)</f>
        <v>0.25</v>
      </c>
      <c r="C3029" s="192"/>
      <c r="D3029" s="193"/>
      <c r="E3029" s="192"/>
      <c r="F3029" s="194"/>
      <c r="H3029" s="186"/>
    </row>
    <row r="3030" spans="1:8" ht="12" hidden="1" customHeight="1">
      <c r="A3030" s="195" t="s">
        <v>12885</v>
      </c>
      <c r="B3030" s="196" t="s">
        <v>8261</v>
      </c>
      <c r="C3030" s="196" t="s">
        <v>8262</v>
      </c>
      <c r="D3030" s="196" t="s">
        <v>8263</v>
      </c>
      <c r="E3030" s="196" t="s">
        <v>8264</v>
      </c>
      <c r="F3030" s="197" t="s">
        <v>8265</v>
      </c>
      <c r="H3030" s="186"/>
    </row>
    <row r="3031" spans="1:8" ht="12" hidden="1" customHeight="1">
      <c r="A3031" s="778" t="s">
        <v>6573</v>
      </c>
      <c r="B3031" s="779"/>
      <c r="C3031" s="779"/>
      <c r="D3031" s="779"/>
      <c r="E3031" s="779"/>
      <c r="F3031" s="780"/>
      <c r="H3031" s="186"/>
    </row>
    <row r="3032" spans="1:8" ht="12" hidden="1" customHeight="1">
      <c r="A3032" s="219" t="s">
        <v>6626</v>
      </c>
      <c r="B3032" s="208" t="s">
        <v>5546</v>
      </c>
      <c r="C3032" s="209" t="s">
        <v>13436</v>
      </c>
      <c r="D3032" s="210">
        <v>0</v>
      </c>
      <c r="E3032" s="211">
        <f>Insumos!D$86</f>
        <v>26.65</v>
      </c>
      <c r="F3032" s="204">
        <f>PRODUCT(D3032:E3032)</f>
        <v>0</v>
      </c>
      <c r="H3032" s="186"/>
    </row>
    <row r="3033" spans="1:8" ht="12" hidden="1" customHeight="1">
      <c r="A3033" s="219" t="s">
        <v>8051</v>
      </c>
      <c r="B3033" s="208" t="s">
        <v>8052</v>
      </c>
      <c r="C3033" s="209" t="s">
        <v>13436</v>
      </c>
      <c r="D3033" s="210">
        <v>1.2999999999999999E-3</v>
      </c>
      <c r="E3033" s="211">
        <f>Insumos!D$99</f>
        <v>148.24</v>
      </c>
      <c r="F3033" s="204">
        <f>PRODUCT(D3033:E3033)</f>
        <v>0.19271199999999999</v>
      </c>
      <c r="H3033" s="186"/>
    </row>
    <row r="3034" spans="1:8" ht="12" hidden="1" customHeight="1">
      <c r="A3034" s="783" t="s">
        <v>6574</v>
      </c>
      <c r="B3034" s="784"/>
      <c r="C3034" s="784"/>
      <c r="D3034" s="784"/>
      <c r="E3034" s="784"/>
      <c r="F3034" s="204">
        <f>SUM(F3032:F3033)</f>
        <v>0.19271199999999999</v>
      </c>
      <c r="H3034" s="186"/>
    </row>
    <row r="3035" spans="1:8" ht="12" hidden="1" customHeight="1">
      <c r="A3035" s="778" t="s">
        <v>13437</v>
      </c>
      <c r="B3035" s="779"/>
      <c r="C3035" s="779"/>
      <c r="D3035" s="779"/>
      <c r="E3035" s="779"/>
      <c r="F3035" s="780"/>
      <c r="H3035" s="186"/>
    </row>
    <row r="3036" spans="1:8" ht="12" hidden="1" customHeight="1">
      <c r="A3036" s="207" t="s">
        <v>4681</v>
      </c>
      <c r="B3036" s="208" t="s">
        <v>4682</v>
      </c>
      <c r="C3036" s="209" t="s">
        <v>13436</v>
      </c>
      <c r="D3036" s="210">
        <v>2.5999999999999999E-3</v>
      </c>
      <c r="E3036" s="211">
        <f>F$12</f>
        <v>2.12</v>
      </c>
      <c r="F3036" s="204">
        <f>PRODUCT(D3036:E3036)</f>
        <v>5.5120000000000004E-3</v>
      </c>
      <c r="H3036" s="186"/>
    </row>
    <row r="3037" spans="1:8" ht="12" hidden="1" customHeight="1">
      <c r="A3037" s="783" t="s">
        <v>13444</v>
      </c>
      <c r="B3037" s="784"/>
      <c r="C3037" s="784"/>
      <c r="D3037" s="784"/>
      <c r="E3037" s="784"/>
      <c r="F3037" s="204">
        <f>SUM(F3036:F3036)</f>
        <v>5.5120000000000004E-3</v>
      </c>
      <c r="H3037" s="186"/>
    </row>
    <row r="3038" spans="1:8" ht="12" hidden="1" customHeight="1">
      <c r="A3038" s="783" t="s">
        <v>6572</v>
      </c>
      <c r="B3038" s="784"/>
      <c r="C3038" s="784"/>
      <c r="D3038" s="784"/>
      <c r="E3038" s="206" t="s">
        <v>10906</v>
      </c>
      <c r="F3038" s="204">
        <f>SUM(F3034,F3037)</f>
        <v>0.19822399999999998</v>
      </c>
      <c r="H3038" s="186"/>
    </row>
    <row r="3039" spans="1:8" ht="12" hidden="1" customHeight="1">
      <c r="A3039" s="783"/>
      <c r="B3039" s="784"/>
      <c r="C3039" s="784"/>
      <c r="D3039" s="784"/>
      <c r="E3039" s="212" t="s">
        <v>10907</v>
      </c>
      <c r="F3039" s="213">
        <f>F$10*(F3037)</f>
        <v>6.768736E-3</v>
      </c>
      <c r="H3039" s="186"/>
    </row>
    <row r="3040" spans="1:8" ht="12" hidden="1" customHeight="1">
      <c r="A3040" s="783"/>
      <c r="B3040" s="784"/>
      <c r="C3040" s="784"/>
      <c r="D3040" s="784"/>
      <c r="E3040" s="206" t="s">
        <v>10908</v>
      </c>
      <c r="F3040" s="213">
        <f>SUM(F3038:F3039)*F$11</f>
        <v>4.0998547199999999E-2</v>
      </c>
      <c r="H3040" s="186"/>
    </row>
    <row r="3041" spans="1:8" ht="12" hidden="1" customHeight="1">
      <c r="A3041" s="789"/>
      <c r="B3041" s="790"/>
      <c r="C3041" s="790"/>
      <c r="D3041" s="790"/>
      <c r="E3041" s="215" t="s">
        <v>10909</v>
      </c>
      <c r="F3041" s="216">
        <f>SUM(F3038:F3040)</f>
        <v>0.24599128319999997</v>
      </c>
      <c r="H3041" s="186"/>
    </row>
    <row r="3042" spans="1:8" hidden="1">
      <c r="H3042" s="186"/>
    </row>
    <row r="3043" spans="1:8" ht="12.75" hidden="1" customHeight="1">
      <c r="A3043" s="791" t="s">
        <v>6691</v>
      </c>
      <c r="B3043" s="792"/>
      <c r="C3043" s="792"/>
      <c r="D3043" s="792"/>
      <c r="E3043" s="781" t="s">
        <v>3998</v>
      </c>
      <c r="F3043" s="782"/>
      <c r="H3043" s="186"/>
    </row>
    <row r="3044" spans="1:8" ht="12.75" hidden="1" customHeight="1">
      <c r="A3044" s="190" t="s">
        <v>10268</v>
      </c>
      <c r="B3044" s="191">
        <f>ROUND(F3056,2)</f>
        <v>0.17</v>
      </c>
      <c r="C3044" s="192"/>
      <c r="D3044" s="193"/>
      <c r="E3044" s="192"/>
      <c r="F3044" s="194"/>
      <c r="H3044" s="186"/>
    </row>
    <row r="3045" spans="1:8" hidden="1">
      <c r="A3045" s="195" t="s">
        <v>12885</v>
      </c>
      <c r="B3045" s="196" t="s">
        <v>8261</v>
      </c>
      <c r="C3045" s="196" t="s">
        <v>8262</v>
      </c>
      <c r="D3045" s="196" t="s">
        <v>8263</v>
      </c>
      <c r="E3045" s="196" t="s">
        <v>8264</v>
      </c>
      <c r="F3045" s="197" t="s">
        <v>8265</v>
      </c>
      <c r="H3045" s="186"/>
    </row>
    <row r="3046" spans="1:8" ht="12.75" hidden="1" customHeight="1">
      <c r="A3046" s="778" t="s">
        <v>6573</v>
      </c>
      <c r="B3046" s="779"/>
      <c r="C3046" s="779"/>
      <c r="D3046" s="779"/>
      <c r="E3046" s="779"/>
      <c r="F3046" s="780"/>
      <c r="H3046" s="186"/>
    </row>
    <row r="3047" spans="1:8" ht="22.5" hidden="1">
      <c r="A3047" s="219" t="s">
        <v>6626</v>
      </c>
      <c r="B3047" s="208" t="s">
        <v>5546</v>
      </c>
      <c r="C3047" s="209" t="s">
        <v>13436</v>
      </c>
      <c r="D3047" s="210">
        <v>0</v>
      </c>
      <c r="E3047" s="211">
        <f>Insumos!D$86</f>
        <v>26.65</v>
      </c>
      <c r="F3047" s="204">
        <f>PRODUCT(D3047:E3047)</f>
        <v>0</v>
      </c>
      <c r="H3047" s="186"/>
    </row>
    <row r="3048" spans="1:8" ht="22.5" hidden="1">
      <c r="A3048" s="219" t="s">
        <v>8051</v>
      </c>
      <c r="B3048" s="208" t="s">
        <v>8052</v>
      </c>
      <c r="C3048" s="209" t="s">
        <v>13436</v>
      </c>
      <c r="D3048" s="210">
        <v>8.9999999999999998E-4</v>
      </c>
      <c r="E3048" s="211">
        <f>Insumos!D$99</f>
        <v>148.24</v>
      </c>
      <c r="F3048" s="204">
        <f>PRODUCT(D3048:E3048)</f>
        <v>0.13341600000000001</v>
      </c>
      <c r="H3048" s="186"/>
    </row>
    <row r="3049" spans="1:8" ht="12.75" hidden="1" customHeight="1">
      <c r="A3049" s="783" t="s">
        <v>6574</v>
      </c>
      <c r="B3049" s="784"/>
      <c r="C3049" s="784"/>
      <c r="D3049" s="784"/>
      <c r="E3049" s="784"/>
      <c r="F3049" s="204">
        <f>SUM(F3047:F3048)</f>
        <v>0.13341600000000001</v>
      </c>
      <c r="H3049" s="186"/>
    </row>
    <row r="3050" spans="1:8" ht="12.75" hidden="1" customHeight="1">
      <c r="A3050" s="778" t="s">
        <v>13437</v>
      </c>
      <c r="B3050" s="779"/>
      <c r="C3050" s="779"/>
      <c r="D3050" s="779"/>
      <c r="E3050" s="779"/>
      <c r="F3050" s="780"/>
      <c r="H3050" s="186"/>
    </row>
    <row r="3051" spans="1:8" hidden="1">
      <c r="A3051" s="207" t="s">
        <v>4681</v>
      </c>
      <c r="B3051" s="208" t="s">
        <v>4682</v>
      </c>
      <c r="C3051" s="209" t="s">
        <v>13436</v>
      </c>
      <c r="D3051" s="210">
        <v>1.8E-3</v>
      </c>
      <c r="E3051" s="211">
        <f>F$12</f>
        <v>2.12</v>
      </c>
      <c r="F3051" s="204">
        <f>PRODUCT(D3051:E3051)</f>
        <v>3.8159999999999999E-3</v>
      </c>
      <c r="H3051" s="186"/>
    </row>
    <row r="3052" spans="1:8" ht="12.75" hidden="1" customHeight="1">
      <c r="A3052" s="783" t="s">
        <v>13444</v>
      </c>
      <c r="B3052" s="784"/>
      <c r="C3052" s="784"/>
      <c r="D3052" s="784"/>
      <c r="E3052" s="784"/>
      <c r="F3052" s="204">
        <f>SUM(F3051:F3051)</f>
        <v>3.8159999999999999E-3</v>
      </c>
      <c r="H3052" s="186"/>
    </row>
    <row r="3053" spans="1:8" hidden="1">
      <c r="A3053" s="783" t="s">
        <v>6572</v>
      </c>
      <c r="B3053" s="784"/>
      <c r="C3053" s="784"/>
      <c r="D3053" s="784"/>
      <c r="E3053" s="206" t="s">
        <v>10906</v>
      </c>
      <c r="F3053" s="204">
        <f>SUM(F3049,F3052)</f>
        <v>0.13723200000000002</v>
      </c>
      <c r="H3053" s="186"/>
    </row>
    <row r="3054" spans="1:8" hidden="1">
      <c r="A3054" s="783"/>
      <c r="B3054" s="784"/>
      <c r="C3054" s="784"/>
      <c r="D3054" s="784"/>
      <c r="E3054" s="212" t="s">
        <v>10907</v>
      </c>
      <c r="F3054" s="213">
        <f>F$10*(F3052)</f>
        <v>4.6860479999999999E-3</v>
      </c>
      <c r="H3054" s="186"/>
    </row>
    <row r="3055" spans="1:8" hidden="1">
      <c r="A3055" s="783"/>
      <c r="B3055" s="784"/>
      <c r="C3055" s="784"/>
      <c r="D3055" s="784"/>
      <c r="E3055" s="206" t="s">
        <v>10908</v>
      </c>
      <c r="F3055" s="213">
        <f>SUM(F3053:F3054)*F$11</f>
        <v>2.8383609600000005E-2</v>
      </c>
      <c r="H3055" s="186"/>
    </row>
    <row r="3056" spans="1:8" hidden="1">
      <c r="A3056" s="789"/>
      <c r="B3056" s="790"/>
      <c r="C3056" s="790"/>
      <c r="D3056" s="790"/>
      <c r="E3056" s="215" t="s">
        <v>10909</v>
      </c>
      <c r="F3056" s="216">
        <f>SUM(F3053:F3055)</f>
        <v>0.17030165760000002</v>
      </c>
      <c r="H3056" s="186"/>
    </row>
    <row r="3057" spans="1:8" hidden="1">
      <c r="H3057" s="186"/>
    </row>
    <row r="3058" spans="1:8" ht="12.75" hidden="1" customHeight="1">
      <c r="A3058" s="791" t="s">
        <v>13421</v>
      </c>
      <c r="B3058" s="792"/>
      <c r="C3058" s="792"/>
      <c r="D3058" s="792"/>
      <c r="E3058" s="781" t="s">
        <v>3998</v>
      </c>
      <c r="F3058" s="782"/>
      <c r="H3058" s="186"/>
    </row>
    <row r="3059" spans="1:8" ht="12.75" hidden="1" customHeight="1">
      <c r="A3059" s="190" t="s">
        <v>10268</v>
      </c>
      <c r="B3059" s="191">
        <f>ROUND(F3069,2)</f>
        <v>2.19</v>
      </c>
      <c r="C3059" s="192"/>
      <c r="D3059" s="193"/>
      <c r="E3059" s="192"/>
      <c r="F3059" s="194"/>
      <c r="H3059" s="186"/>
    </row>
    <row r="3060" spans="1:8" hidden="1">
      <c r="A3060" s="195" t="s">
        <v>12885</v>
      </c>
      <c r="B3060" s="196" t="s">
        <v>8261</v>
      </c>
      <c r="C3060" s="196" t="s">
        <v>8262</v>
      </c>
      <c r="D3060" s="196" t="s">
        <v>8263</v>
      </c>
      <c r="E3060" s="196" t="s">
        <v>8264</v>
      </c>
      <c r="F3060" s="197" t="s">
        <v>8265</v>
      </c>
      <c r="H3060" s="186"/>
    </row>
    <row r="3061" spans="1:8" ht="12.75" hidden="1" customHeight="1">
      <c r="A3061" s="778" t="s">
        <v>13437</v>
      </c>
      <c r="B3061" s="779"/>
      <c r="C3061" s="779"/>
      <c r="D3061" s="779"/>
      <c r="E3061" s="779"/>
      <c r="F3061" s="780"/>
      <c r="H3061" s="186"/>
    </row>
    <row r="3062" spans="1:8" hidden="1">
      <c r="A3062" s="207" t="s">
        <v>8234</v>
      </c>
      <c r="B3062" s="208" t="s">
        <v>8235</v>
      </c>
      <c r="C3062" s="209" t="s">
        <v>13436</v>
      </c>
      <c r="D3062" s="210">
        <v>3.0000000000000001E-3</v>
      </c>
      <c r="E3062" s="211">
        <f>F$14</f>
        <v>2.89</v>
      </c>
      <c r="F3062" s="204">
        <f>PRODUCT(D3062:E3062)</f>
        <v>8.6700000000000006E-3</v>
      </c>
      <c r="H3062" s="186"/>
    </row>
    <row r="3063" spans="1:8" hidden="1">
      <c r="A3063" s="207" t="s">
        <v>8236</v>
      </c>
      <c r="B3063" s="208" t="s">
        <v>8237</v>
      </c>
      <c r="C3063" s="209" t="s">
        <v>13436</v>
      </c>
      <c r="D3063" s="210">
        <v>0.06</v>
      </c>
      <c r="E3063" s="211">
        <f>F$14</f>
        <v>2.89</v>
      </c>
      <c r="F3063" s="204">
        <f>PRODUCT(D3063:E3063)</f>
        <v>0.1734</v>
      </c>
      <c r="H3063" s="186"/>
    </row>
    <row r="3064" spans="1:8" hidden="1">
      <c r="A3064" s="207" t="s">
        <v>4681</v>
      </c>
      <c r="B3064" s="208" t="s">
        <v>4682</v>
      </c>
      <c r="C3064" s="209" t="s">
        <v>13436</v>
      </c>
      <c r="D3064" s="210">
        <v>0.3</v>
      </c>
      <c r="E3064" s="211">
        <f>F$12</f>
        <v>2.12</v>
      </c>
      <c r="F3064" s="204">
        <f>PRODUCT(D3064:E3064)</f>
        <v>0.63600000000000001</v>
      </c>
      <c r="H3064" s="186"/>
    </row>
    <row r="3065" spans="1:8" ht="12.75" hidden="1" customHeight="1">
      <c r="A3065" s="783" t="s">
        <v>13444</v>
      </c>
      <c r="B3065" s="784"/>
      <c r="C3065" s="784"/>
      <c r="D3065" s="784"/>
      <c r="E3065" s="784"/>
      <c r="F3065" s="204">
        <f>SUM(F3062:F3064)</f>
        <v>0.81807000000000007</v>
      </c>
      <c r="H3065" s="186"/>
    </row>
    <row r="3066" spans="1:8" hidden="1">
      <c r="A3066" s="783" t="s">
        <v>6572</v>
      </c>
      <c r="B3066" s="784"/>
      <c r="C3066" s="784"/>
      <c r="D3066" s="784"/>
      <c r="E3066" s="206" t="s">
        <v>10906</v>
      </c>
      <c r="F3066" s="204">
        <f>SUM(F3065)</f>
        <v>0.81807000000000007</v>
      </c>
      <c r="H3066" s="186"/>
    </row>
    <row r="3067" spans="1:8" hidden="1">
      <c r="A3067" s="783"/>
      <c r="B3067" s="784"/>
      <c r="C3067" s="784"/>
      <c r="D3067" s="784"/>
      <c r="E3067" s="212" t="s">
        <v>10907</v>
      </c>
      <c r="F3067" s="213">
        <f>F$10*(F3065)</f>
        <v>1.0045899600000001</v>
      </c>
      <c r="H3067" s="186"/>
    </row>
    <row r="3068" spans="1:8" hidden="1">
      <c r="A3068" s="783"/>
      <c r="B3068" s="784"/>
      <c r="C3068" s="784"/>
      <c r="D3068" s="784"/>
      <c r="E3068" s="206" t="s">
        <v>10908</v>
      </c>
      <c r="F3068" s="213">
        <f>SUM(F3066:F3067)*F$11</f>
        <v>0.36453199200000008</v>
      </c>
      <c r="H3068" s="186"/>
    </row>
    <row r="3069" spans="1:8" hidden="1">
      <c r="A3069" s="789"/>
      <c r="B3069" s="790"/>
      <c r="C3069" s="790"/>
      <c r="D3069" s="790"/>
      <c r="E3069" s="215" t="s">
        <v>10909</v>
      </c>
      <c r="F3069" s="216">
        <f>SUM(F3066:F3068)</f>
        <v>2.1871919520000001</v>
      </c>
      <c r="H3069" s="186"/>
    </row>
    <row r="3070" spans="1:8" hidden="1">
      <c r="A3070" s="377"/>
      <c r="B3070" s="377"/>
      <c r="C3070" s="377"/>
      <c r="D3070" s="377"/>
      <c r="E3070" s="378"/>
      <c r="F3070" s="375"/>
      <c r="H3070" s="186"/>
    </row>
    <row r="3071" spans="1:8" ht="12.75" hidden="1" customHeight="1">
      <c r="A3071" s="791" t="s">
        <v>13422</v>
      </c>
      <c r="B3071" s="792"/>
      <c r="C3071" s="792"/>
      <c r="D3071" s="792"/>
      <c r="E3071" s="781" t="s">
        <v>3402</v>
      </c>
      <c r="F3071" s="782"/>
      <c r="H3071" s="186"/>
    </row>
    <row r="3072" spans="1:8" ht="12.75" hidden="1" customHeight="1">
      <c r="A3072" s="190" t="s">
        <v>10268</v>
      </c>
      <c r="B3072" s="191">
        <f>ROUND(F3084,2)</f>
        <v>0.15</v>
      </c>
      <c r="C3072" s="192"/>
      <c r="D3072" s="193"/>
      <c r="E3072" s="192"/>
      <c r="F3072" s="194"/>
      <c r="H3072" s="186"/>
    </row>
    <row r="3073" spans="1:8" hidden="1">
      <c r="A3073" s="195" t="s">
        <v>12885</v>
      </c>
      <c r="B3073" s="196" t="s">
        <v>8261</v>
      </c>
      <c r="C3073" s="196" t="s">
        <v>8262</v>
      </c>
      <c r="D3073" s="196" t="s">
        <v>8263</v>
      </c>
      <c r="E3073" s="196" t="s">
        <v>8264</v>
      </c>
      <c r="F3073" s="197" t="s">
        <v>8265</v>
      </c>
      <c r="H3073" s="186"/>
    </row>
    <row r="3074" spans="1:8" ht="12.75" hidden="1" customHeight="1">
      <c r="A3074" s="778" t="s">
        <v>6573</v>
      </c>
      <c r="B3074" s="779"/>
      <c r="C3074" s="779"/>
      <c r="D3074" s="779"/>
      <c r="E3074" s="779"/>
      <c r="F3074" s="780"/>
      <c r="H3074" s="186"/>
    </row>
    <row r="3075" spans="1:8" hidden="1">
      <c r="A3075" s="219" t="s">
        <v>12339</v>
      </c>
      <c r="B3075" s="208" t="s">
        <v>12340</v>
      </c>
      <c r="C3075" s="209" t="s">
        <v>13436</v>
      </c>
      <c r="D3075" s="210">
        <v>0</v>
      </c>
      <c r="E3075" s="211">
        <f>Insumos!D$85</f>
        <v>25.227599999999999</v>
      </c>
      <c r="F3075" s="204">
        <f>PRODUCT(D3075:E3075)</f>
        <v>0</v>
      </c>
      <c r="H3075" s="186"/>
    </row>
    <row r="3076" spans="1:8" hidden="1">
      <c r="A3076" s="219" t="s">
        <v>9296</v>
      </c>
      <c r="B3076" s="208" t="s">
        <v>9297</v>
      </c>
      <c r="C3076" s="209" t="s">
        <v>13436</v>
      </c>
      <c r="D3076" s="210">
        <v>1E-3</v>
      </c>
      <c r="E3076" s="211">
        <f>Insumos!D$96</f>
        <v>122.0605</v>
      </c>
      <c r="F3076" s="204">
        <f>PRODUCT(D3076:E3076)</f>
        <v>0.1220605</v>
      </c>
      <c r="H3076" s="186"/>
    </row>
    <row r="3077" spans="1:8" ht="12.75" hidden="1" customHeight="1">
      <c r="A3077" s="783" t="s">
        <v>6574</v>
      </c>
      <c r="B3077" s="784"/>
      <c r="C3077" s="784"/>
      <c r="D3077" s="784"/>
      <c r="E3077" s="784"/>
      <c r="F3077" s="204">
        <f>SUM(F3075:F3076)</f>
        <v>0.1220605</v>
      </c>
      <c r="H3077" s="186"/>
    </row>
    <row r="3078" spans="1:8" ht="12.75" hidden="1" customHeight="1">
      <c r="A3078" s="778" t="s">
        <v>13437</v>
      </c>
      <c r="B3078" s="779"/>
      <c r="C3078" s="779"/>
      <c r="D3078" s="779"/>
      <c r="E3078" s="779"/>
      <c r="F3078" s="780"/>
      <c r="H3078" s="186"/>
    </row>
    <row r="3079" spans="1:8" hidden="1">
      <c r="A3079" s="207" t="s">
        <v>4681</v>
      </c>
      <c r="B3079" s="208" t="s">
        <v>4682</v>
      </c>
      <c r="C3079" s="209" t="s">
        <v>13436</v>
      </c>
      <c r="D3079" s="210">
        <v>1E-3</v>
      </c>
      <c r="E3079" s="211">
        <f>F$12</f>
        <v>2.12</v>
      </c>
      <c r="F3079" s="204">
        <f>PRODUCT(D3079:E3079)</f>
        <v>2.1200000000000004E-3</v>
      </c>
      <c r="H3079" s="186"/>
    </row>
    <row r="3080" spans="1:8" ht="12.75" hidden="1" customHeight="1">
      <c r="A3080" s="783" t="s">
        <v>13444</v>
      </c>
      <c r="B3080" s="784"/>
      <c r="C3080" s="784"/>
      <c r="D3080" s="784"/>
      <c r="E3080" s="784"/>
      <c r="F3080" s="204">
        <f>SUM(F3079:F3079)</f>
        <v>2.1200000000000004E-3</v>
      </c>
      <c r="H3080" s="186"/>
    </row>
    <row r="3081" spans="1:8" hidden="1">
      <c r="A3081" s="783" t="s">
        <v>6572</v>
      </c>
      <c r="B3081" s="784"/>
      <c r="C3081" s="784"/>
      <c r="D3081" s="784"/>
      <c r="E3081" s="206" t="s">
        <v>10906</v>
      </c>
      <c r="F3081" s="204">
        <f>SUM(F3077,F3080)</f>
        <v>0.1241805</v>
      </c>
      <c r="H3081" s="186"/>
    </row>
    <row r="3082" spans="1:8" hidden="1">
      <c r="A3082" s="783"/>
      <c r="B3082" s="784"/>
      <c r="C3082" s="784"/>
      <c r="D3082" s="784"/>
      <c r="E3082" s="212" t="s">
        <v>10907</v>
      </c>
      <c r="F3082" s="213">
        <f>F$10*(F3080)</f>
        <v>2.6033600000000003E-3</v>
      </c>
      <c r="H3082" s="186"/>
    </row>
    <row r="3083" spans="1:8" hidden="1">
      <c r="A3083" s="783"/>
      <c r="B3083" s="784"/>
      <c r="C3083" s="784"/>
      <c r="D3083" s="784"/>
      <c r="E3083" s="206" t="s">
        <v>10908</v>
      </c>
      <c r="F3083" s="213">
        <f>SUM(F3081:F3082)*F$11</f>
        <v>2.5356772E-2</v>
      </c>
      <c r="H3083" s="186"/>
    </row>
    <row r="3084" spans="1:8" hidden="1">
      <c r="A3084" s="789"/>
      <c r="B3084" s="790"/>
      <c r="C3084" s="790"/>
      <c r="D3084" s="790"/>
      <c r="E3084" s="215" t="s">
        <v>10909</v>
      </c>
      <c r="F3084" s="216">
        <f>SUM(F3081:F3083)</f>
        <v>0.152140632</v>
      </c>
      <c r="H3084" s="186"/>
    </row>
    <row r="3085" spans="1:8" ht="11.45" hidden="1" customHeight="1">
      <c r="A3085" s="796" t="s">
        <v>7207</v>
      </c>
      <c r="B3085" s="796"/>
      <c r="C3085" s="796"/>
      <c r="D3085" s="796"/>
      <c r="E3085" s="796"/>
      <c r="F3085" s="796"/>
      <c r="G3085" s="796"/>
      <c r="H3085" s="186"/>
    </row>
    <row r="3086" spans="1:8" ht="11.45" hidden="1" customHeight="1">
      <c r="H3086" s="186"/>
    </row>
    <row r="3087" spans="1:8" ht="11.45" hidden="1" customHeight="1">
      <c r="A3087" s="551" t="s">
        <v>7208</v>
      </c>
      <c r="B3087" s="560"/>
      <c r="C3087" s="560"/>
      <c r="D3087" s="560"/>
      <c r="E3087" s="188" t="s">
        <v>3998</v>
      </c>
      <c r="F3087" s="189"/>
      <c r="H3087" s="186"/>
    </row>
    <row r="3088" spans="1:8" ht="11.45" hidden="1" customHeight="1">
      <c r="A3088" s="190" t="s">
        <v>10268</v>
      </c>
      <c r="B3088" s="191">
        <f>ROUND(F3100,2)</f>
        <v>5.85</v>
      </c>
      <c r="C3088" s="192"/>
      <c r="D3088" s="193"/>
      <c r="E3088" s="192"/>
      <c r="F3088" s="194"/>
      <c r="H3088" s="186"/>
    </row>
    <row r="3089" spans="1:8" ht="11.45" hidden="1" customHeight="1">
      <c r="A3089" s="195" t="s">
        <v>12885</v>
      </c>
      <c r="B3089" s="196" t="s">
        <v>8261</v>
      </c>
      <c r="C3089" s="196" t="s">
        <v>8262</v>
      </c>
      <c r="D3089" s="196" t="s">
        <v>8263</v>
      </c>
      <c r="E3089" s="196" t="s">
        <v>8264</v>
      </c>
      <c r="F3089" s="197" t="s">
        <v>8265</v>
      </c>
      <c r="H3089" s="186"/>
    </row>
    <row r="3090" spans="1:8" ht="11.45" hidden="1" customHeight="1">
      <c r="A3090" s="198" t="s">
        <v>13437</v>
      </c>
      <c r="B3090" s="199"/>
      <c r="C3090" s="199"/>
      <c r="D3090" s="199"/>
      <c r="E3090" s="199"/>
      <c r="F3090" s="200"/>
      <c r="H3090" s="186"/>
    </row>
    <row r="3091" spans="1:8" ht="11.45" hidden="1" customHeight="1">
      <c r="A3091" s="207" t="s">
        <v>13396</v>
      </c>
      <c r="B3091" s="208" t="s">
        <v>13397</v>
      </c>
      <c r="C3091" s="209" t="s">
        <v>13436</v>
      </c>
      <c r="D3091" s="210">
        <v>0.08</v>
      </c>
      <c r="E3091" s="211">
        <f>F$14</f>
        <v>2.89</v>
      </c>
      <c r="F3091" s="204">
        <f>PRODUCT(D3091:E3091)</f>
        <v>0.23120000000000002</v>
      </c>
      <c r="H3091" s="186"/>
    </row>
    <row r="3092" spans="1:8" ht="11.45" hidden="1" customHeight="1">
      <c r="A3092" s="207" t="s">
        <v>4681</v>
      </c>
      <c r="B3092" s="208" t="s">
        <v>4682</v>
      </c>
      <c r="C3092" s="209" t="s">
        <v>13436</v>
      </c>
      <c r="D3092" s="210">
        <v>0.16</v>
      </c>
      <c r="E3092" s="211">
        <f>F$12</f>
        <v>2.12</v>
      </c>
      <c r="F3092" s="204">
        <f>PRODUCT(D3092:E3092)</f>
        <v>0.3392</v>
      </c>
      <c r="H3092" s="186"/>
    </row>
    <row r="3093" spans="1:8" ht="11.45" hidden="1" customHeight="1">
      <c r="A3093" s="205" t="s">
        <v>13444</v>
      </c>
      <c r="B3093" s="206"/>
      <c r="C3093" s="206"/>
      <c r="D3093" s="206"/>
      <c r="E3093" s="206"/>
      <c r="F3093" s="204">
        <f>SUM(F3091:F3092)</f>
        <v>0.57040000000000002</v>
      </c>
      <c r="H3093" s="186"/>
    </row>
    <row r="3094" spans="1:8" ht="11.45" hidden="1" customHeight="1">
      <c r="A3094" s="778" t="s">
        <v>13445</v>
      </c>
      <c r="B3094" s="779"/>
      <c r="C3094" s="779"/>
      <c r="D3094" s="779"/>
      <c r="E3094" s="779"/>
      <c r="F3094" s="780"/>
      <c r="H3094" s="186"/>
    </row>
    <row r="3095" spans="1:8" ht="11.45" hidden="1" customHeight="1">
      <c r="A3095" s="207" t="s">
        <v>7209</v>
      </c>
      <c r="B3095" s="208" t="s">
        <v>7210</v>
      </c>
      <c r="C3095" s="209" t="s">
        <v>12889</v>
      </c>
      <c r="D3095" s="210">
        <v>1.03</v>
      </c>
      <c r="E3095" s="211">
        <f>Insumos!D$572</f>
        <v>3.5</v>
      </c>
      <c r="F3095" s="204">
        <f>PRODUCT(D3095:E3095)</f>
        <v>3.605</v>
      </c>
      <c r="H3095" s="186"/>
    </row>
    <row r="3096" spans="1:8" ht="11.45" hidden="1" customHeight="1">
      <c r="A3096" s="783" t="s">
        <v>10905</v>
      </c>
      <c r="B3096" s="784"/>
      <c r="C3096" s="784"/>
      <c r="D3096" s="784"/>
      <c r="E3096" s="784"/>
      <c r="F3096" s="204">
        <f>SUM(F3095:F3095)</f>
        <v>3.605</v>
      </c>
      <c r="H3096" s="186"/>
    </row>
    <row r="3097" spans="1:8" ht="11.45" hidden="1" customHeight="1">
      <c r="A3097" s="783" t="s">
        <v>6572</v>
      </c>
      <c r="B3097" s="784"/>
      <c r="C3097" s="784"/>
      <c r="D3097" s="784"/>
      <c r="E3097" s="206" t="s">
        <v>10906</v>
      </c>
      <c r="F3097" s="204">
        <f>SUM(F3093,F3096)</f>
        <v>4.1753999999999998</v>
      </c>
      <c r="H3097" s="186"/>
    </row>
    <row r="3098" spans="1:8" ht="11.45" hidden="1" customHeight="1">
      <c r="A3098" s="783"/>
      <c r="B3098" s="784"/>
      <c r="C3098" s="784"/>
      <c r="D3098" s="784"/>
      <c r="E3098" s="212" t="s">
        <v>10907</v>
      </c>
      <c r="F3098" s="213">
        <f>F$10*(F3093)</f>
        <v>0.70045120000000005</v>
      </c>
      <c r="H3098" s="186"/>
    </row>
    <row r="3099" spans="1:8" ht="11.45" hidden="1" customHeight="1">
      <c r="A3099" s="783"/>
      <c r="B3099" s="784"/>
      <c r="C3099" s="784"/>
      <c r="D3099" s="784"/>
      <c r="E3099" s="206" t="s">
        <v>10908</v>
      </c>
      <c r="F3099" s="213">
        <f>SUM(F3097:F3098)*F$11</f>
        <v>0.97517023999999997</v>
      </c>
      <c r="H3099" s="186"/>
    </row>
    <row r="3100" spans="1:8" ht="11.45" hidden="1" customHeight="1">
      <c r="A3100" s="789"/>
      <c r="B3100" s="790"/>
      <c r="C3100" s="790"/>
      <c r="D3100" s="790"/>
      <c r="E3100" s="215" t="s">
        <v>10909</v>
      </c>
      <c r="F3100" s="216">
        <f>SUM(F3097:F3099)</f>
        <v>5.8510214399999994</v>
      </c>
      <c r="H3100" s="186"/>
    </row>
    <row r="3101" spans="1:8" ht="11.45" hidden="1" customHeight="1">
      <c r="H3101" s="186"/>
    </row>
    <row r="3102" spans="1:8" ht="11.45" hidden="1" customHeight="1">
      <c r="A3102" s="791" t="s">
        <v>7211</v>
      </c>
      <c r="B3102" s="792"/>
      <c r="C3102" s="792"/>
      <c r="D3102" s="792"/>
      <c r="E3102" s="781" t="s">
        <v>3995</v>
      </c>
      <c r="F3102" s="782"/>
      <c r="H3102" s="186"/>
    </row>
    <row r="3103" spans="1:8" ht="11.45" hidden="1" customHeight="1">
      <c r="A3103" s="190" t="s">
        <v>10268</v>
      </c>
      <c r="B3103" s="191">
        <f>ROUND(F3116,2)</f>
        <v>11.59</v>
      </c>
      <c r="C3103" s="192"/>
      <c r="D3103" s="193"/>
      <c r="E3103" s="192"/>
      <c r="F3103" s="194"/>
      <c r="H3103" s="186"/>
    </row>
    <row r="3104" spans="1:8" ht="11.45" hidden="1" customHeight="1">
      <c r="A3104" s="195" t="s">
        <v>12885</v>
      </c>
      <c r="B3104" s="196" t="s">
        <v>8261</v>
      </c>
      <c r="C3104" s="196" t="s">
        <v>8262</v>
      </c>
      <c r="D3104" s="196" t="s">
        <v>8263</v>
      </c>
      <c r="E3104" s="196" t="s">
        <v>8264</v>
      </c>
      <c r="F3104" s="197" t="s">
        <v>8265</v>
      </c>
      <c r="H3104" s="186"/>
    </row>
    <row r="3105" spans="1:8" ht="11.45" hidden="1" customHeight="1">
      <c r="A3105" s="778" t="s">
        <v>13437</v>
      </c>
      <c r="B3105" s="779"/>
      <c r="C3105" s="779"/>
      <c r="D3105" s="779"/>
      <c r="E3105" s="779"/>
      <c r="F3105" s="780"/>
      <c r="H3105" s="186"/>
    </row>
    <row r="3106" spans="1:8" ht="11.45" hidden="1" customHeight="1">
      <c r="A3106" s="207" t="s">
        <v>8234</v>
      </c>
      <c r="B3106" s="208" t="s">
        <v>8235</v>
      </c>
      <c r="C3106" s="209" t="s">
        <v>13436</v>
      </c>
      <c r="D3106" s="210">
        <v>0.25</v>
      </c>
      <c r="E3106" s="211">
        <f>F$14</f>
        <v>2.89</v>
      </c>
      <c r="F3106" s="204">
        <f>PRODUCT(D3106:E3106)</f>
        <v>0.72250000000000003</v>
      </c>
      <c r="H3106" s="186"/>
    </row>
    <row r="3107" spans="1:8" ht="11.45" hidden="1" customHeight="1">
      <c r="A3107" s="207" t="s">
        <v>4681</v>
      </c>
      <c r="B3107" s="208" t="s">
        <v>4682</v>
      </c>
      <c r="C3107" s="209" t="s">
        <v>13436</v>
      </c>
      <c r="D3107" s="210">
        <v>0.5</v>
      </c>
      <c r="E3107" s="211">
        <f>F$12</f>
        <v>2.12</v>
      </c>
      <c r="F3107" s="204">
        <f>PRODUCT(D3107:E3107)</f>
        <v>1.06</v>
      </c>
      <c r="H3107" s="186"/>
    </row>
    <row r="3108" spans="1:8" ht="11.45" hidden="1" customHeight="1">
      <c r="A3108" s="783" t="s">
        <v>13444</v>
      </c>
      <c r="B3108" s="784"/>
      <c r="C3108" s="784"/>
      <c r="D3108" s="784"/>
      <c r="E3108" s="784"/>
      <c r="F3108" s="204">
        <f>SUM(F3106:F3107)</f>
        <v>1.7825000000000002</v>
      </c>
      <c r="H3108" s="186"/>
    </row>
    <row r="3109" spans="1:8" ht="11.45" hidden="1" customHeight="1">
      <c r="A3109" s="778" t="s">
        <v>13445</v>
      </c>
      <c r="B3109" s="779"/>
      <c r="C3109" s="779"/>
      <c r="D3109" s="779"/>
      <c r="E3109" s="779"/>
      <c r="F3109" s="780"/>
      <c r="H3109" s="186"/>
    </row>
    <row r="3110" spans="1:8" ht="11.45" hidden="1" customHeight="1">
      <c r="A3110" s="207" t="s">
        <v>7212</v>
      </c>
      <c r="B3110" s="208" t="s">
        <v>7213</v>
      </c>
      <c r="C3110" s="209" t="s">
        <v>8240</v>
      </c>
      <c r="D3110" s="210">
        <v>2.2000000000000001E-3</v>
      </c>
      <c r="E3110" s="211">
        <f>Insumos!D$2324</f>
        <v>1404.78</v>
      </c>
      <c r="F3110" s="204">
        <f>PRODUCT(D3110:E3110)</f>
        <v>3.090516</v>
      </c>
      <c r="H3110" s="186"/>
    </row>
    <row r="3111" spans="1:8" ht="11.45" hidden="1" customHeight="1">
      <c r="A3111" s="207" t="s">
        <v>6215</v>
      </c>
      <c r="B3111" s="208" t="s">
        <v>6216</v>
      </c>
      <c r="C3111" s="209" t="s">
        <v>8247</v>
      </c>
      <c r="D3111" s="210">
        <v>0.1</v>
      </c>
      <c r="E3111" s="211">
        <f>Insumos!D$693</f>
        <v>4.43</v>
      </c>
      <c r="F3111" s="204">
        <f>PRODUCT(D3111:E3111)</f>
        <v>0.443</v>
      </c>
      <c r="H3111" s="186"/>
    </row>
    <row r="3112" spans="1:8" ht="11.45" hidden="1" customHeight="1">
      <c r="A3112" s="783" t="s">
        <v>10905</v>
      </c>
      <c r="B3112" s="784"/>
      <c r="C3112" s="784"/>
      <c r="D3112" s="784"/>
      <c r="E3112" s="784"/>
      <c r="F3112" s="204">
        <f>SUM(F3110:F3111)</f>
        <v>3.5335160000000001</v>
      </c>
      <c r="H3112" s="186"/>
    </row>
    <row r="3113" spans="1:8" ht="11.45" hidden="1" customHeight="1">
      <c r="A3113" s="783" t="s">
        <v>6572</v>
      </c>
      <c r="B3113" s="784"/>
      <c r="C3113" s="784"/>
      <c r="D3113" s="784"/>
      <c r="E3113" s="206" t="s">
        <v>10906</v>
      </c>
      <c r="F3113" s="204">
        <f>SUM(F3108,F3112)</f>
        <v>5.3160160000000003</v>
      </c>
      <c r="H3113" s="186"/>
    </row>
    <row r="3114" spans="1:8" ht="11.45" hidden="1" customHeight="1">
      <c r="A3114" s="783"/>
      <c r="B3114" s="784"/>
      <c r="C3114" s="784"/>
      <c r="D3114" s="784"/>
      <c r="E3114" s="212" t="s">
        <v>10907</v>
      </c>
      <c r="F3114" s="213">
        <f>F$10*(F3112)</f>
        <v>4.3391576480000005</v>
      </c>
      <c r="H3114" s="186"/>
    </row>
    <row r="3115" spans="1:8" ht="11.45" hidden="1" customHeight="1">
      <c r="A3115" s="783"/>
      <c r="B3115" s="784"/>
      <c r="C3115" s="784"/>
      <c r="D3115" s="784"/>
      <c r="E3115" s="206" t="s">
        <v>10908</v>
      </c>
      <c r="F3115" s="213">
        <f>SUM(F3113:F3114)*F$11</f>
        <v>1.9310347296000003</v>
      </c>
      <c r="H3115" s="186"/>
    </row>
    <row r="3116" spans="1:8" ht="11.45" hidden="1" customHeight="1">
      <c r="A3116" s="789"/>
      <c r="B3116" s="790"/>
      <c r="C3116" s="790"/>
      <c r="D3116" s="790"/>
      <c r="E3116" s="215" t="s">
        <v>10909</v>
      </c>
      <c r="F3116" s="216">
        <f>SUM(F3113:F3115)</f>
        <v>11.586208377600002</v>
      </c>
      <c r="H3116" s="186"/>
    </row>
    <row r="3117" spans="1:8" ht="11.45" hidden="1" customHeight="1">
      <c r="H3117" s="186"/>
    </row>
    <row r="3118" spans="1:8" ht="11.45" hidden="1" customHeight="1">
      <c r="A3118" s="791" t="s">
        <v>7214</v>
      </c>
      <c r="B3118" s="792"/>
      <c r="C3118" s="792"/>
      <c r="D3118" s="792"/>
      <c r="E3118" s="781" t="s">
        <v>3998</v>
      </c>
      <c r="F3118" s="782"/>
      <c r="H3118" s="186"/>
    </row>
    <row r="3119" spans="1:8" ht="11.45" hidden="1" customHeight="1">
      <c r="A3119" s="190" t="s">
        <v>10268</v>
      </c>
      <c r="B3119" s="191">
        <f>ROUND(F3132,2)</f>
        <v>1.57</v>
      </c>
      <c r="C3119" s="192"/>
      <c r="D3119" s="193"/>
      <c r="E3119" s="192"/>
      <c r="F3119" s="194"/>
      <c r="H3119" s="186"/>
    </row>
    <row r="3120" spans="1:8" ht="11.45" hidden="1" customHeight="1">
      <c r="A3120" s="195" t="s">
        <v>12885</v>
      </c>
      <c r="B3120" s="196" t="s">
        <v>8261</v>
      </c>
      <c r="C3120" s="196" t="s">
        <v>8262</v>
      </c>
      <c r="D3120" s="196" t="s">
        <v>8263</v>
      </c>
      <c r="E3120" s="196" t="s">
        <v>8264</v>
      </c>
      <c r="F3120" s="197" t="s">
        <v>8265</v>
      </c>
      <c r="H3120" s="186"/>
    </row>
    <row r="3121" spans="1:8" ht="11.45" hidden="1" customHeight="1">
      <c r="A3121" s="778" t="s">
        <v>13437</v>
      </c>
      <c r="B3121" s="779"/>
      <c r="C3121" s="779"/>
      <c r="D3121" s="779"/>
      <c r="E3121" s="779"/>
      <c r="F3121" s="780"/>
      <c r="H3121" s="186"/>
    </row>
    <row r="3122" spans="1:8" ht="11.45" hidden="1" customHeight="1">
      <c r="A3122" s="207" t="s">
        <v>8234</v>
      </c>
      <c r="B3122" s="208" t="s">
        <v>8235</v>
      </c>
      <c r="C3122" s="209" t="s">
        <v>13436</v>
      </c>
      <c r="D3122" s="210">
        <v>0.04</v>
      </c>
      <c r="E3122" s="211">
        <f>F$14</f>
        <v>2.89</v>
      </c>
      <c r="F3122" s="204">
        <f>PRODUCT(D3122:E3122)</f>
        <v>0.11560000000000001</v>
      </c>
      <c r="H3122" s="186"/>
    </row>
    <row r="3123" spans="1:8" ht="11.45" hidden="1" customHeight="1">
      <c r="A3123" s="207" t="s">
        <v>4681</v>
      </c>
      <c r="B3123" s="208" t="s">
        <v>4682</v>
      </c>
      <c r="C3123" s="209" t="s">
        <v>13436</v>
      </c>
      <c r="D3123" s="210">
        <v>0.12</v>
      </c>
      <c r="E3123" s="211">
        <f>F$12</f>
        <v>2.12</v>
      </c>
      <c r="F3123" s="204">
        <f>PRODUCT(D3123:E3123)</f>
        <v>0.25440000000000002</v>
      </c>
      <c r="H3123" s="186"/>
    </row>
    <row r="3124" spans="1:8" ht="11.45" hidden="1" customHeight="1">
      <c r="A3124" s="783" t="s">
        <v>13444</v>
      </c>
      <c r="B3124" s="784"/>
      <c r="C3124" s="784"/>
      <c r="D3124" s="784"/>
      <c r="E3124" s="784"/>
      <c r="F3124" s="204">
        <f>SUM(F3122:F3123)</f>
        <v>0.37</v>
      </c>
      <c r="H3124" s="186"/>
    </row>
    <row r="3125" spans="1:8" ht="11.45" hidden="1" customHeight="1">
      <c r="A3125" s="778" t="s">
        <v>13445</v>
      </c>
      <c r="B3125" s="779"/>
      <c r="C3125" s="779"/>
      <c r="D3125" s="779"/>
      <c r="E3125" s="779"/>
      <c r="F3125" s="780"/>
      <c r="H3125" s="186"/>
    </row>
    <row r="3126" spans="1:8" ht="11.45" hidden="1" customHeight="1">
      <c r="A3126" s="207" t="s">
        <v>7212</v>
      </c>
      <c r="B3126" s="208" t="s">
        <v>7213</v>
      </c>
      <c r="C3126" s="209" t="s">
        <v>8240</v>
      </c>
      <c r="D3126" s="210">
        <v>2.9999999999999997E-4</v>
      </c>
      <c r="E3126" s="211">
        <f>Insumos!D$2324</f>
        <v>1404.78</v>
      </c>
      <c r="F3126" s="204">
        <f>PRODUCT(D3126:E3126)</f>
        <v>0.42143399999999998</v>
      </c>
      <c r="H3126" s="186"/>
    </row>
    <row r="3127" spans="1:8" ht="11.45" hidden="1" customHeight="1">
      <c r="A3127" s="207" t="s">
        <v>6215</v>
      </c>
      <c r="B3127" s="208" t="s">
        <v>6216</v>
      </c>
      <c r="C3127" s="209" t="s">
        <v>8247</v>
      </c>
      <c r="D3127" s="210">
        <v>1.4999999999999999E-2</v>
      </c>
      <c r="E3127" s="211">
        <f>Insumos!D$693</f>
        <v>4.43</v>
      </c>
      <c r="F3127" s="204">
        <f>PRODUCT(D3127:E3127)</f>
        <v>6.6449999999999995E-2</v>
      </c>
      <c r="H3127" s="186"/>
    </row>
    <row r="3128" spans="1:8" ht="11.45" hidden="1" customHeight="1">
      <c r="A3128" s="783" t="s">
        <v>10905</v>
      </c>
      <c r="B3128" s="784"/>
      <c r="C3128" s="784"/>
      <c r="D3128" s="784"/>
      <c r="E3128" s="784"/>
      <c r="F3128" s="204">
        <f>SUM(F3126:F3127)</f>
        <v>0.48788399999999998</v>
      </c>
      <c r="H3128" s="186"/>
    </row>
    <row r="3129" spans="1:8" ht="11.45" hidden="1" customHeight="1">
      <c r="A3129" s="783" t="s">
        <v>6572</v>
      </c>
      <c r="B3129" s="784"/>
      <c r="C3129" s="784"/>
      <c r="D3129" s="784"/>
      <c r="E3129" s="206" t="s">
        <v>10906</v>
      </c>
      <c r="F3129" s="204">
        <f>SUM(F3124,F3128)</f>
        <v>0.85788399999999998</v>
      </c>
      <c r="H3129" s="186"/>
    </row>
    <row r="3130" spans="1:8" ht="11.45" hidden="1" customHeight="1">
      <c r="A3130" s="783"/>
      <c r="B3130" s="784"/>
      <c r="C3130" s="784"/>
      <c r="D3130" s="784"/>
      <c r="E3130" s="212" t="s">
        <v>10907</v>
      </c>
      <c r="F3130" s="213">
        <f>F$10*(F3124)</f>
        <v>0.45435999999999999</v>
      </c>
      <c r="H3130" s="186"/>
    </row>
    <row r="3131" spans="1:8" ht="11.45" hidden="1" customHeight="1">
      <c r="A3131" s="783"/>
      <c r="B3131" s="784"/>
      <c r="C3131" s="784"/>
      <c r="D3131" s="784"/>
      <c r="E3131" s="206" t="s">
        <v>10908</v>
      </c>
      <c r="F3131" s="213">
        <f>SUM(F3129:F3130)*F$11</f>
        <v>0.26244879999999998</v>
      </c>
      <c r="H3131" s="186"/>
    </row>
    <row r="3132" spans="1:8" ht="11.45" hidden="1" customHeight="1">
      <c r="A3132" s="789"/>
      <c r="B3132" s="790"/>
      <c r="C3132" s="790"/>
      <c r="D3132" s="790"/>
      <c r="E3132" s="215" t="s">
        <v>10909</v>
      </c>
      <c r="F3132" s="216">
        <f>SUM(F3129:F3131)</f>
        <v>1.5746928</v>
      </c>
      <c r="H3132" s="186"/>
    </row>
    <row r="3133" spans="1:8" hidden="1">
      <c r="H3133" s="274"/>
    </row>
    <row r="3134" spans="1:8" ht="11.65" hidden="1" customHeight="1">
      <c r="A3134" s="840" t="s">
        <v>7215</v>
      </c>
      <c r="B3134" s="841"/>
      <c r="C3134" s="841"/>
      <c r="D3134" s="841"/>
      <c r="E3134" s="781" t="s">
        <v>3998</v>
      </c>
      <c r="F3134" s="782"/>
      <c r="H3134" s="186"/>
    </row>
    <row r="3135" spans="1:8" ht="11.65" hidden="1" customHeight="1">
      <c r="A3135" s="190" t="s">
        <v>10268</v>
      </c>
      <c r="B3135" s="191">
        <f>ROUND(F3148,2)</f>
        <v>4.16</v>
      </c>
      <c r="C3135" s="192"/>
      <c r="D3135" s="193"/>
      <c r="E3135" s="192"/>
      <c r="F3135" s="194"/>
      <c r="H3135" s="186"/>
    </row>
    <row r="3136" spans="1:8" ht="11.65" hidden="1" customHeight="1">
      <c r="A3136" s="195" t="s">
        <v>12885</v>
      </c>
      <c r="B3136" s="196" t="s">
        <v>8261</v>
      </c>
      <c r="C3136" s="196" t="s">
        <v>8262</v>
      </c>
      <c r="D3136" s="196" t="s">
        <v>8263</v>
      </c>
      <c r="E3136" s="196" t="s">
        <v>8264</v>
      </c>
      <c r="F3136" s="197" t="s">
        <v>8265</v>
      </c>
      <c r="H3136" s="186"/>
    </row>
    <row r="3137" spans="1:8" ht="11.65" hidden="1" customHeight="1">
      <c r="A3137" s="778" t="s">
        <v>13437</v>
      </c>
      <c r="B3137" s="779"/>
      <c r="C3137" s="779"/>
      <c r="D3137" s="779"/>
      <c r="E3137" s="779"/>
      <c r="F3137" s="780"/>
      <c r="H3137" s="186"/>
    </row>
    <row r="3138" spans="1:8" ht="11.65" hidden="1" customHeight="1">
      <c r="A3138" s="329" t="s">
        <v>8234</v>
      </c>
      <c r="B3138" s="325" t="s">
        <v>8235</v>
      </c>
      <c r="C3138" s="326" t="s">
        <v>13436</v>
      </c>
      <c r="D3138" s="327">
        <v>0.06</v>
      </c>
      <c r="E3138" s="330">
        <f>F$14</f>
        <v>2.89</v>
      </c>
      <c r="F3138" s="204">
        <f>PRODUCT(D3138:E3138)</f>
        <v>0.1734</v>
      </c>
      <c r="H3138" s="186"/>
    </row>
    <row r="3139" spans="1:8" ht="11.65" hidden="1" customHeight="1">
      <c r="A3139" s="329" t="s">
        <v>4681</v>
      </c>
      <c r="B3139" s="325" t="s">
        <v>4682</v>
      </c>
      <c r="C3139" s="326" t="s">
        <v>13436</v>
      </c>
      <c r="D3139" s="327">
        <v>0.18</v>
      </c>
      <c r="E3139" s="330">
        <f>F$12</f>
        <v>2.12</v>
      </c>
      <c r="F3139" s="204">
        <f>PRODUCT(D3139:E3139)</f>
        <v>0.38159999999999999</v>
      </c>
      <c r="H3139" s="186"/>
    </row>
    <row r="3140" spans="1:8" ht="11.65" hidden="1" customHeight="1">
      <c r="A3140" s="783" t="s">
        <v>13444</v>
      </c>
      <c r="B3140" s="784"/>
      <c r="C3140" s="784"/>
      <c r="D3140" s="784"/>
      <c r="E3140" s="784"/>
      <c r="F3140" s="204">
        <f>SUM(F3138:F3139)</f>
        <v>0.55499999999999994</v>
      </c>
      <c r="H3140" s="186"/>
    </row>
    <row r="3141" spans="1:8" ht="11.65" hidden="1" customHeight="1">
      <c r="A3141" s="778" t="s">
        <v>13445</v>
      </c>
      <c r="B3141" s="779"/>
      <c r="C3141" s="779"/>
      <c r="D3141" s="779"/>
      <c r="E3141" s="779"/>
      <c r="F3141" s="780"/>
      <c r="H3141" s="186"/>
    </row>
    <row r="3142" spans="1:8" ht="11.65" hidden="1" customHeight="1">
      <c r="A3142" s="329" t="s">
        <v>7212</v>
      </c>
      <c r="B3142" s="325" t="s">
        <v>7213</v>
      </c>
      <c r="C3142" s="326" t="s">
        <v>8240</v>
      </c>
      <c r="D3142" s="327">
        <v>8.0000000000000004E-4</v>
      </c>
      <c r="E3142" s="330">
        <f>Insumos!D$2324</f>
        <v>1404.78</v>
      </c>
      <c r="F3142" s="204">
        <f>PRODUCT(D3142:E3142)</f>
        <v>1.1238239999999999</v>
      </c>
      <c r="H3142" s="186"/>
    </row>
    <row r="3143" spans="1:8" ht="11.65" hidden="1" customHeight="1">
      <c r="A3143" s="329" t="s">
        <v>6215</v>
      </c>
      <c r="B3143" s="325" t="s">
        <v>6216</v>
      </c>
      <c r="C3143" s="326" t="s">
        <v>8247</v>
      </c>
      <c r="D3143" s="327">
        <v>0.25</v>
      </c>
      <c r="E3143" s="330">
        <f>Insumos!D$693</f>
        <v>4.43</v>
      </c>
      <c r="F3143" s="204">
        <f>PRODUCT(D3143:E3143)</f>
        <v>1.1074999999999999</v>
      </c>
      <c r="H3143" s="186"/>
    </row>
    <row r="3144" spans="1:8" ht="11.65" hidden="1" customHeight="1">
      <c r="A3144" s="783" t="s">
        <v>10905</v>
      </c>
      <c r="B3144" s="784"/>
      <c r="C3144" s="784"/>
      <c r="D3144" s="784"/>
      <c r="E3144" s="784"/>
      <c r="F3144" s="204">
        <f>SUM(F3142:F3143)</f>
        <v>2.2313239999999999</v>
      </c>
      <c r="H3144" s="186"/>
    </row>
    <row r="3145" spans="1:8" ht="11.65" hidden="1" customHeight="1">
      <c r="A3145" s="783" t="s">
        <v>6572</v>
      </c>
      <c r="B3145" s="784"/>
      <c r="C3145" s="784"/>
      <c r="D3145" s="784"/>
      <c r="E3145" s="206" t="s">
        <v>10906</v>
      </c>
      <c r="F3145" s="204">
        <f>SUM(F3140,F3144)</f>
        <v>2.7863239999999996</v>
      </c>
      <c r="H3145" s="186"/>
    </row>
    <row r="3146" spans="1:8" ht="11.65" hidden="1" customHeight="1">
      <c r="A3146" s="783"/>
      <c r="B3146" s="784"/>
      <c r="C3146" s="784"/>
      <c r="D3146" s="784"/>
      <c r="E3146" s="206" t="s">
        <v>10907</v>
      </c>
      <c r="F3146" s="331">
        <f>F$10*(F3140)</f>
        <v>0.68153999999999992</v>
      </c>
      <c r="H3146" s="186"/>
    </row>
    <row r="3147" spans="1:8" ht="11.65" hidden="1" customHeight="1">
      <c r="A3147" s="783"/>
      <c r="B3147" s="784"/>
      <c r="C3147" s="784"/>
      <c r="D3147" s="784"/>
      <c r="E3147" s="206" t="s">
        <v>10908</v>
      </c>
      <c r="F3147" s="331">
        <f>SUM(F3145:F3146)*F$11</f>
        <v>0.69357279999999999</v>
      </c>
      <c r="H3147" s="186"/>
    </row>
    <row r="3148" spans="1:8" ht="11.65" hidden="1" customHeight="1">
      <c r="A3148" s="789"/>
      <c r="B3148" s="790"/>
      <c r="C3148" s="790"/>
      <c r="D3148" s="790"/>
      <c r="E3148" s="214" t="s">
        <v>10909</v>
      </c>
      <c r="F3148" s="216">
        <f>SUM(F3145:F3147)</f>
        <v>4.1614367999999997</v>
      </c>
      <c r="H3148" s="186"/>
    </row>
    <row r="3149" spans="1:8" ht="11.65" hidden="1" customHeight="1">
      <c r="H3149" s="186"/>
    </row>
    <row r="3150" spans="1:8" ht="11.65" hidden="1" customHeight="1">
      <c r="A3150" s="791" t="s">
        <v>9288</v>
      </c>
      <c r="B3150" s="792"/>
      <c r="C3150" s="792"/>
      <c r="D3150" s="792"/>
      <c r="E3150" s="781" t="s">
        <v>3998</v>
      </c>
      <c r="F3150" s="782"/>
      <c r="H3150" s="186"/>
    </row>
    <row r="3151" spans="1:8" ht="11.65" hidden="1" customHeight="1">
      <c r="A3151" s="190" t="s">
        <v>10268</v>
      </c>
      <c r="B3151" s="191">
        <f>ROUND(F3165,2)</f>
        <v>3.37</v>
      </c>
      <c r="C3151" s="192"/>
      <c r="D3151" s="193"/>
      <c r="E3151" s="192"/>
      <c r="F3151" s="194"/>
      <c r="H3151" s="186"/>
    </row>
    <row r="3152" spans="1:8" ht="11.65" hidden="1" customHeight="1">
      <c r="A3152" s="195" t="s">
        <v>12885</v>
      </c>
      <c r="B3152" s="196" t="s">
        <v>8261</v>
      </c>
      <c r="C3152" s="196" t="s">
        <v>8262</v>
      </c>
      <c r="D3152" s="196" t="s">
        <v>8263</v>
      </c>
      <c r="E3152" s="196" t="s">
        <v>8264</v>
      </c>
      <c r="F3152" s="197" t="s">
        <v>8265</v>
      </c>
      <c r="H3152" s="186"/>
    </row>
    <row r="3153" spans="1:8" ht="11.65" hidden="1" customHeight="1">
      <c r="A3153" s="778" t="s">
        <v>13437</v>
      </c>
      <c r="B3153" s="779"/>
      <c r="C3153" s="779"/>
      <c r="D3153" s="779"/>
      <c r="E3153" s="779"/>
      <c r="F3153" s="780"/>
      <c r="H3153" s="186"/>
    </row>
    <row r="3154" spans="1:8" ht="11.65" hidden="1" customHeight="1">
      <c r="A3154" s="207" t="s">
        <v>8236</v>
      </c>
      <c r="B3154" s="208" t="s">
        <v>8237</v>
      </c>
      <c r="C3154" s="209" t="s">
        <v>13436</v>
      </c>
      <c r="D3154" s="210">
        <v>0.1</v>
      </c>
      <c r="E3154" s="211">
        <f>F$14</f>
        <v>2.89</v>
      </c>
      <c r="F3154" s="204">
        <f>PRODUCT(D3154:E3154)</f>
        <v>0.28900000000000003</v>
      </c>
      <c r="H3154" s="186"/>
    </row>
    <row r="3155" spans="1:8" ht="11.65" hidden="1" customHeight="1">
      <c r="A3155" s="207" t="s">
        <v>4681</v>
      </c>
      <c r="B3155" s="208" t="s">
        <v>4682</v>
      </c>
      <c r="C3155" s="209" t="s">
        <v>13436</v>
      </c>
      <c r="D3155" s="210">
        <v>0.2</v>
      </c>
      <c r="E3155" s="211">
        <f>F$12</f>
        <v>2.12</v>
      </c>
      <c r="F3155" s="204">
        <f>PRODUCT(D3155:E3155)</f>
        <v>0.42400000000000004</v>
      </c>
      <c r="H3155" s="186"/>
    </row>
    <row r="3156" spans="1:8" ht="11.65" hidden="1" customHeight="1">
      <c r="A3156" s="783" t="s">
        <v>13444</v>
      </c>
      <c r="B3156" s="784"/>
      <c r="C3156" s="784"/>
      <c r="D3156" s="784"/>
      <c r="E3156" s="784"/>
      <c r="F3156" s="204">
        <f>SUM(F3154:F3155)</f>
        <v>0.71300000000000008</v>
      </c>
      <c r="H3156" s="186"/>
    </row>
    <row r="3157" spans="1:8" ht="11.65" hidden="1" customHeight="1">
      <c r="A3157" s="778" t="s">
        <v>13445</v>
      </c>
      <c r="B3157" s="779"/>
      <c r="C3157" s="779"/>
      <c r="D3157" s="779"/>
      <c r="E3157" s="779"/>
      <c r="F3157" s="780"/>
      <c r="H3157" s="186"/>
    </row>
    <row r="3158" spans="1:8" ht="11.65" hidden="1" customHeight="1">
      <c r="A3158" s="207" t="s">
        <v>8250</v>
      </c>
      <c r="B3158" s="208" t="s">
        <v>8251</v>
      </c>
      <c r="C3158" s="209" t="s">
        <v>4675</v>
      </c>
      <c r="D3158" s="210">
        <v>0.13</v>
      </c>
      <c r="E3158" s="211">
        <f>Insumos!D$2331</f>
        <v>4.58</v>
      </c>
      <c r="F3158" s="204">
        <f>PRODUCT(D3158:E3158)</f>
        <v>0.59540000000000004</v>
      </c>
      <c r="H3158" s="186"/>
    </row>
    <row r="3159" spans="1:8" ht="11.65" hidden="1" customHeight="1">
      <c r="A3159" s="207" t="s">
        <v>6215</v>
      </c>
      <c r="B3159" s="208" t="s">
        <v>6216</v>
      </c>
      <c r="C3159" s="209" t="s">
        <v>8247</v>
      </c>
      <c r="D3159" s="210">
        <v>2.8000000000000001E-2</v>
      </c>
      <c r="E3159" s="211">
        <f>Insumos!D$693</f>
        <v>4.43</v>
      </c>
      <c r="F3159" s="204">
        <f>PRODUCT(D3159:E3159)</f>
        <v>0.12404</v>
      </c>
      <c r="H3159" s="186"/>
    </row>
    <row r="3160" spans="1:8" ht="11.65" hidden="1" customHeight="1">
      <c r="A3160" s="207" t="s">
        <v>8258</v>
      </c>
      <c r="B3160" s="208" t="s">
        <v>8259</v>
      </c>
      <c r="C3160" s="209" t="s">
        <v>4675</v>
      </c>
      <c r="D3160" s="210">
        <v>8.3000000000000004E-2</v>
      </c>
      <c r="E3160" s="211">
        <f>Insumos!D$2361</f>
        <v>6</v>
      </c>
      <c r="F3160" s="204">
        <f>PRODUCT(D3160:E3160)</f>
        <v>0.498</v>
      </c>
      <c r="H3160" s="186"/>
    </row>
    <row r="3161" spans="1:8" ht="11.65" hidden="1" customHeight="1">
      <c r="A3161" s="783" t="s">
        <v>10905</v>
      </c>
      <c r="B3161" s="784"/>
      <c r="C3161" s="784"/>
      <c r="D3161" s="784"/>
      <c r="E3161" s="784"/>
      <c r="F3161" s="204">
        <f>SUM(F3158:F3160)</f>
        <v>1.2174400000000001</v>
      </c>
      <c r="H3161" s="186"/>
    </row>
    <row r="3162" spans="1:8" ht="11.65" hidden="1" customHeight="1">
      <c r="A3162" s="783" t="s">
        <v>6572</v>
      </c>
      <c r="B3162" s="784"/>
      <c r="C3162" s="784"/>
      <c r="D3162" s="784"/>
      <c r="E3162" s="206" t="s">
        <v>10906</v>
      </c>
      <c r="F3162" s="204">
        <f>SUM(F3156,F3161)</f>
        <v>1.9304400000000002</v>
      </c>
      <c r="H3162" s="186"/>
    </row>
    <row r="3163" spans="1:8" ht="11.65" hidden="1" customHeight="1">
      <c r="A3163" s="783"/>
      <c r="B3163" s="784"/>
      <c r="C3163" s="784"/>
      <c r="D3163" s="784"/>
      <c r="E3163" s="212" t="s">
        <v>10907</v>
      </c>
      <c r="F3163" s="213">
        <f>F$10*(F3156)</f>
        <v>0.87556400000000012</v>
      </c>
      <c r="H3163" s="186"/>
    </row>
    <row r="3164" spans="1:8" ht="11.65" hidden="1" customHeight="1">
      <c r="A3164" s="783"/>
      <c r="B3164" s="784"/>
      <c r="C3164" s="784"/>
      <c r="D3164" s="784"/>
      <c r="E3164" s="206" t="s">
        <v>10908</v>
      </c>
      <c r="F3164" s="213">
        <f>SUM(F3162:F3163)*F$11</f>
        <v>0.56120080000000006</v>
      </c>
      <c r="H3164" s="186"/>
    </row>
    <row r="3165" spans="1:8" ht="11.65" hidden="1" customHeight="1">
      <c r="A3165" s="789"/>
      <c r="B3165" s="790"/>
      <c r="C3165" s="790"/>
      <c r="D3165" s="790"/>
      <c r="E3165" s="215" t="s">
        <v>10909</v>
      </c>
      <c r="F3165" s="216">
        <f>SUM(F3162:F3164)</f>
        <v>3.3672048000000001</v>
      </c>
      <c r="H3165" s="186"/>
    </row>
    <row r="3166" spans="1:8" ht="11.65" hidden="1" customHeight="1">
      <c r="A3166" s="377"/>
      <c r="B3166" s="377"/>
      <c r="C3166" s="377"/>
      <c r="D3166" s="377"/>
      <c r="E3166" s="378"/>
      <c r="F3166" s="375"/>
      <c r="H3166" s="186"/>
    </row>
    <row r="3167" spans="1:8" ht="11.65" hidden="1" customHeight="1">
      <c r="A3167" s="791" t="s">
        <v>4549</v>
      </c>
      <c r="B3167" s="792"/>
      <c r="C3167" s="792"/>
      <c r="D3167" s="792"/>
      <c r="E3167" s="781" t="s">
        <v>3998</v>
      </c>
      <c r="F3167" s="782"/>
      <c r="H3167" s="186"/>
    </row>
    <row r="3168" spans="1:8" ht="11.65" hidden="1" customHeight="1">
      <c r="A3168" s="190" t="s">
        <v>10268</v>
      </c>
      <c r="B3168" s="191">
        <f>ROUND(F3181,2)</f>
        <v>21.77</v>
      </c>
      <c r="C3168" s="192"/>
      <c r="D3168" s="193"/>
      <c r="E3168" s="192"/>
      <c r="F3168" s="194"/>
      <c r="H3168" s="186"/>
    </row>
    <row r="3169" spans="1:8" ht="11.65" hidden="1" customHeight="1">
      <c r="A3169" s="195" t="s">
        <v>12885</v>
      </c>
      <c r="B3169" s="196" t="s">
        <v>8261</v>
      </c>
      <c r="C3169" s="196" t="s">
        <v>8262</v>
      </c>
      <c r="D3169" s="196" t="s">
        <v>8263</v>
      </c>
      <c r="E3169" s="196" t="s">
        <v>8264</v>
      </c>
      <c r="F3169" s="197" t="s">
        <v>8265</v>
      </c>
      <c r="H3169" s="186"/>
    </row>
    <row r="3170" spans="1:8" ht="11.65" hidden="1" customHeight="1">
      <c r="A3170" s="778" t="s">
        <v>13437</v>
      </c>
      <c r="B3170" s="779"/>
      <c r="C3170" s="779"/>
      <c r="D3170" s="779"/>
      <c r="E3170" s="779"/>
      <c r="F3170" s="780"/>
      <c r="H3170" s="186"/>
    </row>
    <row r="3171" spans="1:8" ht="11.65" hidden="1" customHeight="1">
      <c r="A3171" s="207" t="s">
        <v>8234</v>
      </c>
      <c r="B3171" s="208" t="s">
        <v>8235</v>
      </c>
      <c r="C3171" s="209" t="s">
        <v>13436</v>
      </c>
      <c r="D3171" s="210">
        <v>0.6</v>
      </c>
      <c r="E3171" s="211">
        <f>F$14</f>
        <v>2.89</v>
      </c>
      <c r="F3171" s="204">
        <f>PRODUCT(D3171:E3171)</f>
        <v>1.734</v>
      </c>
      <c r="H3171" s="186"/>
    </row>
    <row r="3172" spans="1:8" ht="11.65" hidden="1" customHeight="1">
      <c r="A3172" s="207" t="s">
        <v>4681</v>
      </c>
      <c r="B3172" s="208" t="s">
        <v>4682</v>
      </c>
      <c r="C3172" s="209" t="s">
        <v>13436</v>
      </c>
      <c r="D3172" s="210">
        <v>1.2</v>
      </c>
      <c r="E3172" s="211">
        <f>F$12</f>
        <v>2.12</v>
      </c>
      <c r="F3172" s="204">
        <f>PRODUCT(D3172:E3172)</f>
        <v>2.544</v>
      </c>
      <c r="H3172" s="186"/>
    </row>
    <row r="3173" spans="1:8" ht="11.65" hidden="1" customHeight="1">
      <c r="A3173" s="783" t="s">
        <v>13444</v>
      </c>
      <c r="B3173" s="784"/>
      <c r="C3173" s="784"/>
      <c r="D3173" s="784"/>
      <c r="E3173" s="784"/>
      <c r="F3173" s="204">
        <f>SUM(F3171:F3172)</f>
        <v>4.2780000000000005</v>
      </c>
      <c r="H3173" s="186"/>
    </row>
    <row r="3174" spans="1:8" ht="11.65" hidden="1" customHeight="1">
      <c r="A3174" s="778" t="s">
        <v>13445</v>
      </c>
      <c r="B3174" s="779"/>
      <c r="C3174" s="779"/>
      <c r="D3174" s="779"/>
      <c r="E3174" s="779"/>
      <c r="F3174" s="780"/>
      <c r="H3174" s="186"/>
    </row>
    <row r="3175" spans="1:8" ht="11.65" hidden="1" customHeight="1">
      <c r="A3175" s="207" t="s">
        <v>7212</v>
      </c>
      <c r="B3175" s="208" t="s">
        <v>7213</v>
      </c>
      <c r="C3175" s="209" t="s">
        <v>8240</v>
      </c>
      <c r="D3175" s="210">
        <v>5.4999999999999997E-3</v>
      </c>
      <c r="E3175" s="211">
        <f>Insumos!D$2324</f>
        <v>1404.78</v>
      </c>
      <c r="F3175" s="204">
        <f>PRODUCT(D3175:E3175)</f>
        <v>7.7262899999999997</v>
      </c>
      <c r="H3175" s="186"/>
    </row>
    <row r="3176" spans="1:8" ht="11.65" hidden="1" customHeight="1">
      <c r="A3176" s="207" t="s">
        <v>6215</v>
      </c>
      <c r="B3176" s="208" t="s">
        <v>6216</v>
      </c>
      <c r="C3176" s="209" t="s">
        <v>8247</v>
      </c>
      <c r="D3176" s="210">
        <v>0.2</v>
      </c>
      <c r="E3176" s="211">
        <f>Insumos!D$693</f>
        <v>4.43</v>
      </c>
      <c r="F3176" s="204">
        <f>PRODUCT(D3176:E3176)</f>
        <v>0.88600000000000001</v>
      </c>
      <c r="H3176" s="186"/>
    </row>
    <row r="3177" spans="1:8" ht="11.65" hidden="1" customHeight="1">
      <c r="A3177" s="783" t="s">
        <v>10905</v>
      </c>
      <c r="B3177" s="784"/>
      <c r="C3177" s="784"/>
      <c r="D3177" s="784"/>
      <c r="E3177" s="784"/>
      <c r="F3177" s="204">
        <f>SUM(F3175:F3176)</f>
        <v>8.6122899999999998</v>
      </c>
      <c r="H3177" s="186"/>
    </row>
    <row r="3178" spans="1:8" ht="11.65" hidden="1" customHeight="1">
      <c r="A3178" s="205" t="s">
        <v>6572</v>
      </c>
      <c r="B3178" s="206"/>
      <c r="C3178" s="206"/>
      <c r="D3178" s="206"/>
      <c r="E3178" s="206" t="s">
        <v>10906</v>
      </c>
      <c r="F3178" s="204">
        <f>SUM(F3173,F3177)</f>
        <v>12.89029</v>
      </c>
      <c r="H3178" s="186"/>
    </row>
    <row r="3179" spans="1:8" ht="11.65" hidden="1" customHeight="1">
      <c r="A3179" s="205"/>
      <c r="B3179" s="206"/>
      <c r="C3179" s="206"/>
      <c r="D3179" s="206"/>
      <c r="E3179" s="212" t="s">
        <v>10907</v>
      </c>
      <c r="F3179" s="213">
        <f>F$10*(F3173)</f>
        <v>5.2533840000000005</v>
      </c>
      <c r="H3179" s="186"/>
    </row>
    <row r="3180" spans="1:8" ht="11.65" hidden="1" customHeight="1">
      <c r="A3180" s="205"/>
      <c r="B3180" s="206"/>
      <c r="C3180" s="206"/>
      <c r="D3180" s="206"/>
      <c r="E3180" s="206" t="s">
        <v>10908</v>
      </c>
      <c r="F3180" s="213">
        <f>SUM(F3178:F3179)*F$11</f>
        <v>3.6287348000000001</v>
      </c>
      <c r="H3180" s="186"/>
    </row>
    <row r="3181" spans="1:8" ht="11.65" hidden="1" customHeight="1">
      <c r="A3181" s="550"/>
      <c r="B3181" s="214"/>
      <c r="C3181" s="214"/>
      <c r="D3181" s="214"/>
      <c r="E3181" s="215" t="s">
        <v>10909</v>
      </c>
      <c r="F3181" s="216">
        <f>SUM(F3178:F3180)</f>
        <v>21.772408800000001</v>
      </c>
      <c r="H3181" s="186"/>
    </row>
    <row r="3182" spans="1:8" ht="12" hidden="1" customHeight="1">
      <c r="A3182" s="791" t="s">
        <v>4551</v>
      </c>
      <c r="B3182" s="792"/>
      <c r="C3182" s="792"/>
      <c r="D3182" s="792"/>
      <c r="E3182" s="781" t="s">
        <v>3998</v>
      </c>
      <c r="F3182" s="782"/>
      <c r="H3182" s="186"/>
    </row>
    <row r="3183" spans="1:8" ht="12" hidden="1" customHeight="1">
      <c r="A3183" s="190" t="s">
        <v>10268</v>
      </c>
      <c r="B3183" s="191">
        <f>ROUND(F3195,2)</f>
        <v>12.73</v>
      </c>
      <c r="C3183" s="192"/>
      <c r="D3183" s="193"/>
      <c r="E3183" s="192"/>
      <c r="F3183" s="194"/>
      <c r="H3183" s="186"/>
    </row>
    <row r="3184" spans="1:8" ht="12" hidden="1" customHeight="1">
      <c r="A3184" s="195" t="s">
        <v>12885</v>
      </c>
      <c r="B3184" s="196" t="s">
        <v>8261</v>
      </c>
      <c r="C3184" s="196" t="s">
        <v>8262</v>
      </c>
      <c r="D3184" s="196" t="s">
        <v>8263</v>
      </c>
      <c r="E3184" s="196" t="s">
        <v>8264</v>
      </c>
      <c r="F3184" s="197" t="s">
        <v>8265</v>
      </c>
      <c r="H3184" s="186"/>
    </row>
    <row r="3185" spans="1:8" ht="12" hidden="1" customHeight="1">
      <c r="A3185" s="778" t="s">
        <v>13437</v>
      </c>
      <c r="B3185" s="779"/>
      <c r="C3185" s="779"/>
      <c r="D3185" s="779"/>
      <c r="E3185" s="779"/>
      <c r="F3185" s="780"/>
      <c r="H3185" s="186"/>
    </row>
    <row r="3186" spans="1:8" ht="12" hidden="1" customHeight="1">
      <c r="A3186" s="207" t="s">
        <v>8234</v>
      </c>
      <c r="B3186" s="208" t="s">
        <v>8235</v>
      </c>
      <c r="C3186" s="209" t="s">
        <v>13436</v>
      </c>
      <c r="D3186" s="210">
        <v>0.08</v>
      </c>
      <c r="E3186" s="211">
        <f>F$14</f>
        <v>2.89</v>
      </c>
      <c r="F3186" s="204">
        <f>PRODUCT(D3186:E3186)</f>
        <v>0.23120000000000002</v>
      </c>
      <c r="H3186" s="186"/>
    </row>
    <row r="3187" spans="1:8" ht="12" hidden="1" customHeight="1">
      <c r="A3187" s="207" t="s">
        <v>4681</v>
      </c>
      <c r="B3187" s="208" t="s">
        <v>4682</v>
      </c>
      <c r="C3187" s="209" t="s">
        <v>13436</v>
      </c>
      <c r="D3187" s="210">
        <v>0.25</v>
      </c>
      <c r="E3187" s="211">
        <f>F$12</f>
        <v>2.12</v>
      </c>
      <c r="F3187" s="204">
        <f>PRODUCT(D3187:E3187)</f>
        <v>0.53</v>
      </c>
      <c r="H3187" s="186"/>
    </row>
    <row r="3188" spans="1:8" ht="12" hidden="1" customHeight="1">
      <c r="A3188" s="783" t="s">
        <v>13444</v>
      </c>
      <c r="B3188" s="784"/>
      <c r="C3188" s="784"/>
      <c r="D3188" s="784"/>
      <c r="E3188" s="784"/>
      <c r="F3188" s="204">
        <f>SUM(F3186:F3187)</f>
        <v>0.7612000000000001</v>
      </c>
      <c r="H3188" s="186"/>
    </row>
    <row r="3189" spans="1:8" ht="12" hidden="1" customHeight="1">
      <c r="A3189" s="778" t="s">
        <v>13445</v>
      </c>
      <c r="B3189" s="779"/>
      <c r="C3189" s="779"/>
      <c r="D3189" s="779"/>
      <c r="E3189" s="779"/>
      <c r="F3189" s="780"/>
      <c r="H3189" s="186"/>
    </row>
    <row r="3190" spans="1:8" ht="12" hidden="1" customHeight="1">
      <c r="A3190" s="207" t="s">
        <v>4552</v>
      </c>
      <c r="B3190" s="208" t="s">
        <v>4553</v>
      </c>
      <c r="C3190" s="209" t="s">
        <v>4675</v>
      </c>
      <c r="D3190" s="210">
        <v>1.1000000000000001</v>
      </c>
      <c r="E3190" s="211">
        <f>Insumos!D$2349</f>
        <v>8.1</v>
      </c>
      <c r="F3190" s="204">
        <f>PRODUCT(D3190:E3190)</f>
        <v>8.91</v>
      </c>
      <c r="H3190" s="186"/>
    </row>
    <row r="3191" spans="1:8" ht="12" hidden="1" customHeight="1">
      <c r="A3191" s="783" t="s">
        <v>10905</v>
      </c>
      <c r="B3191" s="784"/>
      <c r="C3191" s="784"/>
      <c r="D3191" s="784"/>
      <c r="E3191" s="784"/>
      <c r="F3191" s="204">
        <f>SUM(F3190:F3190)</f>
        <v>8.91</v>
      </c>
      <c r="H3191" s="186"/>
    </row>
    <row r="3192" spans="1:8" ht="12" hidden="1" customHeight="1">
      <c r="A3192" s="783" t="s">
        <v>6572</v>
      </c>
      <c r="B3192" s="784"/>
      <c r="C3192" s="784"/>
      <c r="D3192" s="784"/>
      <c r="E3192" s="206" t="s">
        <v>10906</v>
      </c>
      <c r="F3192" s="204">
        <f>SUM(F3188,F3191)</f>
        <v>9.6712000000000007</v>
      </c>
      <c r="H3192" s="186"/>
    </row>
    <row r="3193" spans="1:8" ht="12" hidden="1" customHeight="1">
      <c r="A3193" s="783"/>
      <c r="B3193" s="784"/>
      <c r="C3193" s="784"/>
      <c r="D3193" s="784"/>
      <c r="E3193" s="212" t="s">
        <v>10907</v>
      </c>
      <c r="F3193" s="213">
        <f>F$10*(F3188)</f>
        <v>0.93475360000000007</v>
      </c>
      <c r="H3193" s="186"/>
    </row>
    <row r="3194" spans="1:8" ht="12" hidden="1" customHeight="1">
      <c r="A3194" s="783"/>
      <c r="B3194" s="784"/>
      <c r="C3194" s="784"/>
      <c r="D3194" s="784"/>
      <c r="E3194" s="206" t="s">
        <v>10908</v>
      </c>
      <c r="F3194" s="213">
        <f>SUM(F3192:F3193)*F$11</f>
        <v>2.1211907200000004</v>
      </c>
      <c r="H3194" s="186"/>
    </row>
    <row r="3195" spans="1:8" ht="12" hidden="1" customHeight="1">
      <c r="A3195" s="789"/>
      <c r="B3195" s="790"/>
      <c r="C3195" s="790"/>
      <c r="D3195" s="790"/>
      <c r="E3195" s="215" t="s">
        <v>10909</v>
      </c>
      <c r="F3195" s="216">
        <f>SUM(F3192:F3194)</f>
        <v>12.727144320000001</v>
      </c>
      <c r="H3195" s="186"/>
    </row>
    <row r="3196" spans="1:8" ht="12" hidden="1" customHeight="1">
      <c r="A3196" s="205"/>
      <c r="B3196" s="206"/>
      <c r="C3196" s="206"/>
      <c r="D3196" s="206"/>
      <c r="E3196" s="212"/>
      <c r="F3196" s="204"/>
      <c r="H3196" s="186"/>
    </row>
    <row r="3197" spans="1:8" ht="12" hidden="1" customHeight="1">
      <c r="A3197" s="791" t="s">
        <v>9307</v>
      </c>
      <c r="B3197" s="792"/>
      <c r="C3197" s="792"/>
      <c r="D3197" s="792"/>
      <c r="E3197" s="781" t="s">
        <v>3402</v>
      </c>
      <c r="F3197" s="782"/>
      <c r="H3197" s="186"/>
    </row>
    <row r="3198" spans="1:8" ht="12" hidden="1" customHeight="1">
      <c r="A3198" s="190" t="s">
        <v>10268</v>
      </c>
      <c r="B3198" s="191">
        <f>ROUND(F3212,2)</f>
        <v>17.690000000000001</v>
      </c>
      <c r="C3198" s="192"/>
      <c r="D3198" s="193"/>
      <c r="E3198" s="192"/>
      <c r="F3198" s="194"/>
      <c r="H3198" s="186"/>
    </row>
    <row r="3199" spans="1:8" ht="12" hidden="1" customHeight="1">
      <c r="A3199" s="195" t="s">
        <v>12885</v>
      </c>
      <c r="B3199" s="196" t="s">
        <v>8261</v>
      </c>
      <c r="C3199" s="196" t="s">
        <v>8262</v>
      </c>
      <c r="D3199" s="196" t="s">
        <v>8263</v>
      </c>
      <c r="E3199" s="196" t="s">
        <v>8264</v>
      </c>
      <c r="F3199" s="197" t="s">
        <v>8265</v>
      </c>
      <c r="H3199" s="186"/>
    </row>
    <row r="3200" spans="1:8" ht="12" hidden="1" customHeight="1">
      <c r="A3200" s="778" t="s">
        <v>13437</v>
      </c>
      <c r="B3200" s="779"/>
      <c r="C3200" s="779"/>
      <c r="D3200" s="779"/>
      <c r="E3200" s="779"/>
      <c r="F3200" s="780"/>
      <c r="H3200" s="186"/>
    </row>
    <row r="3201" spans="1:8" ht="12" hidden="1" customHeight="1">
      <c r="A3201" s="207" t="s">
        <v>13438</v>
      </c>
      <c r="B3201" s="208" t="s">
        <v>13439</v>
      </c>
      <c r="C3201" s="209" t="s">
        <v>13436</v>
      </c>
      <c r="D3201" s="210">
        <v>0.5</v>
      </c>
      <c r="E3201" s="211">
        <f>F$13</f>
        <v>2.2200000000000002</v>
      </c>
      <c r="F3201" s="204">
        <f>PRODUCT(D3201:E3201)</f>
        <v>1.1100000000000001</v>
      </c>
      <c r="H3201" s="186"/>
    </row>
    <row r="3202" spans="1:8" ht="12" hidden="1" customHeight="1">
      <c r="A3202" s="207" t="s">
        <v>8234</v>
      </c>
      <c r="B3202" s="208" t="s">
        <v>8235</v>
      </c>
      <c r="C3202" s="209" t="s">
        <v>13436</v>
      </c>
      <c r="D3202" s="210">
        <v>0.5</v>
      </c>
      <c r="E3202" s="211">
        <f>F$14</f>
        <v>2.89</v>
      </c>
      <c r="F3202" s="204">
        <f>PRODUCT(D3202:E3202)</f>
        <v>1.4450000000000001</v>
      </c>
      <c r="H3202" s="186"/>
    </row>
    <row r="3203" spans="1:8" ht="12" hidden="1" customHeight="1">
      <c r="A3203" s="783" t="s">
        <v>13444</v>
      </c>
      <c r="B3203" s="784"/>
      <c r="C3203" s="784"/>
      <c r="D3203" s="784"/>
      <c r="E3203" s="784"/>
      <c r="F3203" s="204">
        <f>SUM(F3201:F3202)</f>
        <v>2.5550000000000002</v>
      </c>
      <c r="H3203" s="186"/>
    </row>
    <row r="3204" spans="1:8" ht="12" hidden="1" customHeight="1">
      <c r="A3204" s="778" t="s">
        <v>13445</v>
      </c>
      <c r="B3204" s="779"/>
      <c r="C3204" s="779"/>
      <c r="D3204" s="779"/>
      <c r="E3204" s="779"/>
      <c r="F3204" s="780"/>
      <c r="H3204" s="186"/>
    </row>
    <row r="3205" spans="1:8" ht="12" hidden="1" customHeight="1">
      <c r="A3205" s="207" t="s">
        <v>6551</v>
      </c>
      <c r="B3205" s="208" t="s">
        <v>6552</v>
      </c>
      <c r="C3205" s="209" t="s">
        <v>4675</v>
      </c>
      <c r="D3205" s="210">
        <v>0.92</v>
      </c>
      <c r="E3205" s="211">
        <f>Insumos!D$2332</f>
        <v>8.4700000000000006</v>
      </c>
      <c r="F3205" s="204">
        <f>PRODUCT(D3205:E3205)</f>
        <v>7.7924000000000007</v>
      </c>
      <c r="H3205" s="186"/>
    </row>
    <row r="3206" spans="1:8" ht="12" hidden="1" customHeight="1">
      <c r="A3206" s="207" t="s">
        <v>1905</v>
      </c>
      <c r="B3206" s="208" t="s">
        <v>1906</v>
      </c>
      <c r="C3206" s="209" t="s">
        <v>8247</v>
      </c>
      <c r="D3206" s="210">
        <v>0.12</v>
      </c>
      <c r="E3206" s="211">
        <f>Insumos!D$704</f>
        <v>6.45</v>
      </c>
      <c r="F3206" s="204">
        <f>PRODUCT(D3206:E3206)</f>
        <v>0.77400000000000002</v>
      </c>
      <c r="H3206" s="186"/>
    </row>
    <row r="3207" spans="1:8" ht="12" hidden="1" customHeight="1">
      <c r="A3207" s="207" t="s">
        <v>6546</v>
      </c>
      <c r="B3207" s="208" t="s">
        <v>6547</v>
      </c>
      <c r="C3207" s="209" t="s">
        <v>12889</v>
      </c>
      <c r="D3207" s="210">
        <v>0.03</v>
      </c>
      <c r="E3207" s="211">
        <f>Insumos!D$2359</f>
        <v>16.100000000000001</v>
      </c>
      <c r="F3207" s="204">
        <f>PRODUCT(D3207:E3207)</f>
        <v>0.48300000000000004</v>
      </c>
      <c r="H3207" s="186"/>
    </row>
    <row r="3208" spans="1:8" ht="12" hidden="1" customHeight="1">
      <c r="A3208" s="783" t="s">
        <v>10905</v>
      </c>
      <c r="B3208" s="784"/>
      <c r="C3208" s="784"/>
      <c r="D3208" s="784"/>
      <c r="E3208" s="784"/>
      <c r="F3208" s="204">
        <f>SUM(F3205:F3207)</f>
        <v>9.0494000000000021</v>
      </c>
      <c r="H3208" s="186"/>
    </row>
    <row r="3209" spans="1:8" ht="12" hidden="1" customHeight="1">
      <c r="A3209" s="783" t="s">
        <v>6572</v>
      </c>
      <c r="B3209" s="784"/>
      <c r="C3209" s="784"/>
      <c r="D3209" s="784"/>
      <c r="E3209" s="206" t="s">
        <v>10906</v>
      </c>
      <c r="F3209" s="204">
        <f>SUM(F3203,F3208)</f>
        <v>11.604400000000002</v>
      </c>
      <c r="H3209" s="186"/>
    </row>
    <row r="3210" spans="1:8" ht="12" hidden="1" customHeight="1">
      <c r="A3210" s="783"/>
      <c r="B3210" s="784"/>
      <c r="C3210" s="784"/>
      <c r="D3210" s="784"/>
      <c r="E3210" s="212" t="s">
        <v>10907</v>
      </c>
      <c r="F3210" s="213">
        <f>F$10*(F3203)</f>
        <v>3.13754</v>
      </c>
      <c r="H3210" s="186"/>
    </row>
    <row r="3211" spans="1:8" ht="12" hidden="1" customHeight="1">
      <c r="A3211" s="783"/>
      <c r="B3211" s="784"/>
      <c r="C3211" s="784"/>
      <c r="D3211" s="784"/>
      <c r="E3211" s="206" t="s">
        <v>10908</v>
      </c>
      <c r="F3211" s="213">
        <f>SUM(F3209:F3210)*F$11</f>
        <v>2.9483880000000005</v>
      </c>
      <c r="H3211" s="186"/>
    </row>
    <row r="3212" spans="1:8" ht="12" hidden="1" customHeight="1">
      <c r="A3212" s="789"/>
      <c r="B3212" s="790"/>
      <c r="C3212" s="790"/>
      <c r="D3212" s="790"/>
      <c r="E3212" s="215" t="s">
        <v>10909</v>
      </c>
      <c r="F3212" s="216">
        <f>SUM(F3209:F3211)</f>
        <v>17.690328000000001</v>
      </c>
      <c r="H3212" s="186"/>
    </row>
    <row r="3213" spans="1:8" ht="12" hidden="1" customHeight="1">
      <c r="H3213" s="186"/>
    </row>
    <row r="3214" spans="1:8" ht="12" hidden="1" customHeight="1">
      <c r="A3214" s="791" t="s">
        <v>9308</v>
      </c>
      <c r="B3214" s="792"/>
      <c r="C3214" s="792"/>
      <c r="D3214" s="792"/>
      <c r="E3214" s="781" t="s">
        <v>3402</v>
      </c>
      <c r="F3214" s="782"/>
      <c r="H3214" s="186"/>
    </row>
    <row r="3215" spans="1:8" ht="12" hidden="1" customHeight="1">
      <c r="A3215" s="190" t="s">
        <v>10268</v>
      </c>
      <c r="B3215" s="191">
        <f>ROUND(F3227,2)</f>
        <v>36.68</v>
      </c>
      <c r="C3215" s="192"/>
      <c r="D3215" s="193"/>
      <c r="E3215" s="192"/>
      <c r="F3215" s="194"/>
      <c r="H3215" s="186"/>
    </row>
    <row r="3216" spans="1:8" ht="12" hidden="1" customHeight="1">
      <c r="A3216" s="195" t="s">
        <v>12885</v>
      </c>
      <c r="B3216" s="196" t="s">
        <v>8261</v>
      </c>
      <c r="C3216" s="196" t="s">
        <v>8262</v>
      </c>
      <c r="D3216" s="196" t="s">
        <v>8263</v>
      </c>
      <c r="E3216" s="196" t="s">
        <v>8264</v>
      </c>
      <c r="F3216" s="197" t="s">
        <v>8265</v>
      </c>
      <c r="H3216" s="186"/>
    </row>
    <row r="3217" spans="1:8" ht="12" hidden="1" customHeight="1">
      <c r="A3217" s="778" t="s">
        <v>13437</v>
      </c>
      <c r="B3217" s="779"/>
      <c r="C3217" s="779"/>
      <c r="D3217" s="779"/>
      <c r="E3217" s="779"/>
      <c r="F3217" s="780"/>
      <c r="H3217" s="186"/>
    </row>
    <row r="3218" spans="1:8" ht="12" hidden="1" customHeight="1">
      <c r="A3218" s="207" t="s">
        <v>13438</v>
      </c>
      <c r="B3218" s="208" t="s">
        <v>13439</v>
      </c>
      <c r="C3218" s="209" t="s">
        <v>13436</v>
      </c>
      <c r="D3218" s="210">
        <v>0.9</v>
      </c>
      <c r="E3218" s="211">
        <f>F$13</f>
        <v>2.2200000000000002</v>
      </c>
      <c r="F3218" s="204">
        <f>PRODUCT(D3218:E3218)</f>
        <v>1.9980000000000002</v>
      </c>
      <c r="H3218" s="186"/>
    </row>
    <row r="3219" spans="1:8" ht="12" hidden="1" customHeight="1">
      <c r="A3219" s="207" t="s">
        <v>13396</v>
      </c>
      <c r="B3219" s="208" t="s">
        <v>13397</v>
      </c>
      <c r="C3219" s="209" t="s">
        <v>13436</v>
      </c>
      <c r="D3219" s="210">
        <v>0.9</v>
      </c>
      <c r="E3219" s="211">
        <f>F$14</f>
        <v>2.89</v>
      </c>
      <c r="F3219" s="204">
        <f>PRODUCT(D3219:E3219)</f>
        <v>2.601</v>
      </c>
      <c r="H3219" s="186"/>
    </row>
    <row r="3220" spans="1:8" ht="12" hidden="1" customHeight="1">
      <c r="A3220" s="783" t="s">
        <v>13444</v>
      </c>
      <c r="B3220" s="784"/>
      <c r="C3220" s="784"/>
      <c r="D3220" s="784"/>
      <c r="E3220" s="784"/>
      <c r="F3220" s="204">
        <f>SUM(F3218:F3219)</f>
        <v>4.5990000000000002</v>
      </c>
      <c r="H3220" s="186"/>
    </row>
    <row r="3221" spans="1:8" ht="12" hidden="1" customHeight="1">
      <c r="A3221" s="778" t="s">
        <v>13445</v>
      </c>
      <c r="B3221" s="779"/>
      <c r="C3221" s="779"/>
      <c r="D3221" s="779"/>
      <c r="E3221" s="779"/>
      <c r="F3221" s="780"/>
      <c r="H3221" s="186"/>
    </row>
    <row r="3222" spans="1:8" ht="12" hidden="1" customHeight="1">
      <c r="A3222" s="207" t="s">
        <v>9309</v>
      </c>
      <c r="B3222" s="208" t="s">
        <v>9310</v>
      </c>
      <c r="C3222" s="209" t="s">
        <v>9311</v>
      </c>
      <c r="D3222" s="210">
        <v>4</v>
      </c>
      <c r="E3222" s="211">
        <f>Insumos!D$42</f>
        <v>5.08</v>
      </c>
      <c r="F3222" s="204">
        <f>PRODUCT(D3222:E3222)</f>
        <v>20.32</v>
      </c>
      <c r="H3222" s="186"/>
    </row>
    <row r="3223" spans="1:8" ht="12" hidden="1" customHeight="1">
      <c r="A3223" s="783" t="s">
        <v>10905</v>
      </c>
      <c r="B3223" s="784"/>
      <c r="C3223" s="784"/>
      <c r="D3223" s="784"/>
      <c r="E3223" s="784"/>
      <c r="F3223" s="204">
        <f>SUM(F3222:F3222)</f>
        <v>20.32</v>
      </c>
      <c r="H3223" s="186"/>
    </row>
    <row r="3224" spans="1:8" ht="12" hidden="1" customHeight="1">
      <c r="A3224" s="783" t="s">
        <v>6572</v>
      </c>
      <c r="B3224" s="784"/>
      <c r="C3224" s="784"/>
      <c r="D3224" s="784"/>
      <c r="E3224" s="206" t="s">
        <v>10906</v>
      </c>
      <c r="F3224" s="204">
        <f>SUM(F3220,F3223)</f>
        <v>24.919</v>
      </c>
      <c r="H3224" s="186"/>
    </row>
    <row r="3225" spans="1:8" ht="12" hidden="1" customHeight="1">
      <c r="A3225" s="783"/>
      <c r="B3225" s="784"/>
      <c r="C3225" s="784"/>
      <c r="D3225" s="784"/>
      <c r="E3225" s="212" t="s">
        <v>10907</v>
      </c>
      <c r="F3225" s="213">
        <f>F$10*(F3220)</f>
        <v>5.6475720000000003</v>
      </c>
      <c r="H3225" s="186"/>
    </row>
    <row r="3226" spans="1:8" ht="12" hidden="1" customHeight="1">
      <c r="A3226" s="783"/>
      <c r="B3226" s="784"/>
      <c r="C3226" s="784"/>
      <c r="D3226" s="784"/>
      <c r="E3226" s="206" t="s">
        <v>10908</v>
      </c>
      <c r="F3226" s="213">
        <f>SUM(F3224:F3225)*F$11</f>
        <v>6.1133144000000001</v>
      </c>
      <c r="H3226" s="186"/>
    </row>
    <row r="3227" spans="1:8" ht="12" hidden="1" customHeight="1">
      <c r="A3227" s="789"/>
      <c r="B3227" s="790"/>
      <c r="C3227" s="790"/>
      <c r="D3227" s="790"/>
      <c r="E3227" s="215" t="s">
        <v>10909</v>
      </c>
      <c r="F3227" s="216">
        <f>SUM(F3224:F3226)</f>
        <v>36.679886400000001</v>
      </c>
      <c r="H3227" s="186"/>
    </row>
    <row r="3228" spans="1:8" hidden="1">
      <c r="A3228" s="796" t="s">
        <v>8769</v>
      </c>
      <c r="B3228" s="796"/>
      <c r="C3228" s="796"/>
      <c r="D3228" s="796"/>
      <c r="E3228" s="796"/>
      <c r="F3228" s="796"/>
      <c r="G3228" s="796"/>
      <c r="H3228" s="186"/>
    </row>
    <row r="3229" spans="1:8" hidden="1">
      <c r="A3229" s="187"/>
      <c r="B3229" s="187"/>
      <c r="C3229" s="187"/>
      <c r="D3229" s="187"/>
      <c r="E3229" s="187"/>
      <c r="F3229" s="187"/>
      <c r="G3229" s="187"/>
      <c r="H3229" s="186"/>
    </row>
    <row r="3230" spans="1:8" ht="24" hidden="1" customHeight="1">
      <c r="A3230" s="551" t="s">
        <v>10814</v>
      </c>
      <c r="B3230" s="560"/>
      <c r="C3230" s="560"/>
      <c r="D3230" s="560"/>
      <c r="E3230" s="188" t="s">
        <v>3998</v>
      </c>
      <c r="F3230" s="189"/>
      <c r="H3230" s="186"/>
    </row>
    <row r="3231" spans="1:8" ht="12.75" hidden="1" customHeight="1">
      <c r="A3231" s="190" t="s">
        <v>10268</v>
      </c>
      <c r="B3231" s="191">
        <f>ROUND(F3246,2)</f>
        <v>37.770000000000003</v>
      </c>
      <c r="C3231" s="192"/>
      <c r="D3231" s="193"/>
      <c r="E3231" s="192"/>
      <c r="F3231" s="194"/>
      <c r="H3231" s="186"/>
    </row>
    <row r="3232" spans="1:8" hidden="1">
      <c r="A3232" s="195" t="s">
        <v>12885</v>
      </c>
      <c r="B3232" s="196" t="s">
        <v>8261</v>
      </c>
      <c r="C3232" s="196" t="s">
        <v>8262</v>
      </c>
      <c r="D3232" s="196" t="s">
        <v>8263</v>
      </c>
      <c r="E3232" s="196" t="s">
        <v>8264</v>
      </c>
      <c r="F3232" s="197" t="s">
        <v>8265</v>
      </c>
      <c r="H3232" s="186"/>
    </row>
    <row r="3233" spans="1:8" ht="12.75" hidden="1" customHeight="1">
      <c r="A3233" s="198" t="s">
        <v>13437</v>
      </c>
      <c r="B3233" s="199"/>
      <c r="C3233" s="199"/>
      <c r="D3233" s="199"/>
      <c r="E3233" s="199"/>
      <c r="F3233" s="200"/>
      <c r="H3233" s="186"/>
    </row>
    <row r="3234" spans="1:8" hidden="1">
      <c r="A3234" s="207" t="s">
        <v>8234</v>
      </c>
      <c r="B3234" s="208" t="s">
        <v>8235</v>
      </c>
      <c r="C3234" s="209" t="s">
        <v>13436</v>
      </c>
      <c r="D3234" s="210">
        <v>1.4</v>
      </c>
      <c r="E3234" s="211">
        <f>F$14</f>
        <v>2.89</v>
      </c>
      <c r="F3234" s="204">
        <f>PRODUCT(D3234:E3234)</f>
        <v>4.0460000000000003</v>
      </c>
      <c r="H3234" s="186"/>
    </row>
    <row r="3235" spans="1:8" hidden="1">
      <c r="A3235" s="207" t="s">
        <v>4681</v>
      </c>
      <c r="B3235" s="208" t="s">
        <v>4682</v>
      </c>
      <c r="C3235" s="209" t="s">
        <v>13436</v>
      </c>
      <c r="D3235" s="210">
        <v>2.8</v>
      </c>
      <c r="E3235" s="211">
        <f>F$12</f>
        <v>2.12</v>
      </c>
      <c r="F3235" s="204">
        <f>PRODUCT(D3235:E3235)</f>
        <v>5.9359999999999999</v>
      </c>
      <c r="H3235" s="186"/>
    </row>
    <row r="3236" spans="1:8" ht="12.75" hidden="1" customHeight="1">
      <c r="A3236" s="205" t="s">
        <v>13444</v>
      </c>
      <c r="B3236" s="206"/>
      <c r="C3236" s="206"/>
      <c r="D3236" s="206"/>
      <c r="E3236" s="206"/>
      <c r="F3236" s="204">
        <f>SUM(F3234:F3235)</f>
        <v>9.9819999999999993</v>
      </c>
      <c r="H3236" s="186"/>
    </row>
    <row r="3237" spans="1:8" hidden="1">
      <c r="A3237" s="778" t="s">
        <v>13445</v>
      </c>
      <c r="B3237" s="779"/>
      <c r="C3237" s="779"/>
      <c r="D3237" s="779"/>
      <c r="E3237" s="779"/>
      <c r="F3237" s="780"/>
      <c r="H3237" s="186"/>
    </row>
    <row r="3238" spans="1:8" hidden="1">
      <c r="A3238" s="207" t="s">
        <v>10815</v>
      </c>
      <c r="B3238" s="208" t="s">
        <v>10816</v>
      </c>
      <c r="C3238" s="209" t="s">
        <v>4675</v>
      </c>
      <c r="D3238" s="210">
        <v>0.14000000000000001</v>
      </c>
      <c r="E3238" s="211">
        <f>Insumos!D$2302</f>
        <v>5.98</v>
      </c>
      <c r="F3238" s="204">
        <f>PRODUCT(D3238:E3238)</f>
        <v>0.83720000000000017</v>
      </c>
      <c r="H3238" s="186"/>
    </row>
    <row r="3239" spans="1:8" hidden="1">
      <c r="A3239" s="207" t="s">
        <v>10817</v>
      </c>
      <c r="B3239" s="208" t="s">
        <v>10818</v>
      </c>
      <c r="C3239" s="209" t="s">
        <v>4675</v>
      </c>
      <c r="D3239" s="210">
        <v>0.15</v>
      </c>
      <c r="E3239" s="211">
        <f>Insumos!D$2348</f>
        <v>8.64</v>
      </c>
      <c r="F3239" s="204">
        <f>PRODUCT(D3239:E3239)</f>
        <v>1.296</v>
      </c>
      <c r="H3239" s="186"/>
    </row>
    <row r="3240" spans="1:8" hidden="1">
      <c r="A3240" s="207" t="s">
        <v>10819</v>
      </c>
      <c r="B3240" s="208" t="s">
        <v>10820</v>
      </c>
      <c r="C3240" s="209" t="s">
        <v>4675</v>
      </c>
      <c r="D3240" s="210">
        <v>1.25</v>
      </c>
      <c r="E3240" s="211">
        <f>Insumos!D$2347</f>
        <v>4.97</v>
      </c>
      <c r="F3240" s="204">
        <f>PRODUCT(D3240:E3240)</f>
        <v>6.2124999999999995</v>
      </c>
      <c r="H3240" s="186"/>
    </row>
    <row r="3241" spans="1:8" hidden="1">
      <c r="A3241" s="207" t="s">
        <v>6215</v>
      </c>
      <c r="B3241" s="208" t="s">
        <v>6216</v>
      </c>
      <c r="C3241" s="209" t="s">
        <v>8247</v>
      </c>
      <c r="D3241" s="210">
        <v>0.2</v>
      </c>
      <c r="E3241" s="211">
        <f>Insumos!D$693</f>
        <v>4.43</v>
      </c>
      <c r="F3241" s="204">
        <f>PRODUCT(D3241:E3241)</f>
        <v>0.88600000000000001</v>
      </c>
      <c r="H3241" s="186"/>
    </row>
    <row r="3242" spans="1:8" ht="12.75" hidden="1" customHeight="1">
      <c r="A3242" s="783" t="s">
        <v>10905</v>
      </c>
      <c r="B3242" s="784"/>
      <c r="C3242" s="784"/>
      <c r="D3242" s="784"/>
      <c r="E3242" s="784"/>
      <c r="F3242" s="204">
        <f>SUM(F3237:F3241)</f>
        <v>9.2317</v>
      </c>
      <c r="H3242" s="186"/>
    </row>
    <row r="3243" spans="1:8" hidden="1">
      <c r="A3243" s="783" t="s">
        <v>6572</v>
      </c>
      <c r="B3243" s="784"/>
      <c r="C3243" s="784"/>
      <c r="D3243" s="784"/>
      <c r="E3243" s="206" t="s">
        <v>10906</v>
      </c>
      <c r="F3243" s="204">
        <f>SUM(F3236,F3242)</f>
        <v>19.213699999999999</v>
      </c>
      <c r="H3243" s="186"/>
    </row>
    <row r="3244" spans="1:8" hidden="1">
      <c r="A3244" s="783"/>
      <c r="B3244" s="784"/>
      <c r="C3244" s="784"/>
      <c r="D3244" s="784"/>
      <c r="E3244" s="212" t="s">
        <v>10907</v>
      </c>
      <c r="F3244" s="213">
        <f>F$10*(F3236)</f>
        <v>12.257895999999999</v>
      </c>
      <c r="H3244" s="186"/>
    </row>
    <row r="3245" spans="1:8" hidden="1">
      <c r="A3245" s="783"/>
      <c r="B3245" s="784"/>
      <c r="C3245" s="784"/>
      <c r="D3245" s="784"/>
      <c r="E3245" s="206" t="s">
        <v>10908</v>
      </c>
      <c r="F3245" s="213">
        <f>SUM(F3243:F3244)*F$11</f>
        <v>6.2943192000000003</v>
      </c>
      <c r="H3245" s="186"/>
    </row>
    <row r="3246" spans="1:8" hidden="1">
      <c r="A3246" s="789"/>
      <c r="B3246" s="790"/>
      <c r="C3246" s="790"/>
      <c r="D3246" s="790"/>
      <c r="E3246" s="215" t="s">
        <v>10909</v>
      </c>
      <c r="F3246" s="216">
        <f>SUM(F3243:F3245)</f>
        <v>37.765915199999995</v>
      </c>
      <c r="H3246" s="186"/>
    </row>
    <row r="3247" spans="1:8" hidden="1">
      <c r="A3247" s="206"/>
      <c r="B3247" s="206"/>
      <c r="C3247" s="206"/>
      <c r="D3247" s="206"/>
      <c r="E3247" s="212"/>
      <c r="F3247" s="220"/>
      <c r="H3247" s="186"/>
    </row>
    <row r="3248" spans="1:8" ht="13.5" hidden="1" customHeight="1">
      <c r="A3248" s="791" t="s">
        <v>4007</v>
      </c>
      <c r="B3248" s="792"/>
      <c r="C3248" s="792"/>
      <c r="D3248" s="792"/>
      <c r="E3248" s="781" t="s">
        <v>3998</v>
      </c>
      <c r="F3248" s="782"/>
      <c r="H3248" s="186"/>
    </row>
    <row r="3249" spans="1:8" ht="12.75" hidden="1" customHeight="1">
      <c r="A3249" s="190" t="s">
        <v>10268</v>
      </c>
      <c r="B3249" s="191">
        <f>ROUND(F3264,2)</f>
        <v>8</v>
      </c>
      <c r="C3249" s="192"/>
      <c r="D3249" s="193"/>
      <c r="E3249" s="192"/>
      <c r="F3249" s="194"/>
      <c r="H3249" s="186"/>
    </row>
    <row r="3250" spans="1:8" hidden="1">
      <c r="A3250" s="195" t="s">
        <v>12885</v>
      </c>
      <c r="B3250" s="196" t="s">
        <v>8261</v>
      </c>
      <c r="C3250" s="196" t="s">
        <v>8262</v>
      </c>
      <c r="D3250" s="196" t="s">
        <v>8263</v>
      </c>
      <c r="E3250" s="196" t="s">
        <v>8264</v>
      </c>
      <c r="F3250" s="197" t="s">
        <v>8265</v>
      </c>
      <c r="H3250" s="186"/>
    </row>
    <row r="3251" spans="1:8" ht="12.75" hidden="1" customHeight="1">
      <c r="A3251" s="778" t="s">
        <v>13437</v>
      </c>
      <c r="B3251" s="779"/>
      <c r="C3251" s="779"/>
      <c r="D3251" s="779"/>
      <c r="E3251" s="779"/>
      <c r="F3251" s="780"/>
      <c r="H3251" s="186"/>
    </row>
    <row r="3252" spans="1:8" hidden="1">
      <c r="A3252" s="336" t="s">
        <v>8234</v>
      </c>
      <c r="B3252" s="336" t="s">
        <v>8235</v>
      </c>
      <c r="C3252" s="337" t="s">
        <v>13436</v>
      </c>
      <c r="D3252" s="338">
        <v>0.2</v>
      </c>
      <c r="E3252" s="211">
        <f>F$14</f>
        <v>2.89</v>
      </c>
      <c r="F3252" s="204">
        <f>PRODUCT(D3252:E3252)</f>
        <v>0.57800000000000007</v>
      </c>
      <c r="H3252" s="186"/>
    </row>
    <row r="3253" spans="1:8" hidden="1">
      <c r="A3253" s="336" t="s">
        <v>4681</v>
      </c>
      <c r="B3253" s="336" t="s">
        <v>4682</v>
      </c>
      <c r="C3253" s="337" t="s">
        <v>13436</v>
      </c>
      <c r="D3253" s="338">
        <v>0.5</v>
      </c>
      <c r="E3253" s="211">
        <f>F$12</f>
        <v>2.12</v>
      </c>
      <c r="F3253" s="204">
        <f>PRODUCT(D3253:E3253)</f>
        <v>1.06</v>
      </c>
      <c r="H3253" s="186"/>
    </row>
    <row r="3254" spans="1:8" ht="12.75" hidden="1" customHeight="1">
      <c r="A3254" s="783" t="s">
        <v>13444</v>
      </c>
      <c r="B3254" s="784"/>
      <c r="C3254" s="784"/>
      <c r="D3254" s="784"/>
      <c r="E3254" s="784"/>
      <c r="F3254" s="204">
        <f>SUM(F3252:F3253)</f>
        <v>1.6380000000000001</v>
      </c>
      <c r="H3254" s="186"/>
    </row>
    <row r="3255" spans="1:8" hidden="1">
      <c r="A3255" s="778" t="s">
        <v>13445</v>
      </c>
      <c r="B3255" s="779"/>
      <c r="C3255" s="779"/>
      <c r="D3255" s="779"/>
      <c r="E3255" s="779"/>
      <c r="F3255" s="780"/>
      <c r="H3255" s="186"/>
    </row>
    <row r="3256" spans="1:8" ht="22.5" hidden="1">
      <c r="A3256" s="336" t="s">
        <v>6551</v>
      </c>
      <c r="B3256" s="336" t="s">
        <v>6552</v>
      </c>
      <c r="C3256" s="337" t="s">
        <v>4675</v>
      </c>
      <c r="D3256" s="338">
        <v>7.0000000000000007E-2</v>
      </c>
      <c r="E3256" s="211">
        <f>Insumos!D$2332</f>
        <v>8.4700000000000006</v>
      </c>
      <c r="F3256" s="204">
        <f>PRODUCT(D3256:E3256)</f>
        <v>0.59290000000000009</v>
      </c>
      <c r="H3256" s="186"/>
    </row>
    <row r="3257" spans="1:8" ht="22.5" hidden="1">
      <c r="A3257" s="336" t="s">
        <v>8243</v>
      </c>
      <c r="B3257" s="336" t="s">
        <v>8244</v>
      </c>
      <c r="C3257" s="337" t="s">
        <v>12889</v>
      </c>
      <c r="D3257" s="338">
        <v>4.1300000000000003E-2</v>
      </c>
      <c r="E3257" s="211">
        <f>Insumos!D$2297</f>
        <v>12.39</v>
      </c>
      <c r="F3257" s="204">
        <f>PRODUCT(D3257:E3257)</f>
        <v>0.51170700000000002</v>
      </c>
      <c r="H3257" s="186"/>
    </row>
    <row r="3258" spans="1:8" hidden="1">
      <c r="A3258" s="336" t="s">
        <v>10821</v>
      </c>
      <c r="B3258" s="336" t="s">
        <v>10822</v>
      </c>
      <c r="C3258" s="337" t="s">
        <v>4675</v>
      </c>
      <c r="D3258" s="338">
        <v>0.13</v>
      </c>
      <c r="E3258" s="211">
        <f>Insumos!D$2321</f>
        <v>9.73</v>
      </c>
      <c r="F3258" s="204">
        <f>PRODUCT(D3258:E3258)</f>
        <v>1.2649000000000001</v>
      </c>
      <c r="H3258" s="186"/>
    </row>
    <row r="3259" spans="1:8" hidden="1">
      <c r="A3259" s="336" t="s">
        <v>1905</v>
      </c>
      <c r="B3259" s="336" t="s">
        <v>1906</v>
      </c>
      <c r="C3259" s="337" t="s">
        <v>8247</v>
      </c>
      <c r="D3259" s="338">
        <v>0.1</v>
      </c>
      <c r="E3259" s="211">
        <f>Insumos!D$704</f>
        <v>6.45</v>
      </c>
      <c r="F3259" s="204">
        <f>PRODUCT(D3259:E3259)</f>
        <v>0.64500000000000002</v>
      </c>
      <c r="H3259" s="186"/>
    </row>
    <row r="3260" spans="1:8" ht="12.75" hidden="1" customHeight="1">
      <c r="A3260" s="783" t="s">
        <v>10905</v>
      </c>
      <c r="B3260" s="784"/>
      <c r="C3260" s="784"/>
      <c r="D3260" s="784"/>
      <c r="E3260" s="784"/>
      <c r="F3260" s="204">
        <f>SUM(F3255:F3259)</f>
        <v>3.0145070000000005</v>
      </c>
      <c r="H3260" s="186"/>
    </row>
    <row r="3261" spans="1:8" hidden="1">
      <c r="A3261" s="783" t="s">
        <v>6572</v>
      </c>
      <c r="B3261" s="784"/>
      <c r="C3261" s="784"/>
      <c r="D3261" s="784"/>
      <c r="E3261" s="206" t="s">
        <v>10906</v>
      </c>
      <c r="F3261" s="204">
        <f>SUM(F3254,F3260)</f>
        <v>4.6525070000000008</v>
      </c>
      <c r="H3261" s="186"/>
    </row>
    <row r="3262" spans="1:8" hidden="1">
      <c r="A3262" s="783"/>
      <c r="B3262" s="784"/>
      <c r="C3262" s="784"/>
      <c r="D3262" s="784"/>
      <c r="E3262" s="212" t="s">
        <v>10907</v>
      </c>
      <c r="F3262" s="213">
        <f>F$10*(F3254)</f>
        <v>2.0114640000000001</v>
      </c>
      <c r="H3262" s="186"/>
    </row>
    <row r="3263" spans="1:8" hidden="1">
      <c r="A3263" s="783"/>
      <c r="B3263" s="784"/>
      <c r="C3263" s="784"/>
      <c r="D3263" s="784"/>
      <c r="E3263" s="206" t="s">
        <v>10908</v>
      </c>
      <c r="F3263" s="213">
        <f>SUM(F3261:F3262)*F$11</f>
        <v>1.3327942000000004</v>
      </c>
      <c r="H3263" s="186"/>
    </row>
    <row r="3264" spans="1:8" hidden="1">
      <c r="A3264" s="789"/>
      <c r="B3264" s="790"/>
      <c r="C3264" s="790"/>
      <c r="D3264" s="790"/>
      <c r="E3264" s="215" t="s">
        <v>10909</v>
      </c>
      <c r="F3264" s="216">
        <f>SUM(F3261:F3263)</f>
        <v>7.9967652000000014</v>
      </c>
      <c r="H3264" s="186"/>
    </row>
    <row r="3265" spans="1:8" hidden="1">
      <c r="A3265" s="206"/>
      <c r="B3265" s="206"/>
      <c r="C3265" s="206"/>
      <c r="D3265" s="206"/>
      <c r="E3265" s="212"/>
      <c r="F3265" s="220"/>
      <c r="H3265" s="186"/>
    </row>
    <row r="3266" spans="1:8" hidden="1">
      <c r="A3266" s="206"/>
      <c r="B3266" s="206"/>
      <c r="C3266" s="206"/>
      <c r="D3266" s="206"/>
      <c r="E3266" s="212"/>
      <c r="F3266" s="220"/>
      <c r="H3266" s="186"/>
    </row>
    <row r="3267" spans="1:8" hidden="1">
      <c r="H3267" s="186"/>
    </row>
    <row r="3268" spans="1:8" ht="12.75" hidden="1" customHeight="1">
      <c r="A3268" s="791" t="s">
        <v>7107</v>
      </c>
      <c r="B3268" s="792"/>
      <c r="C3268" s="792"/>
      <c r="D3268" s="792"/>
      <c r="E3268" s="781" t="s">
        <v>3998</v>
      </c>
      <c r="F3268" s="782"/>
      <c r="H3268" s="186"/>
    </row>
    <row r="3269" spans="1:8" ht="12.75" hidden="1" customHeight="1">
      <c r="A3269" s="190" t="s">
        <v>10268</v>
      </c>
      <c r="B3269" s="191">
        <f>ROUND(F3284,2)</f>
        <v>12.02</v>
      </c>
      <c r="C3269" s="192"/>
      <c r="D3269" s="193"/>
      <c r="E3269" s="192"/>
      <c r="F3269" s="194"/>
      <c r="H3269" s="186"/>
    </row>
    <row r="3270" spans="1:8" hidden="1">
      <c r="A3270" s="195" t="s">
        <v>12885</v>
      </c>
      <c r="B3270" s="196" t="s">
        <v>8261</v>
      </c>
      <c r="C3270" s="196" t="s">
        <v>8262</v>
      </c>
      <c r="D3270" s="196" t="s">
        <v>8263</v>
      </c>
      <c r="E3270" s="196" t="s">
        <v>8264</v>
      </c>
      <c r="F3270" s="197" t="s">
        <v>8265</v>
      </c>
      <c r="H3270" s="186"/>
    </row>
    <row r="3271" spans="1:8" ht="12.75" hidden="1" customHeight="1">
      <c r="A3271" s="778" t="s">
        <v>13437</v>
      </c>
      <c r="B3271" s="779"/>
      <c r="C3271" s="779"/>
      <c r="D3271" s="779"/>
      <c r="E3271" s="779"/>
      <c r="F3271" s="780"/>
      <c r="H3271" s="186"/>
    </row>
    <row r="3272" spans="1:8" hidden="1">
      <c r="A3272" s="207" t="s">
        <v>8234</v>
      </c>
      <c r="B3272" s="208" t="s">
        <v>8235</v>
      </c>
      <c r="C3272" s="209" t="s">
        <v>13436</v>
      </c>
      <c r="D3272" s="210">
        <v>0.44</v>
      </c>
      <c r="E3272" s="211">
        <f>F$14</f>
        <v>2.89</v>
      </c>
      <c r="F3272" s="204">
        <f>PRODUCT(D3272:E3272)</f>
        <v>1.2716000000000001</v>
      </c>
      <c r="H3272" s="186"/>
    </row>
    <row r="3273" spans="1:8" hidden="1">
      <c r="A3273" s="207" t="s">
        <v>4681</v>
      </c>
      <c r="B3273" s="208" t="s">
        <v>4682</v>
      </c>
      <c r="C3273" s="209" t="s">
        <v>13436</v>
      </c>
      <c r="D3273" s="210">
        <v>1</v>
      </c>
      <c r="E3273" s="211">
        <f>F$12</f>
        <v>2.12</v>
      </c>
      <c r="F3273" s="204">
        <f>PRODUCT(D3273:E3273)</f>
        <v>2.12</v>
      </c>
      <c r="H3273" s="186"/>
    </row>
    <row r="3274" spans="1:8" ht="12.75" hidden="1" customHeight="1">
      <c r="A3274" s="783" t="s">
        <v>13444</v>
      </c>
      <c r="B3274" s="784"/>
      <c r="C3274" s="784"/>
      <c r="D3274" s="784"/>
      <c r="E3274" s="784"/>
      <c r="F3274" s="204">
        <f>SUM(F3272:F3273)</f>
        <v>3.3916000000000004</v>
      </c>
      <c r="H3274" s="186"/>
    </row>
    <row r="3275" spans="1:8" hidden="1">
      <c r="A3275" s="778" t="s">
        <v>13445</v>
      </c>
      <c r="B3275" s="779"/>
      <c r="C3275" s="779"/>
      <c r="D3275" s="779"/>
      <c r="E3275" s="779"/>
      <c r="F3275" s="780"/>
      <c r="H3275" s="186"/>
    </row>
    <row r="3276" spans="1:8" ht="22.5" hidden="1">
      <c r="A3276" s="207" t="s">
        <v>6551</v>
      </c>
      <c r="B3276" s="208" t="s">
        <v>6552</v>
      </c>
      <c r="C3276" s="209" t="s">
        <v>4675</v>
      </c>
      <c r="D3276" s="210">
        <v>0.08</v>
      </c>
      <c r="E3276" s="211">
        <f>Insumos!D$2332</f>
        <v>8.4700000000000006</v>
      </c>
      <c r="F3276" s="204">
        <f>PRODUCT(D3276:E3276)</f>
        <v>0.67760000000000009</v>
      </c>
      <c r="H3276" s="186"/>
    </row>
    <row r="3277" spans="1:8" hidden="1">
      <c r="A3277" s="207" t="s">
        <v>10821</v>
      </c>
      <c r="B3277" s="208" t="s">
        <v>10822</v>
      </c>
      <c r="C3277" s="209" t="s">
        <v>4675</v>
      </c>
      <c r="D3277" s="210">
        <v>0.05</v>
      </c>
      <c r="E3277" s="211">
        <f>Insumos!D$2321</f>
        <v>9.73</v>
      </c>
      <c r="F3277" s="204">
        <f>PRODUCT(D3277:E3277)</f>
        <v>0.48650000000000004</v>
      </c>
      <c r="H3277" s="186"/>
    </row>
    <row r="3278" spans="1:8" hidden="1">
      <c r="A3278" s="207" t="s">
        <v>7206</v>
      </c>
      <c r="B3278" s="208" t="s">
        <v>13405</v>
      </c>
      <c r="C3278" s="209" t="s">
        <v>8240</v>
      </c>
      <c r="D3278" s="210">
        <v>5.9999999999999995E-4</v>
      </c>
      <c r="E3278" s="211">
        <f>Insumos!D$2346</f>
        <v>1080.5999999999999</v>
      </c>
      <c r="F3278" s="204">
        <f>PRODUCT(D3278:E3278)</f>
        <v>0.64835999999999994</v>
      </c>
      <c r="H3278" s="186"/>
    </row>
    <row r="3279" spans="1:8" hidden="1">
      <c r="A3279" s="207" t="s">
        <v>1905</v>
      </c>
      <c r="B3279" s="208" t="s">
        <v>1906</v>
      </c>
      <c r="C3279" s="209" t="s">
        <v>8247</v>
      </c>
      <c r="D3279" s="272">
        <v>0.1</v>
      </c>
      <c r="E3279" s="211">
        <f>Insumos!D$704</f>
        <v>6.45</v>
      </c>
      <c r="F3279" s="204">
        <f>PRODUCT(D3279:E3279)</f>
        <v>0.64500000000000002</v>
      </c>
      <c r="H3279" s="186"/>
    </row>
    <row r="3280" spans="1:8" ht="12.75" hidden="1" customHeight="1">
      <c r="A3280" s="783" t="s">
        <v>10905</v>
      </c>
      <c r="B3280" s="784"/>
      <c r="C3280" s="784"/>
      <c r="D3280" s="784"/>
      <c r="E3280" s="784"/>
      <c r="F3280" s="204">
        <f>SUM(F3275:F3279)</f>
        <v>2.4574600000000002</v>
      </c>
      <c r="H3280" s="186"/>
    </row>
    <row r="3281" spans="1:8" hidden="1">
      <c r="A3281" s="783" t="s">
        <v>6572</v>
      </c>
      <c r="B3281" s="784"/>
      <c r="C3281" s="784"/>
      <c r="D3281" s="784"/>
      <c r="E3281" s="206" t="s">
        <v>10906</v>
      </c>
      <c r="F3281" s="204">
        <f>SUM(F3274,F3280)</f>
        <v>5.8490600000000006</v>
      </c>
      <c r="H3281" s="186"/>
    </row>
    <row r="3282" spans="1:8" hidden="1">
      <c r="A3282" s="783"/>
      <c r="B3282" s="784"/>
      <c r="C3282" s="784"/>
      <c r="D3282" s="784"/>
      <c r="E3282" s="212" t="s">
        <v>10907</v>
      </c>
      <c r="F3282" s="213">
        <f>F$10*(F3274)</f>
        <v>4.1648848000000003</v>
      </c>
      <c r="H3282" s="186"/>
    </row>
    <row r="3283" spans="1:8" hidden="1">
      <c r="A3283" s="783"/>
      <c r="B3283" s="784"/>
      <c r="C3283" s="784"/>
      <c r="D3283" s="784"/>
      <c r="E3283" s="206" t="s">
        <v>10908</v>
      </c>
      <c r="F3283" s="213">
        <f>SUM(F3281:F3282)*F$11</f>
        <v>2.0027889600000002</v>
      </c>
      <c r="H3283" s="186"/>
    </row>
    <row r="3284" spans="1:8" hidden="1">
      <c r="A3284" s="789"/>
      <c r="B3284" s="790"/>
      <c r="C3284" s="790"/>
      <c r="D3284" s="790"/>
      <c r="E3284" s="215" t="s">
        <v>10909</v>
      </c>
      <c r="F3284" s="216">
        <f>SUM(F3281:F3283)</f>
        <v>12.016733760000001</v>
      </c>
      <c r="H3284" s="186"/>
    </row>
    <row r="3285" spans="1:8" hidden="1">
      <c r="H3285" s="186"/>
    </row>
    <row r="3286" spans="1:8" hidden="1">
      <c r="A3286" s="796" t="s">
        <v>7108</v>
      </c>
      <c r="B3286" s="796"/>
      <c r="C3286" s="796"/>
      <c r="D3286" s="796"/>
      <c r="E3286" s="796"/>
      <c r="F3286" s="796"/>
      <c r="G3286" s="796"/>
      <c r="H3286" s="186"/>
    </row>
    <row r="3287" spans="1:8" hidden="1">
      <c r="H3287" s="186"/>
    </row>
    <row r="3288" spans="1:8" ht="24.75" hidden="1" customHeight="1">
      <c r="A3288" s="791" t="s">
        <v>7109</v>
      </c>
      <c r="B3288" s="792"/>
      <c r="C3288" s="792"/>
      <c r="D3288" s="792"/>
      <c r="E3288" s="781" t="s">
        <v>3998</v>
      </c>
      <c r="F3288" s="782"/>
      <c r="H3288" s="186"/>
    </row>
    <row r="3289" spans="1:8" ht="12.75" hidden="1" customHeight="1">
      <c r="A3289" s="190" t="s">
        <v>10268</v>
      </c>
      <c r="B3289" s="191">
        <f>ROUND(F3305,2)</f>
        <v>14.55</v>
      </c>
      <c r="C3289" s="192"/>
      <c r="D3289" s="193"/>
      <c r="E3289" s="192"/>
      <c r="F3289" s="194"/>
      <c r="H3289" s="186"/>
    </row>
    <row r="3290" spans="1:8" hidden="1">
      <c r="A3290" s="195" t="s">
        <v>12885</v>
      </c>
      <c r="B3290" s="196" t="s">
        <v>8261</v>
      </c>
      <c r="C3290" s="196" t="s">
        <v>8262</v>
      </c>
      <c r="D3290" s="196" t="s">
        <v>8263</v>
      </c>
      <c r="E3290" s="196" t="s">
        <v>8264</v>
      </c>
      <c r="F3290" s="197" t="s">
        <v>8265</v>
      </c>
      <c r="H3290" s="186"/>
    </row>
    <row r="3291" spans="1:8" ht="12.75" hidden="1" customHeight="1">
      <c r="A3291" s="778" t="s">
        <v>6573</v>
      </c>
      <c r="B3291" s="779"/>
      <c r="C3291" s="779"/>
      <c r="D3291" s="779"/>
      <c r="E3291" s="779"/>
      <c r="F3291" s="780"/>
      <c r="H3291" s="186"/>
    </row>
    <row r="3292" spans="1:8" hidden="1">
      <c r="A3292" s="219" t="s">
        <v>6623</v>
      </c>
      <c r="B3292" s="208" t="s">
        <v>6624</v>
      </c>
      <c r="C3292" s="209" t="s">
        <v>13436</v>
      </c>
      <c r="D3292" s="210">
        <v>0.08</v>
      </c>
      <c r="E3292" s="211">
        <f>Insumos!D$81</f>
        <v>37.17</v>
      </c>
      <c r="F3292" s="204">
        <f>PRODUCT(D3292:E3292)</f>
        <v>2.9736000000000002</v>
      </c>
      <c r="H3292" s="186"/>
    </row>
    <row r="3293" spans="1:8" hidden="1">
      <c r="A3293" s="219" t="s">
        <v>9362</v>
      </c>
      <c r="B3293" s="208" t="s">
        <v>9363</v>
      </c>
      <c r="C3293" s="209" t="s">
        <v>13436</v>
      </c>
      <c r="D3293" s="210">
        <v>0.08</v>
      </c>
      <c r="E3293" s="211">
        <f>Insumos!D$73</f>
        <v>4.8879999999999999</v>
      </c>
      <c r="F3293" s="204">
        <f>PRODUCT(D3293:E3293)</f>
        <v>0.39104</v>
      </c>
      <c r="H3293" s="186"/>
    </row>
    <row r="3294" spans="1:8" ht="12.75" hidden="1" customHeight="1">
      <c r="A3294" s="783" t="s">
        <v>6574</v>
      </c>
      <c r="B3294" s="784"/>
      <c r="C3294" s="784"/>
      <c r="D3294" s="784"/>
      <c r="E3294" s="784"/>
      <c r="F3294" s="204">
        <f>SUM(F3292:F3293)</f>
        <v>3.3646400000000001</v>
      </c>
      <c r="H3294" s="186"/>
    </row>
    <row r="3295" spans="1:8" ht="12.75" hidden="1" customHeight="1">
      <c r="A3295" s="778" t="s">
        <v>13437</v>
      </c>
      <c r="B3295" s="779"/>
      <c r="C3295" s="779"/>
      <c r="D3295" s="779"/>
      <c r="E3295" s="779"/>
      <c r="F3295" s="780"/>
      <c r="H3295" s="186"/>
    </row>
    <row r="3296" spans="1:8" hidden="1">
      <c r="A3296" s="207" t="s">
        <v>4681</v>
      </c>
      <c r="B3296" s="208" t="s">
        <v>4682</v>
      </c>
      <c r="C3296" s="209" t="s">
        <v>13436</v>
      </c>
      <c r="D3296" s="210">
        <v>0.3</v>
      </c>
      <c r="E3296" s="211">
        <f>F$12</f>
        <v>2.12</v>
      </c>
      <c r="F3296" s="204">
        <f>PRODUCT(D3296:E3296)</f>
        <v>0.63600000000000001</v>
      </c>
      <c r="H3296" s="186"/>
    </row>
    <row r="3297" spans="1:8" ht="12.75" hidden="1" customHeight="1">
      <c r="A3297" s="783" t="s">
        <v>13444</v>
      </c>
      <c r="B3297" s="784"/>
      <c r="C3297" s="784"/>
      <c r="D3297" s="784"/>
      <c r="E3297" s="784"/>
      <c r="F3297" s="204">
        <f>SUM(F3296:F3296)</f>
        <v>0.63600000000000001</v>
      </c>
      <c r="H3297" s="186"/>
    </row>
    <row r="3298" spans="1:8" hidden="1">
      <c r="A3298" s="778" t="s">
        <v>13445</v>
      </c>
      <c r="B3298" s="779"/>
      <c r="C3298" s="779"/>
      <c r="D3298" s="779"/>
      <c r="E3298" s="779"/>
      <c r="F3298" s="780"/>
      <c r="H3298" s="186"/>
    </row>
    <row r="3299" spans="1:8" hidden="1">
      <c r="A3299" s="207" t="s">
        <v>7110</v>
      </c>
      <c r="B3299" s="208" t="s">
        <v>7111</v>
      </c>
      <c r="C3299" s="209" t="s">
        <v>8247</v>
      </c>
      <c r="D3299" s="210">
        <v>1.9041999999999999</v>
      </c>
      <c r="E3299" s="211">
        <f>Insumos!D$598</f>
        <v>3.19</v>
      </c>
      <c r="F3299" s="204">
        <f>PRODUCT(D3299:E3299)</f>
        <v>6.0743979999999995</v>
      </c>
      <c r="H3299" s="186"/>
    </row>
    <row r="3300" spans="1:8" hidden="1">
      <c r="A3300" s="207" t="s">
        <v>10821</v>
      </c>
      <c r="B3300" s="208" t="s">
        <v>10822</v>
      </c>
      <c r="C3300" s="209" t="s">
        <v>4675</v>
      </c>
      <c r="D3300" s="210">
        <v>0.13</v>
      </c>
      <c r="E3300" s="211">
        <f>Insumos!D$2321</f>
        <v>9.73</v>
      </c>
      <c r="F3300" s="204">
        <f>PRODUCT(D3300:E3300)</f>
        <v>1.2649000000000001</v>
      </c>
      <c r="H3300" s="186"/>
    </row>
    <row r="3301" spans="1:8" ht="12.75" hidden="1" customHeight="1">
      <c r="A3301" s="783" t="s">
        <v>10905</v>
      </c>
      <c r="B3301" s="784"/>
      <c r="C3301" s="784"/>
      <c r="D3301" s="784"/>
      <c r="E3301" s="784"/>
      <c r="F3301" s="204">
        <f>SUM(F3299:F3300)</f>
        <v>7.3392979999999994</v>
      </c>
      <c r="H3301" s="186"/>
    </row>
    <row r="3302" spans="1:8" hidden="1">
      <c r="A3302" s="783" t="s">
        <v>6572</v>
      </c>
      <c r="B3302" s="784"/>
      <c r="C3302" s="784"/>
      <c r="D3302" s="784"/>
      <c r="E3302" s="206" t="s">
        <v>10906</v>
      </c>
      <c r="F3302" s="204">
        <f>SUM(F3294,F3297,F3301)</f>
        <v>11.339938</v>
      </c>
      <c r="H3302" s="186"/>
    </row>
    <row r="3303" spans="1:8" hidden="1">
      <c r="A3303" s="783"/>
      <c r="B3303" s="784"/>
      <c r="C3303" s="784"/>
      <c r="D3303" s="784"/>
      <c r="E3303" s="212" t="s">
        <v>10907</v>
      </c>
      <c r="F3303" s="213">
        <f>F$10*(F3297)</f>
        <v>0.78100800000000004</v>
      </c>
      <c r="H3303" s="186"/>
    </row>
    <row r="3304" spans="1:8" hidden="1">
      <c r="A3304" s="783"/>
      <c r="B3304" s="784"/>
      <c r="C3304" s="784"/>
      <c r="D3304" s="784"/>
      <c r="E3304" s="206" t="s">
        <v>10908</v>
      </c>
      <c r="F3304" s="213">
        <f>SUM(F3302:F3303)*F$11</f>
        <v>2.4241892000000003</v>
      </c>
      <c r="H3304" s="186"/>
    </row>
    <row r="3305" spans="1:8" hidden="1">
      <c r="A3305" s="789"/>
      <c r="B3305" s="790"/>
      <c r="C3305" s="790"/>
      <c r="D3305" s="790"/>
      <c r="E3305" s="215" t="s">
        <v>10909</v>
      </c>
      <c r="F3305" s="216">
        <f>SUM(F3302:F3304)</f>
        <v>14.545135200000001</v>
      </c>
      <c r="H3305" s="186"/>
    </row>
    <row r="3306" spans="1:8" hidden="1">
      <c r="H3306" s="186"/>
    </row>
    <row r="3307" spans="1:8" ht="24.75" hidden="1" customHeight="1">
      <c r="A3307" s="791" t="s">
        <v>7112</v>
      </c>
      <c r="B3307" s="792"/>
      <c r="C3307" s="792"/>
      <c r="D3307" s="792"/>
      <c r="E3307" s="781" t="s">
        <v>3998</v>
      </c>
      <c r="F3307" s="782"/>
      <c r="H3307" s="186"/>
    </row>
    <row r="3308" spans="1:8" ht="12.75" hidden="1" customHeight="1">
      <c r="A3308" s="190" t="s">
        <v>10268</v>
      </c>
      <c r="B3308" s="191">
        <f>ROUND(F3324,2)</f>
        <v>20.81</v>
      </c>
      <c r="C3308" s="192"/>
      <c r="D3308" s="193"/>
      <c r="E3308" s="192"/>
      <c r="F3308" s="194"/>
      <c r="H3308" s="186"/>
    </row>
    <row r="3309" spans="1:8" hidden="1">
      <c r="A3309" s="195" t="s">
        <v>12885</v>
      </c>
      <c r="B3309" s="196" t="s">
        <v>8261</v>
      </c>
      <c r="C3309" s="196" t="s">
        <v>8262</v>
      </c>
      <c r="D3309" s="196" t="s">
        <v>8263</v>
      </c>
      <c r="E3309" s="196" t="s">
        <v>8264</v>
      </c>
      <c r="F3309" s="197" t="s">
        <v>8265</v>
      </c>
      <c r="H3309" s="186"/>
    </row>
    <row r="3310" spans="1:8" ht="12.75" hidden="1" customHeight="1">
      <c r="A3310" s="778" t="s">
        <v>6573</v>
      </c>
      <c r="B3310" s="779"/>
      <c r="C3310" s="779"/>
      <c r="D3310" s="779"/>
      <c r="E3310" s="779"/>
      <c r="F3310" s="780"/>
      <c r="H3310" s="186"/>
    </row>
    <row r="3311" spans="1:8" hidden="1">
      <c r="A3311" s="219" t="s">
        <v>6623</v>
      </c>
      <c r="B3311" s="208" t="s">
        <v>6624</v>
      </c>
      <c r="C3311" s="209" t="s">
        <v>13436</v>
      </c>
      <c r="D3311" s="210">
        <v>0.114</v>
      </c>
      <c r="E3311" s="211">
        <f>Insumos!D$81</f>
        <v>37.17</v>
      </c>
      <c r="F3311" s="204">
        <f>PRODUCT(D3311:E3311)</f>
        <v>4.2373799999999999</v>
      </c>
      <c r="H3311" s="186"/>
    </row>
    <row r="3312" spans="1:8" hidden="1">
      <c r="A3312" s="219" t="s">
        <v>9362</v>
      </c>
      <c r="B3312" s="208" t="s">
        <v>9363</v>
      </c>
      <c r="C3312" s="209" t="s">
        <v>13436</v>
      </c>
      <c r="D3312" s="210">
        <v>0.114</v>
      </c>
      <c r="E3312" s="211">
        <f>Insumos!D$73</f>
        <v>4.8879999999999999</v>
      </c>
      <c r="F3312" s="204">
        <f>PRODUCT(D3312:E3312)</f>
        <v>0.55723200000000006</v>
      </c>
      <c r="H3312" s="186"/>
    </row>
    <row r="3313" spans="1:8" ht="12.75" hidden="1" customHeight="1">
      <c r="A3313" s="783" t="s">
        <v>6574</v>
      </c>
      <c r="B3313" s="784"/>
      <c r="C3313" s="784"/>
      <c r="D3313" s="784"/>
      <c r="E3313" s="784"/>
      <c r="F3313" s="204">
        <f>SUM(F3311:F3312)</f>
        <v>4.7946119999999999</v>
      </c>
      <c r="H3313" s="186"/>
    </row>
    <row r="3314" spans="1:8" ht="12.75" hidden="1" customHeight="1">
      <c r="A3314" s="778" t="s">
        <v>13437</v>
      </c>
      <c r="B3314" s="779"/>
      <c r="C3314" s="779"/>
      <c r="D3314" s="779"/>
      <c r="E3314" s="779"/>
      <c r="F3314" s="780"/>
      <c r="H3314" s="186"/>
    </row>
    <row r="3315" spans="1:8" hidden="1">
      <c r="A3315" s="207" t="s">
        <v>4681</v>
      </c>
      <c r="B3315" s="208" t="s">
        <v>4682</v>
      </c>
      <c r="C3315" s="209" t="s">
        <v>13436</v>
      </c>
      <c r="D3315" s="210">
        <v>0.6</v>
      </c>
      <c r="E3315" s="211">
        <f>F$12</f>
        <v>2.12</v>
      </c>
      <c r="F3315" s="204">
        <f>PRODUCT(D3315:E3315)</f>
        <v>1.272</v>
      </c>
      <c r="H3315" s="186"/>
    </row>
    <row r="3316" spans="1:8" ht="12.75" hidden="1" customHeight="1">
      <c r="A3316" s="783" t="s">
        <v>13444</v>
      </c>
      <c r="B3316" s="784"/>
      <c r="C3316" s="784"/>
      <c r="D3316" s="784"/>
      <c r="E3316" s="784"/>
      <c r="F3316" s="204">
        <f>SUM(F3315:F3315)</f>
        <v>1.272</v>
      </c>
      <c r="H3316" s="186"/>
    </row>
    <row r="3317" spans="1:8" hidden="1">
      <c r="A3317" s="778" t="s">
        <v>13445</v>
      </c>
      <c r="B3317" s="779"/>
      <c r="C3317" s="779"/>
      <c r="D3317" s="779"/>
      <c r="E3317" s="779"/>
      <c r="F3317" s="780"/>
      <c r="H3317" s="186"/>
    </row>
    <row r="3318" spans="1:8" hidden="1">
      <c r="A3318" s="207" t="s">
        <v>7110</v>
      </c>
      <c r="B3318" s="208" t="s">
        <v>7111</v>
      </c>
      <c r="C3318" s="209" t="s">
        <v>8247</v>
      </c>
      <c r="D3318" s="210">
        <v>2.7698999999999998</v>
      </c>
      <c r="E3318" s="211">
        <f>Insumos!D$598</f>
        <v>3.19</v>
      </c>
      <c r="F3318" s="204">
        <f>PRODUCT(D3318:E3318)</f>
        <v>8.8359809999999985</v>
      </c>
      <c r="H3318" s="186"/>
    </row>
    <row r="3319" spans="1:8" hidden="1">
      <c r="A3319" s="207" t="s">
        <v>10821</v>
      </c>
      <c r="B3319" s="208" t="s">
        <v>10822</v>
      </c>
      <c r="C3319" s="209" t="s">
        <v>4675</v>
      </c>
      <c r="D3319" s="210">
        <v>0.09</v>
      </c>
      <c r="E3319" s="211">
        <f>Insumos!D$2321</f>
        <v>9.73</v>
      </c>
      <c r="F3319" s="204">
        <f>PRODUCT(D3319:E3319)</f>
        <v>0.87570000000000003</v>
      </c>
      <c r="H3319" s="186"/>
    </row>
    <row r="3320" spans="1:8" ht="12.75" hidden="1" customHeight="1">
      <c r="A3320" s="783" t="s">
        <v>10905</v>
      </c>
      <c r="B3320" s="784"/>
      <c r="C3320" s="784"/>
      <c r="D3320" s="784"/>
      <c r="E3320" s="784"/>
      <c r="F3320" s="204">
        <f>SUM(F3318:F3319)</f>
        <v>9.7116809999999987</v>
      </c>
      <c r="H3320" s="186"/>
    </row>
    <row r="3321" spans="1:8" hidden="1">
      <c r="A3321" s="783" t="s">
        <v>6572</v>
      </c>
      <c r="B3321" s="784"/>
      <c r="C3321" s="784"/>
      <c r="D3321" s="784"/>
      <c r="E3321" s="206" t="s">
        <v>10906</v>
      </c>
      <c r="F3321" s="204">
        <f>SUM(F3313,F3316,F3320)</f>
        <v>15.778292999999998</v>
      </c>
      <c r="H3321" s="186"/>
    </row>
    <row r="3322" spans="1:8" hidden="1">
      <c r="A3322" s="783"/>
      <c r="B3322" s="784"/>
      <c r="C3322" s="784"/>
      <c r="D3322" s="784"/>
      <c r="E3322" s="212" t="s">
        <v>10907</v>
      </c>
      <c r="F3322" s="213">
        <f>F$10*(F3316)</f>
        <v>1.5620160000000001</v>
      </c>
      <c r="H3322" s="186"/>
    </row>
    <row r="3323" spans="1:8" hidden="1">
      <c r="A3323" s="783"/>
      <c r="B3323" s="784"/>
      <c r="C3323" s="784"/>
      <c r="D3323" s="784"/>
      <c r="E3323" s="206" t="s">
        <v>10908</v>
      </c>
      <c r="F3323" s="213">
        <f>SUM(F3321:F3322)*F$11</f>
        <v>3.4680617999999996</v>
      </c>
      <c r="H3323" s="186"/>
    </row>
    <row r="3324" spans="1:8" hidden="1">
      <c r="A3324" s="789"/>
      <c r="B3324" s="790"/>
      <c r="C3324" s="790"/>
      <c r="D3324" s="790"/>
      <c r="E3324" s="215" t="s">
        <v>10909</v>
      </c>
      <c r="F3324" s="216">
        <f>SUM(F3321:F3323)</f>
        <v>20.808370799999999</v>
      </c>
      <c r="H3324" s="186"/>
    </row>
    <row r="3325" spans="1:8" hidden="1">
      <c r="H3325" s="186"/>
    </row>
    <row r="3326" spans="1:8" ht="25.5" hidden="1" customHeight="1">
      <c r="A3326" s="791" t="s">
        <v>5070</v>
      </c>
      <c r="B3326" s="792"/>
      <c r="C3326" s="792"/>
      <c r="D3326" s="792"/>
      <c r="E3326" s="781" t="s">
        <v>3998</v>
      </c>
      <c r="F3326" s="782"/>
      <c r="H3326" s="186"/>
    </row>
    <row r="3327" spans="1:8" ht="12.75" hidden="1" customHeight="1">
      <c r="A3327" s="190" t="s">
        <v>10268</v>
      </c>
      <c r="B3327" s="191">
        <f>ROUND(F3343,2)</f>
        <v>22.72</v>
      </c>
      <c r="C3327" s="192"/>
      <c r="D3327" s="193"/>
      <c r="E3327" s="192"/>
      <c r="F3327" s="194"/>
      <c r="H3327" s="186"/>
    </row>
    <row r="3328" spans="1:8" hidden="1">
      <c r="A3328" s="195" t="s">
        <v>12885</v>
      </c>
      <c r="B3328" s="196" t="s">
        <v>8261</v>
      </c>
      <c r="C3328" s="196" t="s">
        <v>8262</v>
      </c>
      <c r="D3328" s="196" t="s">
        <v>8263</v>
      </c>
      <c r="E3328" s="196" t="s">
        <v>8264</v>
      </c>
      <c r="F3328" s="197" t="s">
        <v>8265</v>
      </c>
      <c r="H3328" s="186"/>
    </row>
    <row r="3329" spans="1:8" ht="12.75" hidden="1" customHeight="1">
      <c r="A3329" s="778" t="s">
        <v>6573</v>
      </c>
      <c r="B3329" s="779"/>
      <c r="C3329" s="779"/>
      <c r="D3329" s="779"/>
      <c r="E3329" s="779"/>
      <c r="F3329" s="780"/>
      <c r="H3329" s="186"/>
    </row>
    <row r="3330" spans="1:8" hidden="1">
      <c r="A3330" s="219" t="s">
        <v>6623</v>
      </c>
      <c r="B3330" s="208" t="s">
        <v>6624</v>
      </c>
      <c r="C3330" s="209" t="s">
        <v>13436</v>
      </c>
      <c r="D3330" s="210">
        <v>0.15</v>
      </c>
      <c r="E3330" s="211">
        <f>Insumos!D$81</f>
        <v>37.17</v>
      </c>
      <c r="F3330" s="204">
        <f>PRODUCT(D3330:E3330)</f>
        <v>5.5754999999999999</v>
      </c>
      <c r="H3330" s="186"/>
    </row>
    <row r="3331" spans="1:8" hidden="1">
      <c r="A3331" s="219" t="s">
        <v>9362</v>
      </c>
      <c r="B3331" s="208" t="s">
        <v>9363</v>
      </c>
      <c r="C3331" s="209" t="s">
        <v>13436</v>
      </c>
      <c r="D3331" s="210">
        <v>0.15</v>
      </c>
      <c r="E3331" s="211">
        <f>Insumos!D$73</f>
        <v>4.8879999999999999</v>
      </c>
      <c r="F3331" s="204">
        <f>PRODUCT(D3331:E3331)</f>
        <v>0.73319999999999996</v>
      </c>
      <c r="H3331" s="186"/>
    </row>
    <row r="3332" spans="1:8" ht="12.75" hidden="1" customHeight="1">
      <c r="A3332" s="783" t="s">
        <v>6574</v>
      </c>
      <c r="B3332" s="784"/>
      <c r="C3332" s="784"/>
      <c r="D3332" s="784"/>
      <c r="E3332" s="784"/>
      <c r="F3332" s="204">
        <f>SUM(F3330:F3331)</f>
        <v>6.3087</v>
      </c>
      <c r="H3332" s="186"/>
    </row>
    <row r="3333" spans="1:8" ht="12.75" hidden="1" customHeight="1">
      <c r="A3333" s="778" t="s">
        <v>13437</v>
      </c>
      <c r="B3333" s="779"/>
      <c r="C3333" s="779"/>
      <c r="D3333" s="779"/>
      <c r="E3333" s="779"/>
      <c r="F3333" s="780"/>
      <c r="H3333" s="186"/>
    </row>
    <row r="3334" spans="1:8" hidden="1">
      <c r="A3334" s="207" t="s">
        <v>4681</v>
      </c>
      <c r="B3334" s="208" t="s">
        <v>4682</v>
      </c>
      <c r="C3334" s="209" t="s">
        <v>13436</v>
      </c>
      <c r="D3334" s="210">
        <v>0.65</v>
      </c>
      <c r="E3334" s="211">
        <f>F$12</f>
        <v>2.12</v>
      </c>
      <c r="F3334" s="204">
        <f>PRODUCT(D3334:E3334)</f>
        <v>1.3780000000000001</v>
      </c>
      <c r="H3334" s="186"/>
    </row>
    <row r="3335" spans="1:8" ht="12.75" hidden="1" customHeight="1">
      <c r="A3335" s="783" t="s">
        <v>13444</v>
      </c>
      <c r="B3335" s="784"/>
      <c r="C3335" s="784"/>
      <c r="D3335" s="784"/>
      <c r="E3335" s="784"/>
      <c r="F3335" s="204">
        <f>SUM(F3334:F3334)</f>
        <v>1.3780000000000001</v>
      </c>
      <c r="H3335" s="186"/>
    </row>
    <row r="3336" spans="1:8" hidden="1">
      <c r="A3336" s="778" t="s">
        <v>13445</v>
      </c>
      <c r="B3336" s="779"/>
      <c r="C3336" s="779"/>
      <c r="D3336" s="779"/>
      <c r="E3336" s="779"/>
      <c r="F3336" s="780"/>
      <c r="H3336" s="186"/>
    </row>
    <row r="3337" spans="1:8" hidden="1">
      <c r="A3337" s="207" t="s">
        <v>7110</v>
      </c>
      <c r="B3337" s="208" t="s">
        <v>7111</v>
      </c>
      <c r="C3337" s="209" t="s">
        <v>8247</v>
      </c>
      <c r="D3337" s="210">
        <v>2.63</v>
      </c>
      <c r="E3337" s="211">
        <f>Insumos!D$598</f>
        <v>3.19</v>
      </c>
      <c r="F3337" s="204">
        <f>PRODUCT(D3337:E3337)</f>
        <v>8.3896999999999995</v>
      </c>
      <c r="H3337" s="186"/>
    </row>
    <row r="3338" spans="1:8" hidden="1">
      <c r="A3338" s="207" t="s">
        <v>10821</v>
      </c>
      <c r="B3338" s="208" t="s">
        <v>10822</v>
      </c>
      <c r="C3338" s="209" t="s">
        <v>4675</v>
      </c>
      <c r="D3338" s="210">
        <v>0.12</v>
      </c>
      <c r="E3338" s="211">
        <f>Insumos!D$2321</f>
        <v>9.73</v>
      </c>
      <c r="F3338" s="204">
        <f>PRODUCT(D3338:E3338)</f>
        <v>1.1676</v>
      </c>
      <c r="H3338" s="186"/>
    </row>
    <row r="3339" spans="1:8" ht="12.75" hidden="1" customHeight="1">
      <c r="A3339" s="783" t="s">
        <v>10905</v>
      </c>
      <c r="B3339" s="784"/>
      <c r="C3339" s="784"/>
      <c r="D3339" s="784"/>
      <c r="E3339" s="784"/>
      <c r="F3339" s="204">
        <f>SUM(F3337:F3338)</f>
        <v>9.5572999999999997</v>
      </c>
      <c r="H3339" s="186"/>
    </row>
    <row r="3340" spans="1:8" hidden="1">
      <c r="A3340" s="783" t="s">
        <v>6572</v>
      </c>
      <c r="B3340" s="784"/>
      <c r="C3340" s="784"/>
      <c r="D3340" s="784"/>
      <c r="E3340" s="206" t="s">
        <v>10906</v>
      </c>
      <c r="F3340" s="204">
        <f>SUM(F3332,F3335,F3339)</f>
        <v>17.244</v>
      </c>
      <c r="H3340" s="186"/>
    </row>
    <row r="3341" spans="1:8" hidden="1">
      <c r="A3341" s="783"/>
      <c r="B3341" s="784"/>
      <c r="C3341" s="784"/>
      <c r="D3341" s="784"/>
      <c r="E3341" s="212" t="s">
        <v>10907</v>
      </c>
      <c r="F3341" s="213">
        <f>F$10*(F3335)</f>
        <v>1.6921840000000001</v>
      </c>
      <c r="H3341" s="186"/>
    </row>
    <row r="3342" spans="1:8" hidden="1">
      <c r="A3342" s="783"/>
      <c r="B3342" s="784"/>
      <c r="C3342" s="784"/>
      <c r="D3342" s="784"/>
      <c r="E3342" s="206" t="s">
        <v>10908</v>
      </c>
      <c r="F3342" s="213">
        <f>SUM(F3340:F3341)*F$11</f>
        <v>3.7872368000000005</v>
      </c>
      <c r="H3342" s="186"/>
    </row>
    <row r="3343" spans="1:8" hidden="1">
      <c r="A3343" s="789"/>
      <c r="B3343" s="790"/>
      <c r="C3343" s="790"/>
      <c r="D3343" s="790"/>
      <c r="E3343" s="215" t="s">
        <v>10909</v>
      </c>
      <c r="F3343" s="216">
        <f>SUM(F3340:F3342)</f>
        <v>22.7234208</v>
      </c>
      <c r="H3343" s="186"/>
    </row>
    <row r="3344" spans="1:8" hidden="1">
      <c r="H3344" s="186"/>
    </row>
    <row r="3345" spans="1:8" ht="24.75" hidden="1" customHeight="1">
      <c r="A3345" s="791" t="s">
        <v>8839</v>
      </c>
      <c r="B3345" s="792"/>
      <c r="C3345" s="792"/>
      <c r="D3345" s="792"/>
      <c r="E3345" s="781" t="s">
        <v>3998</v>
      </c>
      <c r="F3345" s="782"/>
      <c r="H3345" s="186"/>
    </row>
    <row r="3346" spans="1:8" ht="12.75" hidden="1" customHeight="1">
      <c r="A3346" s="190" t="s">
        <v>10268</v>
      </c>
      <c r="B3346" s="191">
        <f>ROUND(F3362,2)</f>
        <v>28.66</v>
      </c>
      <c r="C3346" s="192"/>
      <c r="D3346" s="193"/>
      <c r="E3346" s="192"/>
      <c r="F3346" s="194"/>
      <c r="H3346" s="186"/>
    </row>
    <row r="3347" spans="1:8" hidden="1">
      <c r="A3347" s="195" t="s">
        <v>12885</v>
      </c>
      <c r="B3347" s="196" t="s">
        <v>8261</v>
      </c>
      <c r="C3347" s="196" t="s">
        <v>8262</v>
      </c>
      <c r="D3347" s="196" t="s">
        <v>8263</v>
      </c>
      <c r="E3347" s="196" t="s">
        <v>8264</v>
      </c>
      <c r="F3347" s="197" t="s">
        <v>8265</v>
      </c>
      <c r="H3347" s="186"/>
    </row>
    <row r="3348" spans="1:8" ht="12.75" hidden="1" customHeight="1">
      <c r="A3348" s="778" t="s">
        <v>6573</v>
      </c>
      <c r="B3348" s="779"/>
      <c r="C3348" s="779"/>
      <c r="D3348" s="779"/>
      <c r="E3348" s="779"/>
      <c r="F3348" s="780"/>
      <c r="H3348" s="186"/>
    </row>
    <row r="3349" spans="1:8" hidden="1">
      <c r="A3349" s="219" t="s">
        <v>6623</v>
      </c>
      <c r="B3349" s="208" t="s">
        <v>6624</v>
      </c>
      <c r="C3349" s="209" t="s">
        <v>13436</v>
      </c>
      <c r="D3349" s="210">
        <v>0.23</v>
      </c>
      <c r="E3349" s="211">
        <f>Insumos!D$81</f>
        <v>37.17</v>
      </c>
      <c r="F3349" s="204">
        <f>PRODUCT(D3349:E3349)</f>
        <v>8.549100000000001</v>
      </c>
      <c r="H3349" s="186"/>
    </row>
    <row r="3350" spans="1:8" hidden="1">
      <c r="A3350" s="219" t="s">
        <v>9362</v>
      </c>
      <c r="B3350" s="208" t="s">
        <v>9363</v>
      </c>
      <c r="C3350" s="209" t="s">
        <v>13436</v>
      </c>
      <c r="D3350" s="210">
        <v>0.23</v>
      </c>
      <c r="E3350" s="211">
        <f>Insumos!D$73</f>
        <v>4.8879999999999999</v>
      </c>
      <c r="F3350" s="204">
        <f>PRODUCT(D3350:E3350)</f>
        <v>1.1242400000000001</v>
      </c>
      <c r="H3350" s="186"/>
    </row>
    <row r="3351" spans="1:8" ht="12.75" hidden="1" customHeight="1">
      <c r="A3351" s="783" t="s">
        <v>6574</v>
      </c>
      <c r="B3351" s="784"/>
      <c r="C3351" s="784"/>
      <c r="D3351" s="784"/>
      <c r="E3351" s="784"/>
      <c r="F3351" s="204">
        <f>SUM(F3349:F3350)</f>
        <v>9.6733400000000014</v>
      </c>
      <c r="H3351" s="186"/>
    </row>
    <row r="3352" spans="1:8" ht="12.75" hidden="1" customHeight="1">
      <c r="A3352" s="778" t="s">
        <v>13437</v>
      </c>
      <c r="B3352" s="779"/>
      <c r="C3352" s="779"/>
      <c r="D3352" s="779"/>
      <c r="E3352" s="779"/>
      <c r="F3352" s="780"/>
      <c r="H3352" s="186"/>
    </row>
    <row r="3353" spans="1:8" hidden="1">
      <c r="A3353" s="207" t="s">
        <v>4681</v>
      </c>
      <c r="B3353" s="208" t="s">
        <v>4682</v>
      </c>
      <c r="C3353" s="209" t="s">
        <v>13436</v>
      </c>
      <c r="D3353" s="210">
        <v>1</v>
      </c>
      <c r="E3353" s="211">
        <f>F$12</f>
        <v>2.12</v>
      </c>
      <c r="F3353" s="204">
        <f>PRODUCT(D3353:E3353)</f>
        <v>2.12</v>
      </c>
      <c r="H3353" s="186"/>
    </row>
    <row r="3354" spans="1:8" ht="12.75" hidden="1" customHeight="1">
      <c r="A3354" s="783" t="s">
        <v>13444</v>
      </c>
      <c r="B3354" s="784"/>
      <c r="C3354" s="784"/>
      <c r="D3354" s="784"/>
      <c r="E3354" s="784"/>
      <c r="F3354" s="204">
        <f>SUM(F3353:F3353)</f>
        <v>2.12</v>
      </c>
      <c r="H3354" s="186"/>
    </row>
    <row r="3355" spans="1:8" hidden="1">
      <c r="A3355" s="778" t="s">
        <v>13445</v>
      </c>
      <c r="B3355" s="779"/>
      <c r="C3355" s="779"/>
      <c r="D3355" s="779"/>
      <c r="E3355" s="779"/>
      <c r="F3355" s="780"/>
      <c r="H3355" s="186"/>
    </row>
    <row r="3356" spans="1:8" hidden="1">
      <c r="A3356" s="207" t="s">
        <v>7110</v>
      </c>
      <c r="B3356" s="208" t="s">
        <v>7111</v>
      </c>
      <c r="C3356" s="209" t="s">
        <v>8247</v>
      </c>
      <c r="D3356" s="210">
        <v>2.5175999999999998</v>
      </c>
      <c r="E3356" s="211">
        <f>Insumos!D$598</f>
        <v>3.19</v>
      </c>
      <c r="F3356" s="204">
        <f>PRODUCT(D3356:E3356)</f>
        <v>8.0311439999999994</v>
      </c>
      <c r="H3356" s="186"/>
    </row>
    <row r="3357" spans="1:8" hidden="1">
      <c r="A3357" s="207" t="s">
        <v>10821</v>
      </c>
      <c r="B3357" s="208" t="s">
        <v>10822</v>
      </c>
      <c r="C3357" s="209" t="s">
        <v>4675</v>
      </c>
      <c r="D3357" s="210">
        <v>0.15</v>
      </c>
      <c r="E3357" s="211">
        <f>Insumos!D$2321</f>
        <v>9.73</v>
      </c>
      <c r="F3357" s="204">
        <f>PRODUCT(D3357:E3357)</f>
        <v>1.4595</v>
      </c>
      <c r="H3357" s="186"/>
    </row>
    <row r="3358" spans="1:8" ht="12.75" hidden="1" customHeight="1">
      <c r="A3358" s="783" t="s">
        <v>10905</v>
      </c>
      <c r="B3358" s="784"/>
      <c r="C3358" s="784"/>
      <c r="D3358" s="784"/>
      <c r="E3358" s="784"/>
      <c r="F3358" s="204">
        <f>SUM(F3356:F3357)</f>
        <v>9.4906439999999996</v>
      </c>
      <c r="H3358" s="186"/>
    </row>
    <row r="3359" spans="1:8" hidden="1">
      <c r="A3359" s="783" t="s">
        <v>6572</v>
      </c>
      <c r="B3359" s="784"/>
      <c r="C3359" s="784"/>
      <c r="D3359" s="784"/>
      <c r="E3359" s="206" t="s">
        <v>10906</v>
      </c>
      <c r="F3359" s="204">
        <f>SUM(F3351,F3354,F3358)</f>
        <v>21.283984</v>
      </c>
      <c r="H3359" s="186"/>
    </row>
    <row r="3360" spans="1:8" hidden="1">
      <c r="A3360" s="783"/>
      <c r="B3360" s="784"/>
      <c r="C3360" s="784"/>
      <c r="D3360" s="784"/>
      <c r="E3360" s="212" t="s">
        <v>10907</v>
      </c>
      <c r="F3360" s="213">
        <f>F$10*(F3354)</f>
        <v>2.6033599999999999</v>
      </c>
      <c r="H3360" s="186"/>
    </row>
    <row r="3361" spans="1:8" hidden="1">
      <c r="A3361" s="783"/>
      <c r="B3361" s="784"/>
      <c r="C3361" s="784"/>
      <c r="D3361" s="784"/>
      <c r="E3361" s="206" t="s">
        <v>10908</v>
      </c>
      <c r="F3361" s="213">
        <f>SUM(F3359:F3360)*F$11</f>
        <v>4.7774688000000003</v>
      </c>
      <c r="H3361" s="186"/>
    </row>
    <row r="3362" spans="1:8" hidden="1">
      <c r="A3362" s="789"/>
      <c r="B3362" s="790"/>
      <c r="C3362" s="790"/>
      <c r="D3362" s="790"/>
      <c r="E3362" s="215" t="s">
        <v>10909</v>
      </c>
      <c r="F3362" s="216">
        <f>SUM(F3359:F3361)</f>
        <v>28.6648128</v>
      </c>
      <c r="H3362" s="186"/>
    </row>
    <row r="3363" spans="1:8" hidden="1">
      <c r="H3363" s="186"/>
    </row>
    <row r="3364" spans="1:8" hidden="1">
      <c r="A3364" s="796" t="s">
        <v>14407</v>
      </c>
      <c r="B3364" s="796"/>
      <c r="C3364" s="796"/>
      <c r="D3364" s="796"/>
      <c r="E3364" s="796"/>
      <c r="F3364" s="796"/>
      <c r="G3364" s="796"/>
      <c r="H3364" s="186"/>
    </row>
    <row r="3365" spans="1:8" hidden="1">
      <c r="A3365" s="185"/>
      <c r="B3365" s="185"/>
      <c r="C3365" s="185"/>
      <c r="D3365" s="185"/>
      <c r="E3365" s="185"/>
      <c r="F3365" s="185"/>
      <c r="G3365" s="185"/>
      <c r="H3365" s="186"/>
    </row>
    <row r="3366" spans="1:8" ht="12.75" hidden="1" customHeight="1">
      <c r="A3366" s="791" t="s">
        <v>8055</v>
      </c>
      <c r="B3366" s="792"/>
      <c r="C3366" s="792"/>
      <c r="D3366" s="792"/>
      <c r="E3366" s="781" t="s">
        <v>3402</v>
      </c>
      <c r="F3366" s="782"/>
      <c r="H3366" s="186"/>
    </row>
    <row r="3367" spans="1:8" ht="12.75" hidden="1" customHeight="1">
      <c r="A3367" s="190" t="s">
        <v>10268</v>
      </c>
      <c r="B3367" s="191">
        <f>ROUND(F3378,2)</f>
        <v>66.02</v>
      </c>
      <c r="C3367" s="192"/>
      <c r="D3367" s="193"/>
      <c r="E3367" s="192"/>
      <c r="F3367" s="194"/>
      <c r="H3367" s="186"/>
    </row>
    <row r="3368" spans="1:8" hidden="1">
      <c r="A3368" s="195" t="s">
        <v>12885</v>
      </c>
      <c r="B3368" s="196" t="s">
        <v>8261</v>
      </c>
      <c r="C3368" s="196" t="s">
        <v>8262</v>
      </c>
      <c r="D3368" s="196" t="s">
        <v>8263</v>
      </c>
      <c r="E3368" s="196" t="s">
        <v>8264</v>
      </c>
      <c r="F3368" s="197" t="s">
        <v>8265</v>
      </c>
      <c r="H3368" s="186"/>
    </row>
    <row r="3369" spans="1:8" ht="12.75" hidden="1" customHeight="1">
      <c r="A3369" s="778" t="s">
        <v>13437</v>
      </c>
      <c r="B3369" s="779"/>
      <c r="C3369" s="779"/>
      <c r="D3369" s="779"/>
      <c r="E3369" s="779"/>
      <c r="F3369" s="780"/>
      <c r="H3369" s="186"/>
    </row>
    <row r="3370" spans="1:8" hidden="1">
      <c r="A3370" s="207" t="s">
        <v>4681</v>
      </c>
      <c r="B3370" s="208" t="s">
        <v>4682</v>
      </c>
      <c r="C3370" s="209" t="s">
        <v>13436</v>
      </c>
      <c r="D3370" s="210">
        <v>1.3</v>
      </c>
      <c r="E3370" s="211">
        <f>F$12</f>
        <v>2.12</v>
      </c>
      <c r="F3370" s="204">
        <f>PRODUCT(D3370:E3370)</f>
        <v>2.7560000000000002</v>
      </c>
      <c r="H3370" s="186"/>
    </row>
    <row r="3371" spans="1:8" ht="12.75" hidden="1" customHeight="1">
      <c r="A3371" s="783" t="s">
        <v>13444</v>
      </c>
      <c r="B3371" s="784"/>
      <c r="C3371" s="784"/>
      <c r="D3371" s="784"/>
      <c r="E3371" s="784"/>
      <c r="F3371" s="204">
        <f>SUM(F3370:F3370)</f>
        <v>2.7560000000000002</v>
      </c>
      <c r="H3371" s="186"/>
    </row>
    <row r="3372" spans="1:8" hidden="1">
      <c r="A3372" s="778" t="s">
        <v>13445</v>
      </c>
      <c r="B3372" s="779"/>
      <c r="C3372" s="779"/>
      <c r="D3372" s="779"/>
      <c r="E3372" s="779"/>
      <c r="F3372" s="780"/>
      <c r="H3372" s="186"/>
    </row>
    <row r="3373" spans="1:8" hidden="1">
      <c r="A3373" s="207" t="s">
        <v>8056</v>
      </c>
      <c r="B3373" s="208" t="s">
        <v>8057</v>
      </c>
      <c r="C3373" s="209" t="s">
        <v>8240</v>
      </c>
      <c r="D3373" s="210">
        <v>1.1499999999999999</v>
      </c>
      <c r="E3373" s="211">
        <f>Insumos!D$12</f>
        <v>42.5</v>
      </c>
      <c r="F3373" s="204">
        <f>PRODUCT(D3373:E3373)</f>
        <v>48.874999999999993</v>
      </c>
      <c r="H3373" s="186"/>
    </row>
    <row r="3374" spans="1:8" ht="12.75" hidden="1" customHeight="1">
      <c r="A3374" s="783" t="s">
        <v>10905</v>
      </c>
      <c r="B3374" s="784"/>
      <c r="C3374" s="784"/>
      <c r="D3374" s="784"/>
      <c r="E3374" s="784"/>
      <c r="F3374" s="204">
        <f>SUM(F3373:F3373)</f>
        <v>48.874999999999993</v>
      </c>
      <c r="H3374" s="186"/>
    </row>
    <row r="3375" spans="1:8" hidden="1">
      <c r="A3375" s="783" t="s">
        <v>6572</v>
      </c>
      <c r="B3375" s="784"/>
      <c r="C3375" s="784"/>
      <c r="D3375" s="784"/>
      <c r="E3375" s="206" t="s">
        <v>10906</v>
      </c>
      <c r="F3375" s="204">
        <f>SUM(F3371,F3374)</f>
        <v>51.630999999999993</v>
      </c>
      <c r="H3375" s="186"/>
    </row>
    <row r="3376" spans="1:8" hidden="1">
      <c r="A3376" s="783"/>
      <c r="B3376" s="784"/>
      <c r="C3376" s="784"/>
      <c r="D3376" s="784"/>
      <c r="E3376" s="212" t="s">
        <v>10907</v>
      </c>
      <c r="F3376" s="213">
        <f>F$10*(F3371)</f>
        <v>3.3843680000000003</v>
      </c>
      <c r="H3376" s="186"/>
    </row>
    <row r="3377" spans="1:8" hidden="1">
      <c r="A3377" s="783"/>
      <c r="B3377" s="784"/>
      <c r="C3377" s="784"/>
      <c r="D3377" s="784"/>
      <c r="E3377" s="206" t="s">
        <v>10908</v>
      </c>
      <c r="F3377" s="213">
        <f>SUM(F3375:F3376)*F$11</f>
        <v>11.0030736</v>
      </c>
      <c r="H3377" s="186"/>
    </row>
    <row r="3378" spans="1:8" hidden="1">
      <c r="A3378" s="789"/>
      <c r="B3378" s="790"/>
      <c r="C3378" s="790"/>
      <c r="D3378" s="790"/>
      <c r="E3378" s="215" t="s">
        <v>10909</v>
      </c>
      <c r="F3378" s="216">
        <f>SUM(F3375:F3377)</f>
        <v>66.018441599999989</v>
      </c>
      <c r="H3378" s="186"/>
    </row>
    <row r="3379" spans="1:8" hidden="1">
      <c r="A3379" s="206"/>
      <c r="B3379" s="206"/>
      <c r="C3379" s="206"/>
      <c r="D3379" s="206"/>
      <c r="E3379" s="212"/>
      <c r="F3379" s="220"/>
      <c r="H3379" s="186"/>
    </row>
    <row r="3380" spans="1:8" hidden="1">
      <c r="A3380" s="206"/>
      <c r="B3380" s="206"/>
      <c r="C3380" s="206"/>
      <c r="D3380" s="206"/>
      <c r="E3380" s="212"/>
      <c r="F3380" s="220"/>
      <c r="H3380" s="186"/>
    </row>
    <row r="3381" spans="1:8" hidden="1">
      <c r="A3381" s="206"/>
      <c r="B3381" s="206"/>
      <c r="C3381" s="206"/>
      <c r="D3381" s="206"/>
      <c r="E3381" s="212"/>
      <c r="F3381" s="220"/>
      <c r="H3381" s="186"/>
    </row>
    <row r="3382" spans="1:8" hidden="1">
      <c r="A3382" s="206"/>
      <c r="B3382" s="206"/>
      <c r="C3382" s="206"/>
      <c r="D3382" s="206"/>
      <c r="E3382" s="212"/>
      <c r="F3382" s="220"/>
      <c r="H3382" s="186"/>
    </row>
    <row r="3383" spans="1:8" hidden="1">
      <c r="A3383" s="206"/>
      <c r="B3383" s="206"/>
      <c r="C3383" s="206"/>
      <c r="D3383" s="206"/>
      <c r="E3383" s="212"/>
      <c r="F3383" s="220"/>
      <c r="H3383" s="186"/>
    </row>
    <row r="3384" spans="1:8" hidden="1">
      <c r="A3384" s="206"/>
      <c r="B3384" s="206"/>
      <c r="C3384" s="206"/>
      <c r="D3384" s="206"/>
      <c r="E3384" s="212"/>
      <c r="F3384" s="220"/>
      <c r="H3384" s="186"/>
    </row>
    <row r="3385" spans="1:8" hidden="1">
      <c r="H3385" s="186"/>
    </row>
    <row r="3386" spans="1:8" ht="12.75" hidden="1" customHeight="1">
      <c r="A3386" s="791" t="s">
        <v>8058</v>
      </c>
      <c r="B3386" s="792"/>
      <c r="C3386" s="792"/>
      <c r="D3386" s="792"/>
      <c r="E3386" s="781" t="s">
        <v>3402</v>
      </c>
      <c r="F3386" s="782"/>
      <c r="H3386" s="186"/>
    </row>
    <row r="3387" spans="1:8" ht="12.75" hidden="1" customHeight="1">
      <c r="A3387" s="190" t="s">
        <v>10268</v>
      </c>
      <c r="B3387" s="191">
        <f>ROUND(F3398,2)</f>
        <v>10.31</v>
      </c>
      <c r="C3387" s="192"/>
      <c r="D3387" s="193"/>
      <c r="E3387" s="192"/>
      <c r="F3387" s="194"/>
      <c r="H3387" s="186"/>
    </row>
    <row r="3388" spans="1:8" hidden="1">
      <c r="A3388" s="195" t="s">
        <v>12885</v>
      </c>
      <c r="B3388" s="196" t="s">
        <v>8261</v>
      </c>
      <c r="C3388" s="196" t="s">
        <v>8262</v>
      </c>
      <c r="D3388" s="196" t="s">
        <v>8263</v>
      </c>
      <c r="E3388" s="196" t="s">
        <v>8264</v>
      </c>
      <c r="F3388" s="197" t="s">
        <v>8265</v>
      </c>
      <c r="H3388" s="186"/>
    </row>
    <row r="3389" spans="1:8" ht="12.75" hidden="1" customHeight="1">
      <c r="A3389" s="778" t="s">
        <v>13437</v>
      </c>
      <c r="B3389" s="779"/>
      <c r="C3389" s="779"/>
      <c r="D3389" s="779"/>
      <c r="E3389" s="779"/>
      <c r="F3389" s="780"/>
      <c r="H3389" s="186"/>
    </row>
    <row r="3390" spans="1:8" hidden="1">
      <c r="A3390" s="207" t="s">
        <v>4681</v>
      </c>
      <c r="B3390" s="208" t="s">
        <v>4682</v>
      </c>
      <c r="C3390" s="209" t="s">
        <v>13436</v>
      </c>
      <c r="D3390" s="210">
        <v>1.3</v>
      </c>
      <c r="E3390" s="211">
        <f>F$12</f>
        <v>2.12</v>
      </c>
      <c r="F3390" s="204">
        <f>PRODUCT(D3390:E3390)</f>
        <v>2.7560000000000002</v>
      </c>
      <c r="H3390" s="186"/>
    </row>
    <row r="3391" spans="1:8" ht="12.75" hidden="1" customHeight="1">
      <c r="A3391" s="205" t="s">
        <v>13444</v>
      </c>
      <c r="B3391" s="206"/>
      <c r="C3391" s="206"/>
      <c r="D3391" s="206"/>
      <c r="E3391" s="206"/>
      <c r="F3391" s="204">
        <f>SUM(F3390:F3390)</f>
        <v>2.7560000000000002</v>
      </c>
      <c r="H3391" s="186"/>
    </row>
    <row r="3392" spans="1:8" hidden="1">
      <c r="A3392" s="778" t="s">
        <v>13445</v>
      </c>
      <c r="B3392" s="779"/>
      <c r="C3392" s="779"/>
      <c r="D3392" s="779"/>
      <c r="E3392" s="779"/>
      <c r="F3392" s="780"/>
      <c r="H3392" s="186"/>
    </row>
    <row r="3393" spans="1:8" hidden="1">
      <c r="A3393" s="219" t="s">
        <v>10266</v>
      </c>
      <c r="B3393" s="208" t="s">
        <v>10267</v>
      </c>
      <c r="C3393" s="209" t="s">
        <v>8240</v>
      </c>
      <c r="D3393" s="210">
        <v>1.1499999999999999</v>
      </c>
      <c r="E3393" s="376">
        <v>2.133</v>
      </c>
      <c r="F3393" s="204">
        <f>PRODUCT(D3393:E3393)</f>
        <v>2.45295</v>
      </c>
      <c r="H3393" s="186"/>
    </row>
    <row r="3394" spans="1:8" ht="12.75" hidden="1" customHeight="1">
      <c r="A3394" s="783" t="s">
        <v>10905</v>
      </c>
      <c r="B3394" s="784"/>
      <c r="C3394" s="784"/>
      <c r="D3394" s="784"/>
      <c r="E3394" s="784"/>
      <c r="F3394" s="204">
        <f>SUM(F3393:F3393)</f>
        <v>2.45295</v>
      </c>
      <c r="H3394" s="186"/>
    </row>
    <row r="3395" spans="1:8" hidden="1">
      <c r="A3395" s="783" t="s">
        <v>6572</v>
      </c>
      <c r="B3395" s="784"/>
      <c r="C3395" s="784"/>
      <c r="D3395" s="784"/>
      <c r="E3395" s="206" t="s">
        <v>10906</v>
      </c>
      <c r="F3395" s="204">
        <f>SUM(F3391,F3394)</f>
        <v>5.2089499999999997</v>
      </c>
      <c r="H3395" s="186"/>
    </row>
    <row r="3396" spans="1:8" hidden="1">
      <c r="A3396" s="783"/>
      <c r="B3396" s="784"/>
      <c r="C3396" s="784"/>
      <c r="D3396" s="784"/>
      <c r="E3396" s="212" t="s">
        <v>10907</v>
      </c>
      <c r="F3396" s="213">
        <f>F$10*(F3391)</f>
        <v>3.3843680000000003</v>
      </c>
      <c r="H3396" s="186"/>
    </row>
    <row r="3397" spans="1:8" hidden="1">
      <c r="A3397" s="783"/>
      <c r="B3397" s="784"/>
      <c r="C3397" s="784"/>
      <c r="D3397" s="784"/>
      <c r="E3397" s="206" t="s">
        <v>10908</v>
      </c>
      <c r="F3397" s="213">
        <f>SUM(F3395:F3396)*F$11</f>
        <v>1.7186636000000002</v>
      </c>
      <c r="H3397" s="186"/>
    </row>
    <row r="3398" spans="1:8" hidden="1">
      <c r="A3398" s="789"/>
      <c r="B3398" s="790"/>
      <c r="C3398" s="790"/>
      <c r="D3398" s="790"/>
      <c r="E3398" s="215" t="s">
        <v>10909</v>
      </c>
      <c r="F3398" s="216">
        <f>SUM(F3395:F3397)</f>
        <v>10.311981599999999</v>
      </c>
      <c r="H3398" s="186"/>
    </row>
    <row r="3399" spans="1:8" hidden="1">
      <c r="H3399" s="186"/>
    </row>
    <row r="3400" spans="1:8" ht="12.75" hidden="1" customHeight="1">
      <c r="A3400" s="791" t="s">
        <v>8059</v>
      </c>
      <c r="B3400" s="792"/>
      <c r="C3400" s="792"/>
      <c r="D3400" s="792"/>
      <c r="E3400" s="781" t="s">
        <v>3402</v>
      </c>
      <c r="F3400" s="782"/>
      <c r="H3400" s="186"/>
    </row>
    <row r="3401" spans="1:8" ht="12.75" hidden="1" customHeight="1">
      <c r="A3401" s="190" t="s">
        <v>10268</v>
      </c>
      <c r="B3401" s="191">
        <f>ROUND(F3412,2)</f>
        <v>72.06</v>
      </c>
      <c r="C3401" s="192"/>
      <c r="D3401" s="193"/>
      <c r="E3401" s="192"/>
      <c r="F3401" s="194"/>
      <c r="H3401" s="186"/>
    </row>
    <row r="3402" spans="1:8" hidden="1">
      <c r="A3402" s="195" t="s">
        <v>12885</v>
      </c>
      <c r="B3402" s="196" t="s">
        <v>8261</v>
      </c>
      <c r="C3402" s="196" t="s">
        <v>8262</v>
      </c>
      <c r="D3402" s="196" t="s">
        <v>8263</v>
      </c>
      <c r="E3402" s="196" t="s">
        <v>8264</v>
      </c>
      <c r="F3402" s="197" t="s">
        <v>8265</v>
      </c>
      <c r="H3402" s="186"/>
    </row>
    <row r="3403" spans="1:8" ht="12.75" hidden="1" customHeight="1">
      <c r="A3403" s="778" t="s">
        <v>13437</v>
      </c>
      <c r="B3403" s="779"/>
      <c r="C3403" s="779"/>
      <c r="D3403" s="779"/>
      <c r="E3403" s="779"/>
      <c r="F3403" s="780"/>
      <c r="H3403" s="186"/>
    </row>
    <row r="3404" spans="1:8" hidden="1">
      <c r="A3404" s="207" t="s">
        <v>4681</v>
      </c>
      <c r="B3404" s="208" t="s">
        <v>4682</v>
      </c>
      <c r="C3404" s="209" t="s">
        <v>13436</v>
      </c>
      <c r="D3404" s="210">
        <v>2</v>
      </c>
      <c r="E3404" s="211">
        <f>F$12</f>
        <v>2.12</v>
      </c>
      <c r="F3404" s="204">
        <f>PRODUCT(D3404:E3404)</f>
        <v>4.24</v>
      </c>
      <c r="H3404" s="186"/>
    </row>
    <row r="3405" spans="1:8" ht="12.75" hidden="1" customHeight="1">
      <c r="A3405" s="783" t="s">
        <v>13444</v>
      </c>
      <c r="B3405" s="784"/>
      <c r="C3405" s="784"/>
      <c r="D3405" s="784"/>
      <c r="E3405" s="784"/>
      <c r="F3405" s="204">
        <f>SUM(F3404:F3404)</f>
        <v>4.24</v>
      </c>
      <c r="H3405" s="186"/>
    </row>
    <row r="3406" spans="1:8" hidden="1">
      <c r="A3406" s="778" t="s">
        <v>13445</v>
      </c>
      <c r="B3406" s="779"/>
      <c r="C3406" s="779"/>
      <c r="D3406" s="779"/>
      <c r="E3406" s="779"/>
      <c r="F3406" s="780"/>
      <c r="H3406" s="186"/>
    </row>
    <row r="3407" spans="1:8" hidden="1">
      <c r="A3407" s="207" t="s">
        <v>8241</v>
      </c>
      <c r="B3407" s="208" t="s">
        <v>8242</v>
      </c>
      <c r="C3407" s="209" t="s">
        <v>8240</v>
      </c>
      <c r="D3407" s="210">
        <v>1.1499999999999999</v>
      </c>
      <c r="E3407" s="211">
        <f>Insumos!D$17</f>
        <v>44</v>
      </c>
      <c r="F3407" s="204">
        <f>PRODUCT(D3407:E3407)</f>
        <v>50.599999999999994</v>
      </c>
      <c r="H3407" s="186"/>
    </row>
    <row r="3408" spans="1:8" ht="12.75" hidden="1" customHeight="1">
      <c r="A3408" s="783" t="s">
        <v>10905</v>
      </c>
      <c r="B3408" s="784"/>
      <c r="C3408" s="784"/>
      <c r="D3408" s="784"/>
      <c r="E3408" s="784"/>
      <c r="F3408" s="204">
        <f>SUM(F3407:F3407)</f>
        <v>50.599999999999994</v>
      </c>
      <c r="H3408" s="186"/>
    </row>
    <row r="3409" spans="1:8" hidden="1">
      <c r="A3409" s="783" t="s">
        <v>6572</v>
      </c>
      <c r="B3409" s="784"/>
      <c r="C3409" s="784"/>
      <c r="D3409" s="784"/>
      <c r="E3409" s="206" t="s">
        <v>10906</v>
      </c>
      <c r="F3409" s="204">
        <f>SUM(F3405,F3408)</f>
        <v>54.839999999999996</v>
      </c>
      <c r="H3409" s="186"/>
    </row>
    <row r="3410" spans="1:8" hidden="1">
      <c r="A3410" s="783"/>
      <c r="B3410" s="784"/>
      <c r="C3410" s="784"/>
      <c r="D3410" s="784"/>
      <c r="E3410" s="212" t="s">
        <v>10907</v>
      </c>
      <c r="F3410" s="213">
        <f>F$10*(F3405)</f>
        <v>5.2067199999999998</v>
      </c>
      <c r="H3410" s="186"/>
    </row>
    <row r="3411" spans="1:8" hidden="1">
      <c r="A3411" s="783"/>
      <c r="B3411" s="784"/>
      <c r="C3411" s="784"/>
      <c r="D3411" s="784"/>
      <c r="E3411" s="206" t="s">
        <v>10908</v>
      </c>
      <c r="F3411" s="213">
        <f>SUM(F3409:F3410)*F$11</f>
        <v>12.009343999999999</v>
      </c>
      <c r="H3411" s="186"/>
    </row>
    <row r="3412" spans="1:8" hidden="1">
      <c r="A3412" s="789"/>
      <c r="B3412" s="790"/>
      <c r="C3412" s="790"/>
      <c r="D3412" s="790"/>
      <c r="E3412" s="215" t="s">
        <v>10909</v>
      </c>
      <c r="F3412" s="216">
        <f>SUM(F3409:F3411)</f>
        <v>72.056063999999992</v>
      </c>
      <c r="H3412" s="186"/>
    </row>
    <row r="3413" spans="1:8" hidden="1">
      <c r="A3413" s="206"/>
      <c r="B3413" s="206"/>
      <c r="C3413" s="206"/>
      <c r="D3413" s="206"/>
      <c r="E3413" s="212"/>
      <c r="F3413" s="220"/>
      <c r="H3413" s="186"/>
    </row>
    <row r="3414" spans="1:8" ht="12.75" hidden="1" customHeight="1">
      <c r="A3414" s="791" t="s">
        <v>8060</v>
      </c>
      <c r="B3414" s="792"/>
      <c r="C3414" s="792"/>
      <c r="D3414" s="792"/>
      <c r="E3414" s="781" t="s">
        <v>3402</v>
      </c>
      <c r="F3414" s="782"/>
      <c r="H3414" s="186"/>
    </row>
    <row r="3415" spans="1:8" ht="12.75" hidden="1" customHeight="1">
      <c r="A3415" s="190" t="s">
        <v>10268</v>
      </c>
      <c r="B3415" s="191">
        <f>ROUND(F3426,2)</f>
        <v>77.53</v>
      </c>
      <c r="C3415" s="192"/>
      <c r="D3415" s="193"/>
      <c r="E3415" s="192"/>
      <c r="F3415" s="194"/>
      <c r="H3415" s="186"/>
    </row>
    <row r="3416" spans="1:8" hidden="1">
      <c r="A3416" s="195" t="s">
        <v>12885</v>
      </c>
      <c r="B3416" s="196" t="s">
        <v>8261</v>
      </c>
      <c r="C3416" s="196" t="s">
        <v>8262</v>
      </c>
      <c r="D3416" s="196" t="s">
        <v>8263</v>
      </c>
      <c r="E3416" s="196" t="s">
        <v>8264</v>
      </c>
      <c r="F3416" s="197" t="s">
        <v>8265</v>
      </c>
      <c r="H3416" s="186"/>
    </row>
    <row r="3417" spans="1:8" ht="12.75" hidden="1" customHeight="1">
      <c r="A3417" s="778" t="s">
        <v>13437</v>
      </c>
      <c r="B3417" s="779"/>
      <c r="C3417" s="779"/>
      <c r="D3417" s="779"/>
      <c r="E3417" s="779"/>
      <c r="F3417" s="780"/>
      <c r="H3417" s="186"/>
    </row>
    <row r="3418" spans="1:8" hidden="1">
      <c r="A3418" s="207" t="s">
        <v>4681</v>
      </c>
      <c r="B3418" s="208" t="s">
        <v>4682</v>
      </c>
      <c r="C3418" s="209" t="s">
        <v>13436</v>
      </c>
      <c r="D3418" s="210">
        <v>2.5</v>
      </c>
      <c r="E3418" s="211">
        <f>F$12</f>
        <v>2.12</v>
      </c>
      <c r="F3418" s="204">
        <f>PRODUCT(D3418:E3418)</f>
        <v>5.3000000000000007</v>
      </c>
      <c r="H3418" s="186"/>
    </row>
    <row r="3419" spans="1:8" ht="12.75" hidden="1" customHeight="1">
      <c r="A3419" s="783" t="s">
        <v>13444</v>
      </c>
      <c r="B3419" s="784"/>
      <c r="C3419" s="784"/>
      <c r="D3419" s="784"/>
      <c r="E3419" s="784"/>
      <c r="F3419" s="204">
        <f>SUM(F3418:F3418)</f>
        <v>5.3000000000000007</v>
      </c>
      <c r="H3419" s="186"/>
    </row>
    <row r="3420" spans="1:8" hidden="1">
      <c r="A3420" s="778" t="s">
        <v>13445</v>
      </c>
      <c r="B3420" s="779"/>
      <c r="C3420" s="779"/>
      <c r="D3420" s="779"/>
      <c r="E3420" s="779"/>
      <c r="F3420" s="780"/>
      <c r="H3420" s="186"/>
    </row>
    <row r="3421" spans="1:8" hidden="1">
      <c r="A3421" s="207" t="s">
        <v>8241</v>
      </c>
      <c r="B3421" s="208" t="s">
        <v>8242</v>
      </c>
      <c r="C3421" s="209" t="s">
        <v>8240</v>
      </c>
      <c r="D3421" s="210">
        <v>1.2</v>
      </c>
      <c r="E3421" s="211">
        <f>Insumos!D$17</f>
        <v>44</v>
      </c>
      <c r="F3421" s="204">
        <f>PRODUCT(D3421:E3421)</f>
        <v>52.8</v>
      </c>
      <c r="H3421" s="186"/>
    </row>
    <row r="3422" spans="1:8" ht="12.75" hidden="1" customHeight="1">
      <c r="A3422" s="783" t="s">
        <v>10905</v>
      </c>
      <c r="B3422" s="784"/>
      <c r="C3422" s="784"/>
      <c r="D3422" s="784"/>
      <c r="E3422" s="784"/>
      <c r="F3422" s="204">
        <f>SUM(F3421:F3421)</f>
        <v>52.8</v>
      </c>
      <c r="H3422" s="186"/>
    </row>
    <row r="3423" spans="1:8" hidden="1">
      <c r="A3423" s="783" t="s">
        <v>6572</v>
      </c>
      <c r="B3423" s="784"/>
      <c r="C3423" s="784"/>
      <c r="D3423" s="784"/>
      <c r="E3423" s="206" t="s">
        <v>10906</v>
      </c>
      <c r="F3423" s="204">
        <f>SUM(F3419,F3422)</f>
        <v>58.099999999999994</v>
      </c>
      <c r="H3423" s="186"/>
    </row>
    <row r="3424" spans="1:8" hidden="1">
      <c r="A3424" s="783"/>
      <c r="B3424" s="784"/>
      <c r="C3424" s="784"/>
      <c r="D3424" s="784"/>
      <c r="E3424" s="212" t="s">
        <v>10907</v>
      </c>
      <c r="F3424" s="213">
        <f>F$10*(F3419)</f>
        <v>6.5084000000000009</v>
      </c>
      <c r="H3424" s="186"/>
    </row>
    <row r="3425" spans="1:8" hidden="1">
      <c r="A3425" s="783"/>
      <c r="B3425" s="784"/>
      <c r="C3425" s="784"/>
      <c r="D3425" s="784"/>
      <c r="E3425" s="206" t="s">
        <v>10908</v>
      </c>
      <c r="F3425" s="213">
        <f>SUM(F3423:F3424)*F$11</f>
        <v>12.921679999999999</v>
      </c>
      <c r="H3425" s="186"/>
    </row>
    <row r="3426" spans="1:8" hidden="1">
      <c r="A3426" s="789"/>
      <c r="B3426" s="790"/>
      <c r="C3426" s="790"/>
      <c r="D3426" s="790"/>
      <c r="E3426" s="215" t="s">
        <v>10909</v>
      </c>
      <c r="F3426" s="216">
        <f>SUM(F3423:F3425)</f>
        <v>77.530079999999984</v>
      </c>
      <c r="H3426" s="186"/>
    </row>
    <row r="3427" spans="1:8" hidden="1">
      <c r="A3427" s="205"/>
      <c r="B3427" s="206"/>
      <c r="C3427" s="206"/>
      <c r="D3427" s="206"/>
      <c r="E3427" s="212"/>
      <c r="F3427" s="204"/>
      <c r="H3427" s="186"/>
    </row>
    <row r="3428" spans="1:8" hidden="1">
      <c r="A3428" s="205"/>
      <c r="B3428" s="206"/>
      <c r="C3428" s="206"/>
      <c r="D3428" s="206"/>
      <c r="E3428" s="212"/>
      <c r="F3428" s="204"/>
      <c r="H3428" s="186"/>
    </row>
    <row r="3429" spans="1:8" ht="10.9" hidden="1" customHeight="1">
      <c r="A3429" s="205"/>
      <c r="B3429" s="206"/>
      <c r="C3429" s="206"/>
      <c r="D3429" s="206"/>
      <c r="E3429" s="212"/>
      <c r="F3429" s="204"/>
      <c r="H3429" s="186"/>
    </row>
    <row r="3430" spans="1:8" ht="10.9" hidden="1" customHeight="1">
      <c r="A3430" s="791" t="s">
        <v>12113</v>
      </c>
      <c r="B3430" s="792"/>
      <c r="C3430" s="792"/>
      <c r="D3430" s="792"/>
      <c r="E3430" s="781" t="s">
        <v>3402</v>
      </c>
      <c r="F3430" s="782"/>
      <c r="H3430" s="186"/>
    </row>
    <row r="3431" spans="1:8" ht="10.9" hidden="1" customHeight="1">
      <c r="A3431" s="190" t="s">
        <v>10268</v>
      </c>
      <c r="B3431" s="191">
        <f>ROUND(F3442,2)</f>
        <v>69.03</v>
      </c>
      <c r="C3431" s="192"/>
      <c r="D3431" s="193"/>
      <c r="E3431" s="192"/>
      <c r="F3431" s="194"/>
      <c r="H3431" s="186"/>
    </row>
    <row r="3432" spans="1:8" ht="10.9" hidden="1" customHeight="1">
      <c r="A3432" s="195" t="s">
        <v>12885</v>
      </c>
      <c r="B3432" s="196" t="s">
        <v>8261</v>
      </c>
      <c r="C3432" s="196" t="s">
        <v>8262</v>
      </c>
      <c r="D3432" s="196" t="s">
        <v>8263</v>
      </c>
      <c r="E3432" s="196" t="s">
        <v>8264</v>
      </c>
      <c r="F3432" s="197" t="s">
        <v>8265</v>
      </c>
      <c r="H3432" s="186"/>
    </row>
    <row r="3433" spans="1:8" ht="10.9" hidden="1" customHeight="1">
      <c r="A3433" s="778" t="s">
        <v>13437</v>
      </c>
      <c r="B3433" s="779"/>
      <c r="C3433" s="779"/>
      <c r="D3433" s="779"/>
      <c r="E3433" s="779"/>
      <c r="F3433" s="780"/>
      <c r="H3433" s="186"/>
    </row>
    <row r="3434" spans="1:8" ht="10.9" hidden="1" customHeight="1">
      <c r="A3434" s="207" t="s">
        <v>4681</v>
      </c>
      <c r="B3434" s="208" t="s">
        <v>4682</v>
      </c>
      <c r="C3434" s="209" t="s">
        <v>13436</v>
      </c>
      <c r="D3434" s="210">
        <v>1</v>
      </c>
      <c r="E3434" s="211">
        <f>F$12</f>
        <v>2.12</v>
      </c>
      <c r="F3434" s="204">
        <f>PRODUCT(D3434:E3434)</f>
        <v>2.12</v>
      </c>
      <c r="H3434" s="186"/>
    </row>
    <row r="3435" spans="1:8" ht="10.9" hidden="1" customHeight="1">
      <c r="A3435" s="783" t="s">
        <v>13444</v>
      </c>
      <c r="B3435" s="784"/>
      <c r="C3435" s="784"/>
      <c r="D3435" s="784"/>
      <c r="E3435" s="784"/>
      <c r="F3435" s="204">
        <f>SUM(F3434:F3434)</f>
        <v>2.12</v>
      </c>
      <c r="H3435" s="186"/>
    </row>
    <row r="3436" spans="1:8" ht="10.9" hidden="1" customHeight="1">
      <c r="A3436" s="778" t="s">
        <v>13445</v>
      </c>
      <c r="B3436" s="779"/>
      <c r="C3436" s="779"/>
      <c r="D3436" s="779"/>
      <c r="E3436" s="779"/>
      <c r="F3436" s="780"/>
      <c r="H3436" s="186"/>
    </row>
    <row r="3437" spans="1:8" ht="10.9" hidden="1" customHeight="1">
      <c r="A3437" s="207" t="s">
        <v>8241</v>
      </c>
      <c r="B3437" s="208" t="s">
        <v>8242</v>
      </c>
      <c r="C3437" s="209" t="s">
        <v>8240</v>
      </c>
      <c r="D3437" s="210">
        <v>1.2</v>
      </c>
      <c r="E3437" s="211">
        <f>Insumos!D$17</f>
        <v>44</v>
      </c>
      <c r="F3437" s="204">
        <f>PRODUCT(D3437:E3437)</f>
        <v>52.8</v>
      </c>
      <c r="H3437" s="186"/>
    </row>
    <row r="3438" spans="1:8" ht="10.9" hidden="1" customHeight="1">
      <c r="A3438" s="783" t="s">
        <v>10905</v>
      </c>
      <c r="B3438" s="784"/>
      <c r="C3438" s="784"/>
      <c r="D3438" s="784"/>
      <c r="E3438" s="784"/>
      <c r="F3438" s="204">
        <f>SUM(F3437:F3437)</f>
        <v>52.8</v>
      </c>
      <c r="H3438" s="186"/>
    </row>
    <row r="3439" spans="1:8" ht="10.9" hidden="1" customHeight="1">
      <c r="A3439" s="783" t="s">
        <v>6572</v>
      </c>
      <c r="B3439" s="784"/>
      <c r="C3439" s="784"/>
      <c r="D3439" s="784"/>
      <c r="E3439" s="206" t="s">
        <v>10906</v>
      </c>
      <c r="F3439" s="204">
        <f>SUM(F3435,F3438)</f>
        <v>54.919999999999995</v>
      </c>
      <c r="H3439" s="186"/>
    </row>
    <row r="3440" spans="1:8" ht="10.9" hidden="1" customHeight="1">
      <c r="A3440" s="783"/>
      <c r="B3440" s="784"/>
      <c r="C3440" s="784"/>
      <c r="D3440" s="784"/>
      <c r="E3440" s="212" t="s">
        <v>10907</v>
      </c>
      <c r="F3440" s="213">
        <f>F$10*(F3435)</f>
        <v>2.6033599999999999</v>
      </c>
      <c r="H3440" s="186"/>
    </row>
    <row r="3441" spans="1:8" ht="10.9" hidden="1" customHeight="1">
      <c r="A3441" s="783"/>
      <c r="B3441" s="784"/>
      <c r="C3441" s="784"/>
      <c r="D3441" s="784"/>
      <c r="E3441" s="206" t="s">
        <v>10908</v>
      </c>
      <c r="F3441" s="213">
        <f>SUM(F3439:F3440)*F$11</f>
        <v>11.504671999999999</v>
      </c>
      <c r="H3441" s="186"/>
    </row>
    <row r="3442" spans="1:8" ht="10.9" hidden="1" customHeight="1">
      <c r="A3442" s="789"/>
      <c r="B3442" s="790"/>
      <c r="C3442" s="790"/>
      <c r="D3442" s="790"/>
      <c r="E3442" s="215" t="s">
        <v>10909</v>
      </c>
      <c r="F3442" s="216">
        <f>SUM(F3439:F3441)</f>
        <v>69.028031999999996</v>
      </c>
      <c r="H3442" s="186"/>
    </row>
    <row r="3443" spans="1:8" ht="10.9" customHeight="1">
      <c r="A3443" s="206"/>
      <c r="B3443" s="206"/>
      <c r="C3443" s="206"/>
      <c r="D3443" s="206"/>
      <c r="E3443" s="212"/>
      <c r="F3443" s="220"/>
      <c r="H3443" s="186"/>
    </row>
    <row r="3444" spans="1:8" ht="10.9" customHeight="1">
      <c r="A3444" s="838" t="s">
        <v>12114</v>
      </c>
      <c r="B3444" s="839"/>
      <c r="C3444" s="839"/>
      <c r="D3444" s="839"/>
      <c r="E3444" s="824" t="s">
        <v>3998</v>
      </c>
      <c r="F3444" s="825"/>
      <c r="H3444" s="242" t="s">
        <v>12875</v>
      </c>
    </row>
    <row r="3445" spans="1:8" ht="10.9" customHeight="1">
      <c r="A3445" s="243" t="s">
        <v>10268</v>
      </c>
      <c r="B3445" s="244">
        <f>ROUND(F3460,2)</f>
        <v>31.76</v>
      </c>
      <c r="C3445" s="245"/>
      <c r="D3445" s="246"/>
      <c r="E3445" s="245"/>
      <c r="F3445" s="247"/>
      <c r="H3445" s="186"/>
    </row>
    <row r="3446" spans="1:8" ht="10.9" customHeight="1">
      <c r="A3446" s="248" t="s">
        <v>12885</v>
      </c>
      <c r="B3446" s="249" t="s">
        <v>8261</v>
      </c>
      <c r="C3446" s="249" t="s">
        <v>8262</v>
      </c>
      <c r="D3446" s="249" t="s">
        <v>8263</v>
      </c>
      <c r="E3446" s="249" t="s">
        <v>8264</v>
      </c>
      <c r="F3446" s="250" t="s">
        <v>8265</v>
      </c>
      <c r="H3446" s="186"/>
    </row>
    <row r="3447" spans="1:8" ht="10.9" customHeight="1">
      <c r="A3447" s="801" t="s">
        <v>13437</v>
      </c>
      <c r="B3447" s="802"/>
      <c r="C3447" s="802"/>
      <c r="D3447" s="802"/>
      <c r="E3447" s="802"/>
      <c r="F3447" s="803"/>
      <c r="H3447" s="186"/>
    </row>
    <row r="3448" spans="1:8" ht="10.9" customHeight="1">
      <c r="A3448" s="253" t="s">
        <v>8236</v>
      </c>
      <c r="B3448" s="163" t="s">
        <v>8237</v>
      </c>
      <c r="C3448" s="254" t="s">
        <v>13436</v>
      </c>
      <c r="D3448" s="255">
        <v>0.4</v>
      </c>
      <c r="E3448" s="256">
        <f>F$14</f>
        <v>2.89</v>
      </c>
      <c r="F3448" s="257">
        <f>PRODUCT(D3448:E3448)</f>
        <v>1.1560000000000001</v>
      </c>
      <c r="H3448" s="186"/>
    </row>
    <row r="3449" spans="1:8" ht="10.9" customHeight="1">
      <c r="A3449" s="253" t="s">
        <v>4681</v>
      </c>
      <c r="B3449" s="163" t="s">
        <v>4682</v>
      </c>
      <c r="C3449" s="254" t="s">
        <v>13436</v>
      </c>
      <c r="D3449" s="255">
        <v>1.1599999999999999</v>
      </c>
      <c r="E3449" s="256">
        <f>F$12</f>
        <v>2.12</v>
      </c>
      <c r="F3449" s="257">
        <f>PRODUCT(D3449:E3449)</f>
        <v>2.4592000000000001</v>
      </c>
      <c r="H3449" s="186"/>
    </row>
    <row r="3450" spans="1:8" ht="10.9" customHeight="1">
      <c r="A3450" s="774" t="s">
        <v>13444</v>
      </c>
      <c r="B3450" s="775"/>
      <c r="C3450" s="775"/>
      <c r="D3450" s="775"/>
      <c r="E3450" s="775"/>
      <c r="F3450" s="257">
        <f>SUM(F3448:F3449)</f>
        <v>3.6152000000000002</v>
      </c>
      <c r="H3450" s="186"/>
    </row>
    <row r="3451" spans="1:8" ht="10.9" customHeight="1">
      <c r="A3451" s="801" t="s">
        <v>13445</v>
      </c>
      <c r="B3451" s="802"/>
      <c r="C3451" s="802"/>
      <c r="D3451" s="802"/>
      <c r="E3451" s="802"/>
      <c r="F3451" s="803"/>
      <c r="H3451" s="186"/>
    </row>
    <row r="3452" spans="1:8" ht="10.9" customHeight="1">
      <c r="A3452" s="253" t="s">
        <v>8238</v>
      </c>
      <c r="B3452" s="163" t="s">
        <v>8239</v>
      </c>
      <c r="C3452" s="254" t="s">
        <v>8240</v>
      </c>
      <c r="D3452" s="255">
        <v>4.0599999999999997E-2</v>
      </c>
      <c r="E3452" s="256">
        <f>Insumos!D$13</f>
        <v>42.5</v>
      </c>
      <c r="F3452" s="257">
        <f>PRODUCT(D3452:E3452)</f>
        <v>1.7254999999999998</v>
      </c>
      <c r="H3452" s="186"/>
    </row>
    <row r="3453" spans="1:8" ht="10.9" customHeight="1">
      <c r="A3453" s="253" t="s">
        <v>8241</v>
      </c>
      <c r="B3453" s="163" t="s">
        <v>8242</v>
      </c>
      <c r="C3453" s="254" t="s">
        <v>8240</v>
      </c>
      <c r="D3453" s="255">
        <v>5.2699999999999997E-2</v>
      </c>
      <c r="E3453" s="256">
        <f>Insumos!D$17</f>
        <v>44</v>
      </c>
      <c r="F3453" s="257">
        <f>PRODUCT(D3453:E3453)</f>
        <v>2.3188</v>
      </c>
      <c r="H3453" s="186"/>
    </row>
    <row r="3454" spans="1:8" ht="10.9" customHeight="1">
      <c r="A3454" s="253" t="s">
        <v>8245</v>
      </c>
      <c r="B3454" s="163" t="s">
        <v>8246</v>
      </c>
      <c r="C3454" s="254" t="s">
        <v>8247</v>
      </c>
      <c r="D3454" s="255">
        <v>13</v>
      </c>
      <c r="E3454" s="256">
        <f>Insumos!D$22</f>
        <v>0.46</v>
      </c>
      <c r="F3454" s="257">
        <f>PRODUCT(D3454:E3454)</f>
        <v>5.98</v>
      </c>
      <c r="H3454" s="186"/>
    </row>
    <row r="3455" spans="1:8" s="390" customFormat="1" ht="10.9" customHeight="1">
      <c r="A3455" s="384" t="s">
        <v>12115</v>
      </c>
      <c r="B3455" s="385" t="s">
        <v>12116</v>
      </c>
      <c r="C3455" s="386" t="s">
        <v>8247</v>
      </c>
      <c r="D3455" s="387">
        <v>1.2</v>
      </c>
      <c r="E3455" s="388">
        <f>[1]Insumo!D$736</f>
        <v>6.99</v>
      </c>
      <c r="F3455" s="389">
        <f>PRODUCT(D3455:E3455)</f>
        <v>8.3879999999999999</v>
      </c>
      <c r="H3455" s="391"/>
    </row>
    <row r="3456" spans="1:8" ht="10.9" customHeight="1">
      <c r="A3456" s="774" t="s">
        <v>10905</v>
      </c>
      <c r="B3456" s="775"/>
      <c r="C3456" s="775"/>
      <c r="D3456" s="775"/>
      <c r="E3456" s="775"/>
      <c r="F3456" s="257">
        <f>SUM(F3452:F3455)</f>
        <v>18.412300000000002</v>
      </c>
      <c r="H3456" s="186"/>
    </row>
    <row r="3457" spans="1:8" ht="10.9" customHeight="1">
      <c r="A3457" s="774" t="s">
        <v>6572</v>
      </c>
      <c r="B3457" s="775"/>
      <c r="C3457" s="775"/>
      <c r="D3457" s="775"/>
      <c r="E3457" s="259" t="s">
        <v>10906</v>
      </c>
      <c r="F3457" s="257">
        <f>SUM(F3450,F3456)</f>
        <v>22.027500000000003</v>
      </c>
      <c r="H3457" s="186"/>
    </row>
    <row r="3458" spans="1:8" ht="10.9" customHeight="1">
      <c r="A3458" s="774"/>
      <c r="B3458" s="775"/>
      <c r="C3458" s="775"/>
      <c r="D3458" s="775"/>
      <c r="E3458" s="163" t="s">
        <v>10907</v>
      </c>
      <c r="F3458" s="260">
        <f>F$10*(F3450)</f>
        <v>4.4394656000000001</v>
      </c>
      <c r="H3458" s="186"/>
    </row>
    <row r="3459" spans="1:8" ht="10.9" customHeight="1">
      <c r="A3459" s="774"/>
      <c r="B3459" s="775"/>
      <c r="C3459" s="775"/>
      <c r="D3459" s="775"/>
      <c r="E3459" s="259" t="s">
        <v>10908</v>
      </c>
      <c r="F3459" s="260">
        <f>SUM(F3457:F3458)*F$11</f>
        <v>5.2933931200000011</v>
      </c>
      <c r="H3459" s="186"/>
    </row>
    <row r="3460" spans="1:8" ht="10.9" customHeight="1">
      <c r="A3460" s="776"/>
      <c r="B3460" s="777"/>
      <c r="C3460" s="777"/>
      <c r="D3460" s="777"/>
      <c r="E3460" s="262" t="s">
        <v>10909</v>
      </c>
      <c r="F3460" s="263">
        <f>SUM(F3457:F3459)</f>
        <v>31.760358720000003</v>
      </c>
      <c r="H3460" s="186"/>
    </row>
    <row r="3461" spans="1:8" ht="10.9" customHeight="1">
      <c r="A3461" s="206"/>
      <c r="B3461" s="206"/>
      <c r="C3461" s="206"/>
      <c r="D3461" s="206"/>
      <c r="E3461" s="212"/>
      <c r="F3461" s="220"/>
      <c r="H3461" s="186"/>
    </row>
    <row r="3462" spans="1:8" ht="10.9" hidden="1" customHeight="1">
      <c r="A3462" s="791" t="s">
        <v>12117</v>
      </c>
      <c r="B3462" s="792"/>
      <c r="C3462" s="792"/>
      <c r="D3462" s="792"/>
      <c r="E3462" s="781" t="s">
        <v>3998</v>
      </c>
      <c r="F3462" s="782"/>
      <c r="H3462" s="186"/>
    </row>
    <row r="3463" spans="1:8" ht="10.9" hidden="1" customHeight="1">
      <c r="A3463" s="190" t="s">
        <v>10268</v>
      </c>
      <c r="B3463" s="191">
        <f>ROUND(F3481,2)</f>
        <v>44.58</v>
      </c>
      <c r="C3463" s="192"/>
      <c r="D3463" s="193"/>
      <c r="E3463" s="192"/>
      <c r="F3463" s="194"/>
      <c r="H3463" s="186"/>
    </row>
    <row r="3464" spans="1:8" ht="10.9" hidden="1" customHeight="1">
      <c r="A3464" s="195" t="s">
        <v>12885</v>
      </c>
      <c r="B3464" s="196" t="s">
        <v>8261</v>
      </c>
      <c r="C3464" s="196" t="s">
        <v>8262</v>
      </c>
      <c r="D3464" s="196" t="s">
        <v>8263</v>
      </c>
      <c r="E3464" s="196" t="s">
        <v>8264</v>
      </c>
      <c r="F3464" s="197" t="s">
        <v>8265</v>
      </c>
      <c r="H3464" s="186"/>
    </row>
    <row r="3465" spans="1:8" ht="10.9" hidden="1" customHeight="1">
      <c r="A3465" s="778" t="s">
        <v>6573</v>
      </c>
      <c r="B3465" s="779"/>
      <c r="C3465" s="779"/>
      <c r="D3465" s="779"/>
      <c r="E3465" s="779"/>
      <c r="F3465" s="780"/>
      <c r="H3465" s="186"/>
    </row>
    <row r="3466" spans="1:8" ht="10.9" hidden="1" customHeight="1">
      <c r="A3466" s="339" t="s">
        <v>8232</v>
      </c>
      <c r="B3466" s="336" t="s">
        <v>8233</v>
      </c>
      <c r="C3466" s="337" t="s">
        <v>13436</v>
      </c>
      <c r="D3466" s="338">
        <v>5.7000000000000002E-2</v>
      </c>
      <c r="E3466" s="210">
        <f>Insumos!D$117</f>
        <v>10.068899999999999</v>
      </c>
      <c r="F3466" s="204">
        <f>PRODUCT(D3466:E3466)</f>
        <v>0.57392730000000003</v>
      </c>
      <c r="H3466" s="186"/>
    </row>
    <row r="3467" spans="1:8" ht="10.9" hidden="1" customHeight="1">
      <c r="A3467" s="783" t="s">
        <v>6574</v>
      </c>
      <c r="B3467" s="784"/>
      <c r="C3467" s="784"/>
      <c r="D3467" s="784"/>
      <c r="E3467" s="784"/>
      <c r="F3467" s="204">
        <f>SUM(F3466:F3466)</f>
        <v>0.57392730000000003</v>
      </c>
      <c r="H3467" s="186"/>
    </row>
    <row r="3468" spans="1:8" ht="10.9" hidden="1" customHeight="1">
      <c r="A3468" s="778" t="s">
        <v>13437</v>
      </c>
      <c r="B3468" s="779"/>
      <c r="C3468" s="779"/>
      <c r="D3468" s="779"/>
      <c r="E3468" s="779"/>
      <c r="F3468" s="780"/>
      <c r="H3468" s="186"/>
    </row>
    <row r="3469" spans="1:8" ht="10.9" hidden="1" customHeight="1">
      <c r="A3469" s="336" t="s">
        <v>8236</v>
      </c>
      <c r="B3469" s="336" t="s">
        <v>8237</v>
      </c>
      <c r="C3469" s="337" t="s">
        <v>13436</v>
      </c>
      <c r="D3469" s="338">
        <v>0.5</v>
      </c>
      <c r="E3469" s="211">
        <f>F$14</f>
        <v>2.89</v>
      </c>
      <c r="F3469" s="204">
        <f>PRODUCT(D3469:E3469)</f>
        <v>1.4450000000000001</v>
      </c>
      <c r="H3469" s="186"/>
    </row>
    <row r="3470" spans="1:8" ht="10.9" hidden="1" customHeight="1">
      <c r="A3470" s="336" t="s">
        <v>4681</v>
      </c>
      <c r="B3470" s="336" t="s">
        <v>4682</v>
      </c>
      <c r="C3470" s="337" t="s">
        <v>13436</v>
      </c>
      <c r="D3470" s="338">
        <v>1.8</v>
      </c>
      <c r="E3470" s="211">
        <f>F$12</f>
        <v>2.12</v>
      </c>
      <c r="F3470" s="204">
        <f>PRODUCT(D3470:E3470)</f>
        <v>3.8160000000000003</v>
      </c>
      <c r="H3470" s="186"/>
    </row>
    <row r="3471" spans="1:8" ht="10.9" hidden="1" customHeight="1">
      <c r="A3471" s="783" t="s">
        <v>13444</v>
      </c>
      <c r="B3471" s="784"/>
      <c r="C3471" s="784"/>
      <c r="D3471" s="784"/>
      <c r="E3471" s="784"/>
      <c r="F3471" s="204">
        <f>SUM(F3469:F3470)</f>
        <v>5.2610000000000001</v>
      </c>
      <c r="H3471" s="186"/>
    </row>
    <row r="3472" spans="1:8" ht="10.9" hidden="1" customHeight="1">
      <c r="A3472" s="778" t="s">
        <v>13445</v>
      </c>
      <c r="B3472" s="779"/>
      <c r="C3472" s="779"/>
      <c r="D3472" s="779"/>
      <c r="E3472" s="779"/>
      <c r="F3472" s="780"/>
      <c r="H3472" s="186"/>
    </row>
    <row r="3473" spans="1:8" ht="10.9" hidden="1" customHeight="1">
      <c r="A3473" s="336" t="s">
        <v>8238</v>
      </c>
      <c r="B3473" s="336" t="s">
        <v>8239</v>
      </c>
      <c r="C3473" s="337" t="s">
        <v>8240</v>
      </c>
      <c r="D3473" s="338">
        <v>5.4100000000000002E-2</v>
      </c>
      <c r="E3473" s="211">
        <f>Insumos!D$13</f>
        <v>42.5</v>
      </c>
      <c r="F3473" s="204">
        <f>PRODUCT(D3473:E3473)</f>
        <v>2.2992500000000002</v>
      </c>
      <c r="H3473" s="186"/>
    </row>
    <row r="3474" spans="1:8" ht="10.9" hidden="1" customHeight="1">
      <c r="A3474" s="336" t="s">
        <v>8241</v>
      </c>
      <c r="B3474" s="336" t="s">
        <v>8242</v>
      </c>
      <c r="C3474" s="337" t="s">
        <v>8240</v>
      </c>
      <c r="D3474" s="338">
        <v>7.0199999999999999E-2</v>
      </c>
      <c r="E3474" s="211">
        <f>Insumos!D$17</f>
        <v>44</v>
      </c>
      <c r="F3474" s="204">
        <f>PRODUCT(D3474:E3474)</f>
        <v>3.0888</v>
      </c>
      <c r="H3474" s="186"/>
    </row>
    <row r="3475" spans="1:8" ht="10.9" hidden="1" customHeight="1">
      <c r="A3475" s="336" t="s">
        <v>8245</v>
      </c>
      <c r="B3475" s="336" t="s">
        <v>8246</v>
      </c>
      <c r="C3475" s="337" t="s">
        <v>8247</v>
      </c>
      <c r="D3475" s="338">
        <v>18</v>
      </c>
      <c r="E3475" s="211">
        <f>Insumos!D$22</f>
        <v>0.46</v>
      </c>
      <c r="F3475" s="204">
        <f>PRODUCT(D3475:E3475)</f>
        <v>8.2800000000000011</v>
      </c>
      <c r="H3475" s="186"/>
    </row>
    <row r="3476" spans="1:8" ht="10.9" hidden="1" customHeight="1">
      <c r="A3476" s="336" t="s">
        <v>12115</v>
      </c>
      <c r="B3476" s="336" t="s">
        <v>12116</v>
      </c>
      <c r="C3476" s="337" t="s">
        <v>8247</v>
      </c>
      <c r="D3476" s="338">
        <v>1.6</v>
      </c>
      <c r="E3476" s="211">
        <f>Insumos!D$737</f>
        <v>6.99</v>
      </c>
      <c r="F3476" s="204">
        <f>PRODUCT(D3476:E3476)</f>
        <v>11.184000000000001</v>
      </c>
      <c r="H3476" s="186"/>
    </row>
    <row r="3477" spans="1:8" ht="10.9" hidden="1" customHeight="1">
      <c r="A3477" s="783" t="s">
        <v>10905</v>
      </c>
      <c r="B3477" s="784"/>
      <c r="C3477" s="784"/>
      <c r="D3477" s="784"/>
      <c r="E3477" s="784"/>
      <c r="F3477" s="204">
        <f>SUM(F3473:F3476)</f>
        <v>24.852050000000002</v>
      </c>
      <c r="H3477" s="186"/>
    </row>
    <row r="3478" spans="1:8" ht="10.9" hidden="1" customHeight="1">
      <c r="A3478" s="783" t="s">
        <v>6572</v>
      </c>
      <c r="B3478" s="784"/>
      <c r="C3478" s="784"/>
      <c r="D3478" s="784"/>
      <c r="E3478" s="206" t="s">
        <v>10906</v>
      </c>
      <c r="F3478" s="204">
        <f>SUM(F3467,F3471,F3477)</f>
        <v>30.686977300000002</v>
      </c>
      <c r="H3478" s="186"/>
    </row>
    <row r="3479" spans="1:8" ht="10.9" hidden="1" customHeight="1">
      <c r="A3479" s="783"/>
      <c r="B3479" s="784"/>
      <c r="C3479" s="784"/>
      <c r="D3479" s="784"/>
      <c r="E3479" s="212" t="s">
        <v>10907</v>
      </c>
      <c r="F3479" s="213">
        <f>F$10*(F3471)</f>
        <v>6.4605079999999999</v>
      </c>
      <c r="H3479" s="186"/>
    </row>
    <row r="3480" spans="1:8" ht="10.9" hidden="1" customHeight="1">
      <c r="A3480" s="783"/>
      <c r="B3480" s="784"/>
      <c r="C3480" s="784"/>
      <c r="D3480" s="784"/>
      <c r="E3480" s="206" t="s">
        <v>10908</v>
      </c>
      <c r="F3480" s="213">
        <f>SUM(F3478:F3479)*F$11</f>
        <v>7.4294970600000001</v>
      </c>
      <c r="H3480" s="186"/>
    </row>
    <row r="3481" spans="1:8" ht="10.9" hidden="1" customHeight="1">
      <c r="A3481" s="789"/>
      <c r="B3481" s="790"/>
      <c r="C3481" s="790"/>
      <c r="D3481" s="790"/>
      <c r="E3481" s="215" t="s">
        <v>10909</v>
      </c>
      <c r="F3481" s="216">
        <f>SUM(F3478:F3480)</f>
        <v>44.576982360000002</v>
      </c>
      <c r="H3481" s="186"/>
    </row>
    <row r="3482" spans="1:8" ht="12.75" hidden="1" customHeight="1">
      <c r="A3482" s="791" t="s">
        <v>12118</v>
      </c>
      <c r="B3482" s="792"/>
      <c r="C3482" s="792"/>
      <c r="D3482" s="792"/>
      <c r="E3482" s="781" t="s">
        <v>3402</v>
      </c>
      <c r="F3482" s="782"/>
      <c r="H3482" s="186"/>
    </row>
    <row r="3483" spans="1:8" ht="12.75" hidden="1" customHeight="1">
      <c r="A3483" s="190" t="s">
        <v>10268</v>
      </c>
      <c r="B3483" s="191">
        <f>ROUND(F3497,2)</f>
        <v>309.54000000000002</v>
      </c>
      <c r="C3483" s="192"/>
      <c r="D3483" s="193"/>
      <c r="E3483" s="192"/>
      <c r="F3483" s="194"/>
      <c r="H3483" s="186"/>
    </row>
    <row r="3484" spans="1:8" hidden="1">
      <c r="A3484" s="195" t="s">
        <v>12885</v>
      </c>
      <c r="B3484" s="196" t="s">
        <v>8261</v>
      </c>
      <c r="C3484" s="196" t="s">
        <v>8262</v>
      </c>
      <c r="D3484" s="196" t="s">
        <v>8263</v>
      </c>
      <c r="E3484" s="196" t="s">
        <v>8264</v>
      </c>
      <c r="F3484" s="197" t="s">
        <v>8265</v>
      </c>
      <c r="H3484" s="186"/>
    </row>
    <row r="3485" spans="1:8" ht="12.75" hidden="1" customHeight="1">
      <c r="A3485" s="778" t="s">
        <v>13437</v>
      </c>
      <c r="B3485" s="779"/>
      <c r="C3485" s="779"/>
      <c r="D3485" s="779"/>
      <c r="E3485" s="779"/>
      <c r="F3485" s="780"/>
      <c r="H3485" s="186"/>
    </row>
    <row r="3486" spans="1:8" hidden="1">
      <c r="A3486" s="207" t="s">
        <v>8236</v>
      </c>
      <c r="B3486" s="208" t="s">
        <v>8237</v>
      </c>
      <c r="C3486" s="209" t="s">
        <v>13436</v>
      </c>
      <c r="D3486" s="210">
        <v>2</v>
      </c>
      <c r="E3486" s="211">
        <f>F$14</f>
        <v>2.89</v>
      </c>
      <c r="F3486" s="204">
        <f>PRODUCT(D3486:E3486)</f>
        <v>5.78</v>
      </c>
      <c r="H3486" s="186"/>
    </row>
    <row r="3487" spans="1:8" hidden="1">
      <c r="A3487" s="207" t="s">
        <v>4681</v>
      </c>
      <c r="B3487" s="208" t="s">
        <v>4682</v>
      </c>
      <c r="C3487" s="209" t="s">
        <v>13436</v>
      </c>
      <c r="D3487" s="210">
        <v>16</v>
      </c>
      <c r="E3487" s="211">
        <f>F$12</f>
        <v>2.12</v>
      </c>
      <c r="F3487" s="204">
        <f>PRODUCT(D3487:E3487)</f>
        <v>33.92</v>
      </c>
      <c r="H3487" s="186"/>
    </row>
    <row r="3488" spans="1:8" ht="12.75" hidden="1" customHeight="1">
      <c r="A3488" s="783" t="s">
        <v>13444</v>
      </c>
      <c r="B3488" s="784"/>
      <c r="C3488" s="784"/>
      <c r="D3488" s="784"/>
      <c r="E3488" s="784"/>
      <c r="F3488" s="204">
        <f>SUM(F3486:F3487)</f>
        <v>39.700000000000003</v>
      </c>
      <c r="H3488" s="186"/>
    </row>
    <row r="3489" spans="1:8" hidden="1">
      <c r="A3489" s="778" t="s">
        <v>13445</v>
      </c>
      <c r="B3489" s="779"/>
      <c r="C3489" s="779"/>
      <c r="D3489" s="779"/>
      <c r="E3489" s="779"/>
      <c r="F3489" s="780"/>
      <c r="H3489" s="186"/>
    </row>
    <row r="3490" spans="1:8" hidden="1">
      <c r="A3490" s="207" t="s">
        <v>8238</v>
      </c>
      <c r="B3490" s="208" t="s">
        <v>8239</v>
      </c>
      <c r="C3490" s="209" t="s">
        <v>8240</v>
      </c>
      <c r="D3490" s="210">
        <v>0.69799999999999995</v>
      </c>
      <c r="E3490" s="211">
        <f>Insumos!D$13</f>
        <v>42.5</v>
      </c>
      <c r="F3490" s="204">
        <f>PRODUCT(D3490:E3490)</f>
        <v>29.664999999999999</v>
      </c>
      <c r="H3490" s="186"/>
    </row>
    <row r="3491" spans="1:8" hidden="1">
      <c r="A3491" s="207" t="s">
        <v>8241</v>
      </c>
      <c r="B3491" s="208" t="s">
        <v>8242</v>
      </c>
      <c r="C3491" s="209" t="s">
        <v>8240</v>
      </c>
      <c r="D3491" s="210">
        <v>0.878</v>
      </c>
      <c r="E3491" s="211">
        <f>Insumos!D$17</f>
        <v>44</v>
      </c>
      <c r="F3491" s="204">
        <f>PRODUCT(D3491:E3491)</f>
        <v>38.631999999999998</v>
      </c>
      <c r="H3491" s="186"/>
    </row>
    <row r="3492" spans="1:8" hidden="1">
      <c r="A3492" s="207" t="s">
        <v>8245</v>
      </c>
      <c r="B3492" s="208" t="s">
        <v>8246</v>
      </c>
      <c r="C3492" s="209" t="s">
        <v>8247</v>
      </c>
      <c r="D3492" s="210">
        <v>220</v>
      </c>
      <c r="E3492" s="211">
        <f>Insumos!D$22</f>
        <v>0.46</v>
      </c>
      <c r="F3492" s="204">
        <f>PRODUCT(D3492:E3492)</f>
        <v>101.2</v>
      </c>
      <c r="H3492" s="186"/>
    </row>
    <row r="3493" spans="1:8" ht="12.75" hidden="1" customHeight="1">
      <c r="A3493" s="205" t="s">
        <v>10905</v>
      </c>
      <c r="B3493" s="206"/>
      <c r="C3493" s="206"/>
      <c r="D3493" s="206"/>
      <c r="E3493" s="206"/>
      <c r="F3493" s="204">
        <f>SUM(F3490:F3492)</f>
        <v>169.49700000000001</v>
      </c>
      <c r="H3493" s="186"/>
    </row>
    <row r="3494" spans="1:8" hidden="1">
      <c r="A3494" s="205" t="s">
        <v>6572</v>
      </c>
      <c r="B3494" s="206"/>
      <c r="C3494" s="206"/>
      <c r="D3494" s="206"/>
      <c r="E3494" s="206" t="s">
        <v>10906</v>
      </c>
      <c r="F3494" s="204">
        <f>SUM(F3488,F3493)</f>
        <v>209.197</v>
      </c>
      <c r="H3494" s="186"/>
    </row>
    <row r="3495" spans="1:8" hidden="1">
      <c r="A3495" s="205"/>
      <c r="B3495" s="206"/>
      <c r="C3495" s="206"/>
      <c r="D3495" s="206"/>
      <c r="E3495" s="212" t="s">
        <v>10907</v>
      </c>
      <c r="F3495" s="213">
        <f>F$10*(F3488)</f>
        <v>48.751600000000003</v>
      </c>
      <c r="H3495" s="186"/>
    </row>
    <row r="3496" spans="1:8" hidden="1">
      <c r="A3496" s="205"/>
      <c r="B3496" s="206"/>
      <c r="C3496" s="206"/>
      <c r="D3496" s="206"/>
      <c r="E3496" s="206" t="s">
        <v>10908</v>
      </c>
      <c r="F3496" s="213">
        <f>SUM(F3494:F3495)*F$11</f>
        <v>51.58972</v>
      </c>
      <c r="H3496" s="186"/>
    </row>
    <row r="3497" spans="1:8" hidden="1">
      <c r="A3497" s="550"/>
      <c r="B3497" s="214"/>
      <c r="C3497" s="214"/>
      <c r="D3497" s="214"/>
      <c r="E3497" s="215" t="s">
        <v>10909</v>
      </c>
      <c r="F3497" s="216">
        <f>SUM(F3494:F3496)</f>
        <v>309.53832</v>
      </c>
      <c r="H3497" s="186"/>
    </row>
    <row r="3498" spans="1:8" hidden="1">
      <c r="A3498" s="206"/>
      <c r="B3498" s="206"/>
      <c r="C3498" s="206"/>
      <c r="D3498" s="206"/>
      <c r="E3498" s="212"/>
      <c r="F3498" s="220"/>
      <c r="H3498" s="186"/>
    </row>
    <row r="3499" spans="1:8" ht="12.75" hidden="1" customHeight="1">
      <c r="A3499" s="551" t="s">
        <v>12119</v>
      </c>
      <c r="B3499" s="560"/>
      <c r="C3499" s="560"/>
      <c r="D3499" s="560"/>
      <c r="E3499" s="188" t="s">
        <v>3998</v>
      </c>
      <c r="F3499" s="189"/>
      <c r="H3499" s="186"/>
    </row>
    <row r="3500" spans="1:8" hidden="1">
      <c r="A3500" s="190" t="s">
        <v>10268</v>
      </c>
      <c r="B3500" s="191">
        <f>ROUND(F3517,2)</f>
        <v>19.850000000000001</v>
      </c>
      <c r="C3500" s="269"/>
      <c r="D3500" s="269"/>
      <c r="E3500" s="270"/>
      <c r="F3500" s="271"/>
      <c r="H3500" s="186"/>
    </row>
    <row r="3501" spans="1:8" hidden="1">
      <c r="A3501" s="195" t="s">
        <v>12885</v>
      </c>
      <c r="B3501" s="196" t="s">
        <v>8261</v>
      </c>
      <c r="C3501" s="196" t="s">
        <v>8262</v>
      </c>
      <c r="D3501" s="196" t="s">
        <v>8263</v>
      </c>
      <c r="E3501" s="196" t="s">
        <v>8264</v>
      </c>
      <c r="F3501" s="197" t="s">
        <v>8265</v>
      </c>
      <c r="H3501" s="186"/>
    </row>
    <row r="3502" spans="1:8" ht="12.75" hidden="1" customHeight="1">
      <c r="A3502" s="198" t="s">
        <v>6573</v>
      </c>
      <c r="B3502" s="199"/>
      <c r="C3502" s="199"/>
      <c r="D3502" s="199"/>
      <c r="E3502" s="199"/>
      <c r="F3502" s="200"/>
      <c r="H3502" s="186"/>
    </row>
    <row r="3503" spans="1:8" hidden="1">
      <c r="A3503" s="219" t="s">
        <v>8232</v>
      </c>
      <c r="B3503" s="208" t="s">
        <v>8233</v>
      </c>
      <c r="C3503" s="209" t="s">
        <v>13436</v>
      </c>
      <c r="D3503" s="210">
        <v>3.5999999999999997E-2</v>
      </c>
      <c r="E3503" s="210">
        <f>Insumos!D$117</f>
        <v>10.068899999999999</v>
      </c>
      <c r="F3503" s="204">
        <f>PRODUCT(D3503:E3503)</f>
        <v>0.36248039999999992</v>
      </c>
      <c r="H3503" s="186"/>
    </row>
    <row r="3504" spans="1:8" ht="12.75" hidden="1" customHeight="1">
      <c r="A3504" s="205" t="s">
        <v>6574</v>
      </c>
      <c r="B3504" s="206"/>
      <c r="C3504" s="206"/>
      <c r="D3504" s="206"/>
      <c r="E3504" s="206"/>
      <c r="F3504" s="204">
        <f>SUM(F3503:F3503)</f>
        <v>0.36248039999999992</v>
      </c>
      <c r="H3504" s="186"/>
    </row>
    <row r="3505" spans="1:8" ht="12.75" hidden="1" customHeight="1">
      <c r="A3505" s="778" t="s">
        <v>13437</v>
      </c>
      <c r="B3505" s="779"/>
      <c r="C3505" s="779"/>
      <c r="D3505" s="779"/>
      <c r="E3505" s="779"/>
      <c r="F3505" s="780"/>
      <c r="H3505" s="186"/>
    </row>
    <row r="3506" spans="1:8" hidden="1">
      <c r="A3506" s="207" t="s">
        <v>8236</v>
      </c>
      <c r="B3506" s="208" t="s">
        <v>8237</v>
      </c>
      <c r="C3506" s="209" t="s">
        <v>13436</v>
      </c>
      <c r="D3506" s="210">
        <v>0.4</v>
      </c>
      <c r="E3506" s="211">
        <f>F$14</f>
        <v>2.89</v>
      </c>
      <c r="F3506" s="204">
        <f>PRODUCT(D3506:E3506)</f>
        <v>1.1560000000000001</v>
      </c>
      <c r="H3506" s="186"/>
    </row>
    <row r="3507" spans="1:8" hidden="1">
      <c r="A3507" s="207" t="s">
        <v>4681</v>
      </c>
      <c r="B3507" s="208" t="s">
        <v>4682</v>
      </c>
      <c r="C3507" s="209" t="s">
        <v>13436</v>
      </c>
      <c r="D3507" s="210">
        <v>1.1000000000000001</v>
      </c>
      <c r="E3507" s="211">
        <f>F$12</f>
        <v>2.12</v>
      </c>
      <c r="F3507" s="204">
        <f>PRODUCT(D3507:E3507)</f>
        <v>2.3320000000000003</v>
      </c>
      <c r="H3507" s="186"/>
    </row>
    <row r="3508" spans="1:8" ht="12.75" hidden="1" customHeight="1">
      <c r="A3508" s="783" t="s">
        <v>13444</v>
      </c>
      <c r="B3508" s="784"/>
      <c r="C3508" s="784"/>
      <c r="D3508" s="784"/>
      <c r="E3508" s="784"/>
      <c r="F3508" s="204">
        <f>SUM(F3506:F3507)</f>
        <v>3.4880000000000004</v>
      </c>
      <c r="H3508" s="186"/>
    </row>
    <row r="3509" spans="1:8" hidden="1">
      <c r="A3509" s="778" t="s">
        <v>13445</v>
      </c>
      <c r="B3509" s="779"/>
      <c r="C3509" s="779"/>
      <c r="D3509" s="779"/>
      <c r="E3509" s="779"/>
      <c r="F3509" s="780"/>
      <c r="H3509" s="186"/>
    </row>
    <row r="3510" spans="1:8" hidden="1">
      <c r="A3510" s="207" t="s">
        <v>8238</v>
      </c>
      <c r="B3510" s="208" t="s">
        <v>8239</v>
      </c>
      <c r="C3510" s="209" t="s">
        <v>8240</v>
      </c>
      <c r="D3510" s="210">
        <v>3.32E-2</v>
      </c>
      <c r="E3510" s="211">
        <f>Insumos!D$13</f>
        <v>42.5</v>
      </c>
      <c r="F3510" s="204">
        <f>PRODUCT(D3510:E3510)</f>
        <v>1.411</v>
      </c>
      <c r="H3510" s="186"/>
    </row>
    <row r="3511" spans="1:8" hidden="1">
      <c r="A3511" s="207" t="s">
        <v>8241</v>
      </c>
      <c r="B3511" s="208" t="s">
        <v>8242</v>
      </c>
      <c r="C3511" s="209" t="s">
        <v>8240</v>
      </c>
      <c r="D3511" s="210">
        <v>4.3999999999999997E-2</v>
      </c>
      <c r="E3511" s="211">
        <f>Insumos!D$17</f>
        <v>44</v>
      </c>
      <c r="F3511" s="204">
        <f>PRODUCT(D3511:E3511)</f>
        <v>1.9359999999999999</v>
      </c>
      <c r="H3511" s="186"/>
    </row>
    <row r="3512" spans="1:8" hidden="1">
      <c r="A3512" s="207" t="s">
        <v>8245</v>
      </c>
      <c r="B3512" s="208" t="s">
        <v>8246</v>
      </c>
      <c r="C3512" s="209" t="s">
        <v>8247</v>
      </c>
      <c r="D3512" s="210">
        <v>11</v>
      </c>
      <c r="E3512" s="211">
        <f>Insumos!D$22</f>
        <v>0.46</v>
      </c>
      <c r="F3512" s="204">
        <f>PRODUCT(D3512:E3512)</f>
        <v>5.0600000000000005</v>
      </c>
      <c r="H3512" s="186"/>
    </row>
    <row r="3513" spans="1:8" ht="12.75" hidden="1" customHeight="1">
      <c r="A3513" s="783" t="s">
        <v>10905</v>
      </c>
      <c r="B3513" s="784"/>
      <c r="C3513" s="784"/>
      <c r="D3513" s="784"/>
      <c r="E3513" s="784"/>
      <c r="F3513" s="204">
        <f>SUM(F3510:F3512)</f>
        <v>8.407</v>
      </c>
      <c r="H3513" s="186"/>
    </row>
    <row r="3514" spans="1:8" hidden="1">
      <c r="A3514" s="783" t="s">
        <v>6572</v>
      </c>
      <c r="B3514" s="784"/>
      <c r="C3514" s="784"/>
      <c r="D3514" s="784"/>
      <c r="E3514" s="206" t="s">
        <v>10906</v>
      </c>
      <c r="F3514" s="204">
        <f>SUM(F3504,F3508,F3513)</f>
        <v>12.2574804</v>
      </c>
      <c r="H3514" s="186"/>
    </row>
    <row r="3515" spans="1:8" hidden="1">
      <c r="A3515" s="783"/>
      <c r="B3515" s="784"/>
      <c r="C3515" s="784"/>
      <c r="D3515" s="784"/>
      <c r="E3515" s="212" t="s">
        <v>10907</v>
      </c>
      <c r="F3515" s="213">
        <f>F$10*(F3508)</f>
        <v>4.2832640000000008</v>
      </c>
      <c r="H3515" s="186"/>
    </row>
    <row r="3516" spans="1:8" hidden="1">
      <c r="A3516" s="783"/>
      <c r="B3516" s="784"/>
      <c r="C3516" s="784"/>
      <c r="D3516" s="784"/>
      <c r="E3516" s="206" t="s">
        <v>10908</v>
      </c>
      <c r="F3516" s="213">
        <f>SUM(F3514:F3515)*F$11</f>
        <v>3.3081488800000005</v>
      </c>
      <c r="H3516" s="186"/>
    </row>
    <row r="3517" spans="1:8" hidden="1">
      <c r="A3517" s="789"/>
      <c r="B3517" s="790"/>
      <c r="C3517" s="790"/>
      <c r="D3517" s="790"/>
      <c r="E3517" s="215" t="s">
        <v>10909</v>
      </c>
      <c r="F3517" s="216">
        <f>SUM(F3514:F3516)</f>
        <v>19.848893280000002</v>
      </c>
      <c r="H3517" s="186"/>
    </row>
    <row r="3518" spans="1:8" hidden="1">
      <c r="A3518" s="206"/>
      <c r="B3518" s="206"/>
      <c r="C3518" s="206"/>
      <c r="D3518" s="206"/>
      <c r="E3518" s="212"/>
      <c r="F3518" s="220"/>
      <c r="H3518" s="186"/>
    </row>
    <row r="3519" spans="1:8" hidden="1">
      <c r="A3519" s="206"/>
      <c r="B3519" s="206"/>
      <c r="C3519" s="206"/>
      <c r="D3519" s="206"/>
      <c r="E3519" s="212"/>
      <c r="F3519" s="220"/>
      <c r="H3519" s="186"/>
    </row>
    <row r="3520" spans="1:8" hidden="1">
      <c r="A3520" s="206"/>
      <c r="B3520" s="206"/>
      <c r="C3520" s="206"/>
      <c r="D3520" s="206"/>
      <c r="E3520" s="212"/>
      <c r="F3520" s="220"/>
      <c r="H3520" s="186"/>
    </row>
    <row r="3521" spans="1:8" hidden="1">
      <c r="A3521" s="206"/>
      <c r="B3521" s="206"/>
      <c r="C3521" s="206"/>
      <c r="D3521" s="206"/>
      <c r="E3521" s="212"/>
      <c r="F3521" s="220"/>
      <c r="H3521" s="186"/>
    </row>
    <row r="3522" spans="1:8" hidden="1">
      <c r="A3522" s="206"/>
      <c r="B3522" s="206"/>
      <c r="C3522" s="206"/>
      <c r="D3522" s="206"/>
      <c r="E3522" s="212"/>
      <c r="F3522" s="220"/>
      <c r="H3522" s="186"/>
    </row>
    <row r="3523" spans="1:8" hidden="1">
      <c r="A3523" s="206"/>
      <c r="B3523" s="206"/>
      <c r="C3523" s="206"/>
      <c r="D3523" s="206"/>
      <c r="E3523" s="212"/>
      <c r="F3523" s="220"/>
      <c r="H3523" s="186"/>
    </row>
    <row r="3524" spans="1:8" hidden="1">
      <c r="H3524" s="186"/>
    </row>
    <row r="3525" spans="1:8" ht="12.75" hidden="1" customHeight="1">
      <c r="A3525" s="791" t="s">
        <v>12120</v>
      </c>
      <c r="B3525" s="792"/>
      <c r="C3525" s="792"/>
      <c r="D3525" s="792"/>
      <c r="E3525" s="781" t="s">
        <v>3402</v>
      </c>
      <c r="F3525" s="782"/>
      <c r="H3525" s="186"/>
    </row>
    <row r="3526" spans="1:8" hidden="1">
      <c r="A3526" s="190" t="s">
        <v>10268</v>
      </c>
      <c r="B3526" s="191">
        <f>ROUND(F3537,2)</f>
        <v>92.17</v>
      </c>
      <c r="C3526" s="269"/>
      <c r="D3526" s="269"/>
      <c r="E3526" s="270"/>
      <c r="F3526" s="271"/>
      <c r="H3526" s="186"/>
    </row>
    <row r="3527" spans="1:8" hidden="1">
      <c r="A3527" s="195" t="s">
        <v>12885</v>
      </c>
      <c r="B3527" s="196" t="s">
        <v>8261</v>
      </c>
      <c r="C3527" s="196" t="s">
        <v>8262</v>
      </c>
      <c r="D3527" s="196" t="s">
        <v>8263</v>
      </c>
      <c r="E3527" s="196" t="s">
        <v>8264</v>
      </c>
      <c r="F3527" s="197" t="s">
        <v>8265</v>
      </c>
      <c r="H3527" s="186"/>
    </row>
    <row r="3528" spans="1:8" ht="12.75" hidden="1" customHeight="1">
      <c r="A3528" s="778" t="s">
        <v>13437</v>
      </c>
      <c r="B3528" s="779"/>
      <c r="C3528" s="779"/>
      <c r="D3528" s="779"/>
      <c r="E3528" s="779"/>
      <c r="F3528" s="780"/>
      <c r="H3528" s="186"/>
    </row>
    <row r="3529" spans="1:8" hidden="1">
      <c r="A3529" s="207" t="s">
        <v>4681</v>
      </c>
      <c r="B3529" s="208" t="s">
        <v>4682</v>
      </c>
      <c r="C3529" s="209" t="s">
        <v>13436</v>
      </c>
      <c r="D3529" s="210">
        <v>2.5</v>
      </c>
      <c r="E3529" s="211">
        <f>F$12</f>
        <v>2.12</v>
      </c>
      <c r="F3529" s="204">
        <f>PRODUCT(D3529:E3529)</f>
        <v>5.3000000000000007</v>
      </c>
      <c r="H3529" s="186"/>
    </row>
    <row r="3530" spans="1:8" ht="12.75" hidden="1" customHeight="1">
      <c r="A3530" s="783" t="s">
        <v>13444</v>
      </c>
      <c r="B3530" s="784"/>
      <c r="C3530" s="784"/>
      <c r="D3530" s="784"/>
      <c r="E3530" s="784"/>
      <c r="F3530" s="204">
        <f>SUM(F3529:F3529)</f>
        <v>5.3000000000000007</v>
      </c>
      <c r="H3530" s="186"/>
    </row>
    <row r="3531" spans="1:8" hidden="1">
      <c r="A3531" s="778" t="s">
        <v>13445</v>
      </c>
      <c r="B3531" s="779"/>
      <c r="C3531" s="779"/>
      <c r="D3531" s="779"/>
      <c r="E3531" s="779"/>
      <c r="F3531" s="780"/>
      <c r="H3531" s="186"/>
    </row>
    <row r="3532" spans="1:8" hidden="1">
      <c r="A3532" s="207" t="s">
        <v>12121</v>
      </c>
      <c r="B3532" s="208" t="s">
        <v>12122</v>
      </c>
      <c r="C3532" s="209" t="s">
        <v>8240</v>
      </c>
      <c r="D3532" s="210">
        <v>1.3</v>
      </c>
      <c r="E3532" s="211">
        <f>Insumos!D$27</f>
        <v>50</v>
      </c>
      <c r="F3532" s="204">
        <f>PRODUCT(D3532:E3532)</f>
        <v>65</v>
      </c>
      <c r="H3532" s="186"/>
    </row>
    <row r="3533" spans="1:8" ht="12.75" hidden="1" customHeight="1">
      <c r="A3533" s="783" t="s">
        <v>10905</v>
      </c>
      <c r="B3533" s="784"/>
      <c r="C3533" s="784"/>
      <c r="D3533" s="784"/>
      <c r="E3533" s="784"/>
      <c r="F3533" s="204">
        <f>SUM(F3532:F3532)</f>
        <v>65</v>
      </c>
      <c r="H3533" s="186"/>
    </row>
    <row r="3534" spans="1:8" hidden="1">
      <c r="A3534" s="783" t="s">
        <v>6572</v>
      </c>
      <c r="B3534" s="784"/>
      <c r="C3534" s="784"/>
      <c r="D3534" s="784"/>
      <c r="E3534" s="206" t="s">
        <v>10906</v>
      </c>
      <c r="F3534" s="204">
        <f>SUM(F3530,F3533)</f>
        <v>70.3</v>
      </c>
      <c r="H3534" s="186"/>
    </row>
    <row r="3535" spans="1:8" hidden="1">
      <c r="A3535" s="783"/>
      <c r="B3535" s="784"/>
      <c r="C3535" s="784"/>
      <c r="D3535" s="784"/>
      <c r="E3535" s="212" t="s">
        <v>10907</v>
      </c>
      <c r="F3535" s="213">
        <f>F$10*(F3530)</f>
        <v>6.5084000000000009</v>
      </c>
      <c r="H3535" s="186"/>
    </row>
    <row r="3536" spans="1:8" hidden="1">
      <c r="A3536" s="783"/>
      <c r="B3536" s="784"/>
      <c r="C3536" s="784"/>
      <c r="D3536" s="784"/>
      <c r="E3536" s="206" t="s">
        <v>10908</v>
      </c>
      <c r="F3536" s="213">
        <f>SUM(F3534:F3535)*F$11</f>
        <v>15.36168</v>
      </c>
      <c r="H3536" s="186"/>
    </row>
    <row r="3537" spans="1:8" hidden="1">
      <c r="A3537" s="789"/>
      <c r="B3537" s="790"/>
      <c r="C3537" s="790"/>
      <c r="D3537" s="790"/>
      <c r="E3537" s="215" t="s">
        <v>10909</v>
      </c>
      <c r="F3537" s="216">
        <f>SUM(F3534:F3536)</f>
        <v>92.170079999999984</v>
      </c>
      <c r="H3537" s="186"/>
    </row>
    <row r="3538" spans="1:8" hidden="1">
      <c r="A3538" s="377"/>
      <c r="B3538" s="377"/>
      <c r="C3538" s="377"/>
      <c r="D3538" s="377"/>
      <c r="E3538" s="378"/>
      <c r="F3538" s="375"/>
      <c r="H3538" s="186"/>
    </row>
    <row r="3539" spans="1:8" ht="12.75" hidden="1" customHeight="1">
      <c r="A3539" s="791" t="s">
        <v>14228</v>
      </c>
      <c r="B3539" s="792"/>
      <c r="C3539" s="792"/>
      <c r="D3539" s="792"/>
      <c r="E3539" s="781" t="s">
        <v>3402</v>
      </c>
      <c r="F3539" s="782"/>
      <c r="H3539" s="186"/>
    </row>
    <row r="3540" spans="1:8" ht="12.75" hidden="1" customHeight="1">
      <c r="A3540" s="190" t="s">
        <v>10268</v>
      </c>
      <c r="B3540" s="191">
        <f>ROUND(F3551,2)</f>
        <v>33.590000000000003</v>
      </c>
      <c r="C3540" s="192"/>
      <c r="D3540" s="193"/>
      <c r="E3540" s="192"/>
      <c r="F3540" s="194"/>
      <c r="H3540" s="186"/>
    </row>
    <row r="3541" spans="1:8" hidden="1">
      <c r="A3541" s="195" t="s">
        <v>12885</v>
      </c>
      <c r="B3541" s="196" t="s">
        <v>8261</v>
      </c>
      <c r="C3541" s="196" t="s">
        <v>8262</v>
      </c>
      <c r="D3541" s="196" t="s">
        <v>8263</v>
      </c>
      <c r="E3541" s="196" t="s">
        <v>8264</v>
      </c>
      <c r="F3541" s="197" t="s">
        <v>8265</v>
      </c>
      <c r="H3541" s="186"/>
    </row>
    <row r="3542" spans="1:8" ht="12.75" hidden="1" customHeight="1">
      <c r="A3542" s="778" t="s">
        <v>13437</v>
      </c>
      <c r="B3542" s="779"/>
      <c r="C3542" s="779"/>
      <c r="D3542" s="779"/>
      <c r="E3542" s="779"/>
      <c r="F3542" s="780"/>
      <c r="H3542" s="186"/>
    </row>
    <row r="3543" spans="1:8" hidden="1">
      <c r="A3543" s="207" t="s">
        <v>4681</v>
      </c>
      <c r="B3543" s="208" t="s">
        <v>4682</v>
      </c>
      <c r="C3543" s="209" t="s">
        <v>13436</v>
      </c>
      <c r="D3543" s="210">
        <v>1.3</v>
      </c>
      <c r="E3543" s="211">
        <f>F$12</f>
        <v>2.12</v>
      </c>
      <c r="F3543" s="204">
        <f>PRODUCT(D3543:E3543)</f>
        <v>2.7560000000000002</v>
      </c>
      <c r="H3543" s="186"/>
    </row>
    <row r="3544" spans="1:8" ht="12.75" hidden="1" customHeight="1">
      <c r="A3544" s="783" t="s">
        <v>13444</v>
      </c>
      <c r="B3544" s="784"/>
      <c r="C3544" s="784"/>
      <c r="D3544" s="784"/>
      <c r="E3544" s="784"/>
      <c r="F3544" s="204">
        <f>SUM(F3543:F3543)</f>
        <v>2.7560000000000002</v>
      </c>
      <c r="H3544" s="186"/>
    </row>
    <row r="3545" spans="1:8" hidden="1">
      <c r="A3545" s="778" t="s">
        <v>13445</v>
      </c>
      <c r="B3545" s="779"/>
      <c r="C3545" s="779"/>
      <c r="D3545" s="779"/>
      <c r="E3545" s="779"/>
      <c r="F3545" s="780"/>
      <c r="H3545" s="186"/>
    </row>
    <row r="3546" spans="1:8" hidden="1">
      <c r="A3546" s="207" t="s">
        <v>6569</v>
      </c>
      <c r="B3546" s="208" t="s">
        <v>6570</v>
      </c>
      <c r="C3546" s="209" t="s">
        <v>8240</v>
      </c>
      <c r="D3546" s="210">
        <v>1.1499999999999999</v>
      </c>
      <c r="E3546" s="211">
        <f>Insumos!$D$31</f>
        <v>19</v>
      </c>
      <c r="F3546" s="204">
        <f>PRODUCT(D3546:E3546)</f>
        <v>21.849999999999998</v>
      </c>
      <c r="H3546" s="186"/>
    </row>
    <row r="3547" spans="1:8" ht="12.75" hidden="1" customHeight="1">
      <c r="A3547" s="783" t="s">
        <v>10905</v>
      </c>
      <c r="B3547" s="784"/>
      <c r="C3547" s="784"/>
      <c r="D3547" s="784"/>
      <c r="E3547" s="784"/>
      <c r="F3547" s="204">
        <f>SUM(F3546:F3546)</f>
        <v>21.849999999999998</v>
      </c>
      <c r="H3547" s="186"/>
    </row>
    <row r="3548" spans="1:8" hidden="1">
      <c r="A3548" s="783" t="s">
        <v>6572</v>
      </c>
      <c r="B3548" s="784"/>
      <c r="C3548" s="784"/>
      <c r="D3548" s="784"/>
      <c r="E3548" s="206" t="s">
        <v>10906</v>
      </c>
      <c r="F3548" s="204">
        <f>SUM(F3544,F3547)</f>
        <v>24.605999999999998</v>
      </c>
      <c r="H3548" s="186"/>
    </row>
    <row r="3549" spans="1:8" hidden="1">
      <c r="A3549" s="783"/>
      <c r="B3549" s="784"/>
      <c r="C3549" s="784"/>
      <c r="D3549" s="784"/>
      <c r="E3549" s="212" t="s">
        <v>10907</v>
      </c>
      <c r="F3549" s="213">
        <f>F$10*(F3544)</f>
        <v>3.3843680000000003</v>
      </c>
      <c r="H3549" s="186"/>
    </row>
    <row r="3550" spans="1:8" hidden="1">
      <c r="A3550" s="783"/>
      <c r="B3550" s="784"/>
      <c r="C3550" s="784"/>
      <c r="D3550" s="784"/>
      <c r="E3550" s="206" t="s">
        <v>10908</v>
      </c>
      <c r="F3550" s="213">
        <f>SUM(F3548:F3549)*F$11</f>
        <v>5.5980735999999993</v>
      </c>
      <c r="H3550" s="186"/>
    </row>
    <row r="3551" spans="1:8" hidden="1">
      <c r="A3551" s="789"/>
      <c r="B3551" s="790"/>
      <c r="C3551" s="790"/>
      <c r="D3551" s="790"/>
      <c r="E3551" s="215" t="s">
        <v>10909</v>
      </c>
      <c r="F3551" s="216">
        <f>SUM(F3548:F3550)</f>
        <v>33.588441599999996</v>
      </c>
      <c r="H3551" s="186"/>
    </row>
    <row r="3552" spans="1:8" hidden="1">
      <c r="H3552" s="186"/>
    </row>
    <row r="3553" spans="1:8" hidden="1">
      <c r="A3553" s="796" t="s">
        <v>5075</v>
      </c>
      <c r="B3553" s="796"/>
      <c r="C3553" s="796"/>
      <c r="D3553" s="796"/>
      <c r="E3553" s="796"/>
      <c r="F3553" s="796"/>
      <c r="H3553" s="186"/>
    </row>
    <row r="3554" spans="1:8" hidden="1">
      <c r="A3554" s="796" t="s">
        <v>5076</v>
      </c>
      <c r="B3554" s="796"/>
      <c r="C3554" s="796"/>
      <c r="D3554" s="796"/>
      <c r="E3554" s="796"/>
      <c r="F3554" s="796"/>
      <c r="H3554" s="186"/>
    </row>
    <row r="3555" spans="1:8" hidden="1">
      <c r="H3555" s="186"/>
    </row>
    <row r="3556" spans="1:8" ht="12.75" hidden="1" customHeight="1">
      <c r="A3556" s="791" t="s">
        <v>5077</v>
      </c>
      <c r="B3556" s="792"/>
      <c r="C3556" s="792"/>
      <c r="D3556" s="792"/>
      <c r="E3556" s="781" t="s">
        <v>3402</v>
      </c>
      <c r="F3556" s="782"/>
      <c r="H3556" s="186"/>
    </row>
    <row r="3557" spans="1:8" ht="12.75" hidden="1" customHeight="1">
      <c r="A3557" s="190" t="s">
        <v>10268</v>
      </c>
      <c r="B3557" s="191">
        <f>ROUND(F3565,2)</f>
        <v>0.04</v>
      </c>
      <c r="C3557" s="192"/>
      <c r="D3557" s="193"/>
      <c r="E3557" s="192"/>
      <c r="F3557" s="194"/>
      <c r="H3557" s="186"/>
    </row>
    <row r="3558" spans="1:8" hidden="1">
      <c r="A3558" s="195" t="s">
        <v>12885</v>
      </c>
      <c r="B3558" s="196" t="s">
        <v>8261</v>
      </c>
      <c r="C3558" s="196" t="s">
        <v>8262</v>
      </c>
      <c r="D3558" s="196" t="s">
        <v>8263</v>
      </c>
      <c r="E3558" s="196" t="s">
        <v>8264</v>
      </c>
      <c r="F3558" s="197" t="s">
        <v>8265</v>
      </c>
      <c r="H3558" s="186"/>
    </row>
    <row r="3559" spans="1:8" ht="12.75" hidden="1" customHeight="1">
      <c r="A3559" s="778" t="s">
        <v>6573</v>
      </c>
      <c r="B3559" s="779"/>
      <c r="C3559" s="779"/>
      <c r="D3559" s="779"/>
      <c r="E3559" s="779"/>
      <c r="F3559" s="780"/>
      <c r="H3559" s="186"/>
    </row>
    <row r="3560" spans="1:8" hidden="1">
      <c r="A3560" s="219" t="s">
        <v>5078</v>
      </c>
      <c r="B3560" s="208" t="s">
        <v>7204</v>
      </c>
      <c r="C3560" s="209" t="s">
        <v>13436</v>
      </c>
      <c r="D3560" s="210">
        <v>4.1700000000000001E-2</v>
      </c>
      <c r="E3560" s="211">
        <f>Insumos!$D$58</f>
        <v>0.87</v>
      </c>
      <c r="F3560" s="204">
        <f>PRODUCT(D3560:E3560)</f>
        <v>3.6278999999999999E-2</v>
      </c>
      <c r="H3560" s="186"/>
    </row>
    <row r="3561" spans="1:8" ht="12.75" hidden="1" customHeight="1">
      <c r="A3561" s="783" t="s">
        <v>6574</v>
      </c>
      <c r="B3561" s="784"/>
      <c r="C3561" s="784"/>
      <c r="D3561" s="784"/>
      <c r="E3561" s="784"/>
      <c r="F3561" s="204">
        <f>SUM(F3560:F3560)</f>
        <v>3.6278999999999999E-2</v>
      </c>
      <c r="H3561" s="186"/>
    </row>
    <row r="3562" spans="1:8" hidden="1">
      <c r="A3562" s="783" t="s">
        <v>6572</v>
      </c>
      <c r="B3562" s="784"/>
      <c r="C3562" s="784"/>
      <c r="D3562" s="784"/>
      <c r="E3562" s="206" t="s">
        <v>10906</v>
      </c>
      <c r="F3562" s="204">
        <f>SUM(F3561)</f>
        <v>3.6278999999999999E-2</v>
      </c>
      <c r="H3562" s="186"/>
    </row>
    <row r="3563" spans="1:8" hidden="1">
      <c r="A3563" s="783"/>
      <c r="B3563" s="784"/>
      <c r="C3563" s="784"/>
      <c r="D3563" s="784"/>
      <c r="E3563" s="212" t="s">
        <v>10907</v>
      </c>
      <c r="F3563" s="213">
        <f>F$10*(F3557)</f>
        <v>0</v>
      </c>
      <c r="H3563" s="186"/>
    </row>
    <row r="3564" spans="1:8" hidden="1">
      <c r="A3564" s="783"/>
      <c r="B3564" s="784"/>
      <c r="C3564" s="784"/>
      <c r="D3564" s="784"/>
      <c r="E3564" s="206" t="s">
        <v>10908</v>
      </c>
      <c r="F3564" s="213">
        <f>SUM(F3562:F3563)*F$11</f>
        <v>7.2557999999999997E-3</v>
      </c>
      <c r="H3564" s="186"/>
    </row>
    <row r="3565" spans="1:8" hidden="1">
      <c r="A3565" s="789"/>
      <c r="B3565" s="790"/>
      <c r="C3565" s="790"/>
      <c r="D3565" s="790"/>
      <c r="E3565" s="215" t="s">
        <v>10909</v>
      </c>
      <c r="F3565" s="216">
        <f>SUM(F3562:F3564)</f>
        <v>4.3534799999999998E-2</v>
      </c>
      <c r="H3565" s="186"/>
    </row>
    <row r="3566" spans="1:8" hidden="1">
      <c r="A3566" s="206"/>
      <c r="B3566" s="206"/>
      <c r="C3566" s="206"/>
      <c r="D3566" s="206"/>
      <c r="E3566" s="212"/>
      <c r="F3566" s="220"/>
      <c r="H3566" s="186"/>
    </row>
    <row r="3567" spans="1:8" hidden="1">
      <c r="H3567" s="186"/>
    </row>
    <row r="3568" spans="1:8" ht="12" hidden="1" customHeight="1">
      <c r="A3568" s="791" t="s">
        <v>6513</v>
      </c>
      <c r="B3568" s="792"/>
      <c r="C3568" s="792"/>
      <c r="D3568" s="792"/>
      <c r="E3568" s="781" t="s">
        <v>3402</v>
      </c>
      <c r="F3568" s="782"/>
      <c r="H3568" s="186"/>
    </row>
    <row r="3569" spans="1:8" ht="12.75" hidden="1" customHeight="1">
      <c r="A3569" s="190" t="s">
        <v>10268</v>
      </c>
      <c r="B3569" s="191">
        <f>ROUND(F3577,2)</f>
        <v>0.05</v>
      </c>
      <c r="C3569" s="192"/>
      <c r="D3569" s="193"/>
      <c r="E3569" s="192"/>
      <c r="F3569" s="194"/>
      <c r="H3569" s="186"/>
    </row>
    <row r="3570" spans="1:8" hidden="1">
      <c r="A3570" s="195" t="s">
        <v>12885</v>
      </c>
      <c r="B3570" s="196" t="s">
        <v>8261</v>
      </c>
      <c r="C3570" s="196" t="s">
        <v>8262</v>
      </c>
      <c r="D3570" s="196" t="s">
        <v>8263</v>
      </c>
      <c r="E3570" s="196" t="s">
        <v>8264</v>
      </c>
      <c r="F3570" s="197" t="s">
        <v>8265</v>
      </c>
      <c r="H3570" s="186"/>
    </row>
    <row r="3571" spans="1:8" ht="12.75" hidden="1" customHeight="1">
      <c r="A3571" s="778" t="s">
        <v>6573</v>
      </c>
      <c r="B3571" s="779"/>
      <c r="C3571" s="779"/>
      <c r="D3571" s="779"/>
      <c r="E3571" s="779"/>
      <c r="F3571" s="780"/>
      <c r="H3571" s="186"/>
    </row>
    <row r="3572" spans="1:8" hidden="1">
      <c r="A3572" s="219" t="s">
        <v>6514</v>
      </c>
      <c r="B3572" s="208" t="s">
        <v>6515</v>
      </c>
      <c r="C3572" s="209" t="s">
        <v>13436</v>
      </c>
      <c r="D3572" s="210">
        <v>2.2200000000000001E-2</v>
      </c>
      <c r="E3572" s="211">
        <f>Insumos!$D$59</f>
        <v>2.06</v>
      </c>
      <c r="F3572" s="204">
        <f>PRODUCT(D3572:E3572)</f>
        <v>4.5732000000000002E-2</v>
      </c>
      <c r="H3572" s="186"/>
    </row>
    <row r="3573" spans="1:8" ht="12.75" hidden="1" customHeight="1">
      <c r="A3573" s="783" t="s">
        <v>6574</v>
      </c>
      <c r="B3573" s="784"/>
      <c r="C3573" s="784"/>
      <c r="D3573" s="784"/>
      <c r="E3573" s="784"/>
      <c r="F3573" s="204">
        <f>SUM(F3572:F3572)</f>
        <v>4.5732000000000002E-2</v>
      </c>
      <c r="H3573" s="186"/>
    </row>
    <row r="3574" spans="1:8" hidden="1">
      <c r="A3574" s="783" t="s">
        <v>6572</v>
      </c>
      <c r="B3574" s="784"/>
      <c r="C3574" s="784"/>
      <c r="D3574" s="784"/>
      <c r="E3574" s="206" t="s">
        <v>10906</v>
      </c>
      <c r="F3574" s="204">
        <f>SUM(F3573)</f>
        <v>4.5732000000000002E-2</v>
      </c>
      <c r="H3574" s="186"/>
    </row>
    <row r="3575" spans="1:8" hidden="1">
      <c r="A3575" s="783"/>
      <c r="B3575" s="784"/>
      <c r="C3575" s="784"/>
      <c r="D3575" s="784"/>
      <c r="E3575" s="212" t="s">
        <v>10907</v>
      </c>
      <c r="F3575" s="213">
        <f>F$10*(F3569)</f>
        <v>0</v>
      </c>
      <c r="H3575" s="186"/>
    </row>
    <row r="3576" spans="1:8" hidden="1">
      <c r="A3576" s="783"/>
      <c r="B3576" s="784"/>
      <c r="C3576" s="784"/>
      <c r="D3576" s="784"/>
      <c r="E3576" s="206" t="s">
        <v>10908</v>
      </c>
      <c r="F3576" s="213">
        <f>SUM(F3574:F3575)*F$11</f>
        <v>9.1464000000000007E-3</v>
      </c>
      <c r="H3576" s="186"/>
    </row>
    <row r="3577" spans="1:8" hidden="1">
      <c r="A3577" s="789"/>
      <c r="B3577" s="790"/>
      <c r="C3577" s="790"/>
      <c r="D3577" s="790"/>
      <c r="E3577" s="215" t="s">
        <v>10909</v>
      </c>
      <c r="F3577" s="216">
        <f>SUM(F3574:F3576)</f>
        <v>5.4878400000000001E-2</v>
      </c>
      <c r="H3577" s="186"/>
    </row>
    <row r="3578" spans="1:8" hidden="1">
      <c r="A3578" s="206"/>
      <c r="B3578" s="206"/>
      <c r="C3578" s="206"/>
      <c r="D3578" s="206"/>
      <c r="E3578" s="212"/>
      <c r="F3578" s="220"/>
      <c r="H3578" s="186"/>
    </row>
    <row r="3579" spans="1:8" ht="24" hidden="1" customHeight="1">
      <c r="A3579" s="791" t="s">
        <v>8646</v>
      </c>
      <c r="B3579" s="792"/>
      <c r="C3579" s="792"/>
      <c r="D3579" s="792"/>
      <c r="E3579" s="781" t="s">
        <v>6699</v>
      </c>
      <c r="F3579" s="782"/>
      <c r="H3579" s="186"/>
    </row>
    <row r="3580" spans="1:8" ht="12.75" hidden="1" customHeight="1">
      <c r="A3580" s="190" t="s">
        <v>10268</v>
      </c>
      <c r="B3580" s="191">
        <f>ROUND(F3592,2)</f>
        <v>4.38</v>
      </c>
      <c r="C3580" s="192"/>
      <c r="D3580" s="193"/>
      <c r="E3580" s="192"/>
      <c r="F3580" s="194"/>
      <c r="H3580" s="186"/>
    </row>
    <row r="3581" spans="1:8" hidden="1">
      <c r="A3581" s="195" t="s">
        <v>12885</v>
      </c>
      <c r="B3581" s="196" t="s">
        <v>8261</v>
      </c>
      <c r="C3581" s="196" t="s">
        <v>8262</v>
      </c>
      <c r="D3581" s="196" t="s">
        <v>8263</v>
      </c>
      <c r="E3581" s="196" t="s">
        <v>8264</v>
      </c>
      <c r="F3581" s="197" t="s">
        <v>8265</v>
      </c>
      <c r="H3581" s="186"/>
    </row>
    <row r="3582" spans="1:8" ht="12.75" hidden="1" customHeight="1">
      <c r="A3582" s="778" t="s">
        <v>6573</v>
      </c>
      <c r="B3582" s="779"/>
      <c r="C3582" s="779"/>
      <c r="D3582" s="779"/>
      <c r="E3582" s="779"/>
      <c r="F3582" s="780"/>
      <c r="H3582" s="186"/>
    </row>
    <row r="3583" spans="1:8" hidden="1">
      <c r="A3583" s="219" t="s">
        <v>8647</v>
      </c>
      <c r="B3583" s="208" t="s">
        <v>10823</v>
      </c>
      <c r="C3583" s="209" t="s">
        <v>13436</v>
      </c>
      <c r="D3583" s="210">
        <v>1</v>
      </c>
      <c r="E3583" s="211">
        <f>Insumos!$D$60</f>
        <v>2.5299999999999998</v>
      </c>
      <c r="F3583" s="204">
        <f>PRODUCT(D3583:E3583)</f>
        <v>2.5299999999999998</v>
      </c>
      <c r="H3583" s="186"/>
    </row>
    <row r="3584" spans="1:8" ht="12.75" hidden="1" customHeight="1">
      <c r="A3584" s="783" t="s">
        <v>6574</v>
      </c>
      <c r="B3584" s="784"/>
      <c r="C3584" s="784"/>
      <c r="D3584" s="784"/>
      <c r="E3584" s="784"/>
      <c r="F3584" s="204">
        <f>SUM(F3583:F3583)</f>
        <v>2.5299999999999998</v>
      </c>
      <c r="H3584" s="186"/>
    </row>
    <row r="3585" spans="1:8" ht="12.75" hidden="1" customHeight="1">
      <c r="A3585" s="778" t="s">
        <v>13437</v>
      </c>
      <c r="B3585" s="779"/>
      <c r="C3585" s="779"/>
      <c r="D3585" s="779"/>
      <c r="E3585" s="779"/>
      <c r="F3585" s="780"/>
      <c r="H3585" s="186"/>
    </row>
    <row r="3586" spans="1:8" hidden="1">
      <c r="A3586" s="207" t="s">
        <v>8831</v>
      </c>
      <c r="B3586" s="208" t="s">
        <v>8832</v>
      </c>
      <c r="C3586" s="209" t="s">
        <v>13436</v>
      </c>
      <c r="D3586" s="210">
        <v>0.1</v>
      </c>
      <c r="E3586" s="211">
        <f>F$14</f>
        <v>2.89</v>
      </c>
      <c r="F3586" s="204">
        <f>PRODUCT(D3586:E3586)</f>
        <v>0.28900000000000003</v>
      </c>
      <c r="H3586" s="186"/>
    </row>
    <row r="3587" spans="1:8" hidden="1">
      <c r="A3587" s="207" t="s">
        <v>4681</v>
      </c>
      <c r="B3587" s="208" t="s">
        <v>4682</v>
      </c>
      <c r="C3587" s="209" t="s">
        <v>13436</v>
      </c>
      <c r="D3587" s="210">
        <v>0.1</v>
      </c>
      <c r="E3587" s="211">
        <f>F$12</f>
        <v>2.12</v>
      </c>
      <c r="F3587" s="204">
        <f>PRODUCT(D3587:E3587)</f>
        <v>0.21200000000000002</v>
      </c>
      <c r="H3587" s="186"/>
    </row>
    <row r="3588" spans="1:8" ht="12.75" hidden="1" customHeight="1">
      <c r="A3588" s="783" t="s">
        <v>13444</v>
      </c>
      <c r="B3588" s="784"/>
      <c r="C3588" s="784"/>
      <c r="D3588" s="784"/>
      <c r="E3588" s="784"/>
      <c r="F3588" s="204">
        <f>SUM(F3586:F3587)</f>
        <v>0.50100000000000011</v>
      </c>
      <c r="H3588" s="186"/>
    </row>
    <row r="3589" spans="1:8" hidden="1">
      <c r="A3589" s="783" t="s">
        <v>6572</v>
      </c>
      <c r="B3589" s="784"/>
      <c r="C3589" s="784"/>
      <c r="D3589" s="784"/>
      <c r="E3589" s="206" t="s">
        <v>10906</v>
      </c>
      <c r="F3589" s="204">
        <f>SUM(F3584,F3588)</f>
        <v>3.0309999999999997</v>
      </c>
      <c r="H3589" s="186"/>
    </row>
    <row r="3590" spans="1:8" hidden="1">
      <c r="A3590" s="783"/>
      <c r="B3590" s="784"/>
      <c r="C3590" s="784"/>
      <c r="D3590" s="784"/>
      <c r="E3590" s="212" t="s">
        <v>10907</v>
      </c>
      <c r="F3590" s="213">
        <f>F$10*(F3588)</f>
        <v>0.61522800000000011</v>
      </c>
      <c r="H3590" s="186"/>
    </row>
    <row r="3591" spans="1:8" hidden="1">
      <c r="A3591" s="783"/>
      <c r="B3591" s="784"/>
      <c r="C3591" s="784"/>
      <c r="D3591" s="784"/>
      <c r="E3591" s="206" t="s">
        <v>10908</v>
      </c>
      <c r="F3591" s="213">
        <f>SUM(F3589:F3590)*F$11</f>
        <v>0.72924560000000005</v>
      </c>
      <c r="H3591" s="186"/>
    </row>
    <row r="3592" spans="1:8" hidden="1">
      <c r="A3592" s="789"/>
      <c r="B3592" s="790"/>
      <c r="C3592" s="790"/>
      <c r="D3592" s="790"/>
      <c r="E3592" s="215" t="s">
        <v>10909</v>
      </c>
      <c r="F3592" s="216">
        <f>SUM(F3589:F3591)</f>
        <v>4.3754735999999994</v>
      </c>
      <c r="H3592" s="186"/>
    </row>
    <row r="3593" spans="1:8" hidden="1">
      <c r="H3593" s="186"/>
    </row>
    <row r="3594" spans="1:8" ht="26.25" hidden="1" customHeight="1">
      <c r="A3594" s="791" t="s">
        <v>10824</v>
      </c>
      <c r="B3594" s="792"/>
      <c r="C3594" s="792"/>
      <c r="D3594" s="792"/>
      <c r="E3594" s="781" t="s">
        <v>6699</v>
      </c>
      <c r="F3594" s="782"/>
      <c r="H3594" s="186"/>
    </row>
    <row r="3595" spans="1:8" ht="12.75" hidden="1" customHeight="1">
      <c r="A3595" s="190" t="s">
        <v>10268</v>
      </c>
      <c r="B3595" s="191">
        <f>ROUND(F3607,2)</f>
        <v>4.38</v>
      </c>
      <c r="C3595" s="192"/>
      <c r="D3595" s="193"/>
      <c r="E3595" s="192"/>
      <c r="F3595" s="194"/>
      <c r="H3595" s="186"/>
    </row>
    <row r="3596" spans="1:8" hidden="1">
      <c r="A3596" s="195" t="s">
        <v>12885</v>
      </c>
      <c r="B3596" s="196" t="s">
        <v>8261</v>
      </c>
      <c r="C3596" s="196" t="s">
        <v>8262</v>
      </c>
      <c r="D3596" s="196" t="s">
        <v>8263</v>
      </c>
      <c r="E3596" s="196" t="s">
        <v>8264</v>
      </c>
      <c r="F3596" s="197" t="s">
        <v>8265</v>
      </c>
      <c r="H3596" s="186"/>
    </row>
    <row r="3597" spans="1:8" ht="12.75" hidden="1" customHeight="1">
      <c r="A3597" s="778" t="s">
        <v>6573</v>
      </c>
      <c r="B3597" s="779"/>
      <c r="C3597" s="779"/>
      <c r="D3597" s="779"/>
      <c r="E3597" s="779"/>
      <c r="F3597" s="780"/>
      <c r="H3597" s="186"/>
    </row>
    <row r="3598" spans="1:8" hidden="1">
      <c r="A3598" s="219" t="s">
        <v>8647</v>
      </c>
      <c r="B3598" s="208" t="s">
        <v>10823</v>
      </c>
      <c r="C3598" s="209" t="s">
        <v>13436</v>
      </c>
      <c r="D3598" s="210">
        <v>1</v>
      </c>
      <c r="E3598" s="211">
        <f>Insumos!$D$60</f>
        <v>2.5299999999999998</v>
      </c>
      <c r="F3598" s="204">
        <f>PRODUCT(D3598:E3598)</f>
        <v>2.5299999999999998</v>
      </c>
      <c r="H3598" s="186"/>
    </row>
    <row r="3599" spans="1:8" ht="12.75" hidden="1" customHeight="1">
      <c r="A3599" s="783" t="s">
        <v>6574</v>
      </c>
      <c r="B3599" s="784"/>
      <c r="C3599" s="784"/>
      <c r="D3599" s="784"/>
      <c r="E3599" s="784"/>
      <c r="F3599" s="204">
        <f>SUM(F3598:F3598)</f>
        <v>2.5299999999999998</v>
      </c>
      <c r="H3599" s="186"/>
    </row>
    <row r="3600" spans="1:8" ht="12.75" hidden="1" customHeight="1">
      <c r="A3600" s="778" t="s">
        <v>13437</v>
      </c>
      <c r="B3600" s="779"/>
      <c r="C3600" s="779"/>
      <c r="D3600" s="779"/>
      <c r="E3600" s="779"/>
      <c r="F3600" s="780"/>
      <c r="H3600" s="186"/>
    </row>
    <row r="3601" spans="1:8" hidden="1">
      <c r="A3601" s="207" t="s">
        <v>8831</v>
      </c>
      <c r="B3601" s="208" t="s">
        <v>8832</v>
      </c>
      <c r="C3601" s="209" t="s">
        <v>13436</v>
      </c>
      <c r="D3601" s="210">
        <v>0.1</v>
      </c>
      <c r="E3601" s="211">
        <f>F$14</f>
        <v>2.89</v>
      </c>
      <c r="F3601" s="204">
        <f>PRODUCT(D3601:E3601)</f>
        <v>0.28900000000000003</v>
      </c>
      <c r="H3601" s="186"/>
    </row>
    <row r="3602" spans="1:8" hidden="1">
      <c r="A3602" s="207" t="s">
        <v>4681</v>
      </c>
      <c r="B3602" s="208" t="s">
        <v>4682</v>
      </c>
      <c r="C3602" s="209" t="s">
        <v>13436</v>
      </c>
      <c r="D3602" s="210">
        <v>0.1</v>
      </c>
      <c r="E3602" s="211">
        <f>F$12</f>
        <v>2.12</v>
      </c>
      <c r="F3602" s="204">
        <f>PRODUCT(D3602:E3602)</f>
        <v>0.21200000000000002</v>
      </c>
      <c r="H3602" s="186"/>
    </row>
    <row r="3603" spans="1:8" ht="12.75" hidden="1" customHeight="1">
      <c r="A3603" s="783" t="s">
        <v>13444</v>
      </c>
      <c r="B3603" s="784"/>
      <c r="C3603" s="784"/>
      <c r="D3603" s="784"/>
      <c r="E3603" s="784"/>
      <c r="F3603" s="204">
        <f>SUM(F3601:F3602)</f>
        <v>0.50100000000000011</v>
      </c>
      <c r="H3603" s="186"/>
    </row>
    <row r="3604" spans="1:8" hidden="1">
      <c r="A3604" s="783" t="s">
        <v>6572</v>
      </c>
      <c r="B3604" s="784"/>
      <c r="C3604" s="784"/>
      <c r="D3604" s="784"/>
      <c r="E3604" s="206" t="s">
        <v>10906</v>
      </c>
      <c r="F3604" s="204">
        <f>SUM(F3599,F3603)</f>
        <v>3.0309999999999997</v>
      </c>
      <c r="H3604" s="186"/>
    </row>
    <row r="3605" spans="1:8" hidden="1">
      <c r="A3605" s="783"/>
      <c r="B3605" s="784"/>
      <c r="C3605" s="784"/>
      <c r="D3605" s="784"/>
      <c r="E3605" s="212" t="s">
        <v>10907</v>
      </c>
      <c r="F3605" s="213">
        <f>F$10*(F3603)</f>
        <v>0.61522800000000011</v>
      </c>
      <c r="H3605" s="186"/>
    </row>
    <row r="3606" spans="1:8" hidden="1">
      <c r="A3606" s="783"/>
      <c r="B3606" s="784"/>
      <c r="C3606" s="784"/>
      <c r="D3606" s="784"/>
      <c r="E3606" s="206" t="s">
        <v>10908</v>
      </c>
      <c r="F3606" s="213">
        <f>SUM(F3604:F3605)*F$11</f>
        <v>0.72924560000000005</v>
      </c>
      <c r="H3606" s="186"/>
    </row>
    <row r="3607" spans="1:8" hidden="1">
      <c r="A3607" s="789"/>
      <c r="B3607" s="790"/>
      <c r="C3607" s="790"/>
      <c r="D3607" s="790"/>
      <c r="E3607" s="215" t="s">
        <v>10909</v>
      </c>
      <c r="F3607" s="216">
        <f>SUM(F3604:F3606)</f>
        <v>4.3754735999999994</v>
      </c>
      <c r="H3607" s="186"/>
    </row>
    <row r="3608" spans="1:8" hidden="1">
      <c r="H3608" s="186"/>
    </row>
    <row r="3609" spans="1:8" hidden="1">
      <c r="A3609" s="796" t="s">
        <v>9275</v>
      </c>
      <c r="B3609" s="796"/>
      <c r="C3609" s="796"/>
      <c r="D3609" s="796"/>
      <c r="E3609" s="796"/>
      <c r="F3609" s="796"/>
      <c r="H3609" s="186"/>
    </row>
    <row r="3610" spans="1:8" hidden="1">
      <c r="H3610" s="186"/>
    </row>
    <row r="3611" spans="1:8" ht="12.75" hidden="1" customHeight="1">
      <c r="A3611" s="791" t="s">
        <v>13655</v>
      </c>
      <c r="B3611" s="792"/>
      <c r="C3611" s="792"/>
      <c r="D3611" s="792"/>
      <c r="E3611" s="781" t="s">
        <v>3402</v>
      </c>
      <c r="F3611" s="782"/>
      <c r="H3611" s="186"/>
    </row>
    <row r="3612" spans="1:8" ht="12.75" hidden="1" customHeight="1">
      <c r="A3612" s="190" t="s">
        <v>10268</v>
      </c>
      <c r="B3612" s="191">
        <f>ROUND(F3621,2)</f>
        <v>33.49</v>
      </c>
      <c r="C3612" s="192"/>
      <c r="D3612" s="193"/>
      <c r="E3612" s="192"/>
      <c r="F3612" s="194"/>
      <c r="H3612" s="186"/>
    </row>
    <row r="3613" spans="1:8" hidden="1">
      <c r="A3613" s="195" t="s">
        <v>12885</v>
      </c>
      <c r="B3613" s="196" t="s">
        <v>8261</v>
      </c>
      <c r="C3613" s="196" t="s">
        <v>8262</v>
      </c>
      <c r="D3613" s="196" t="s">
        <v>8263</v>
      </c>
      <c r="E3613" s="196" t="s">
        <v>8264</v>
      </c>
      <c r="F3613" s="197" t="s">
        <v>8265</v>
      </c>
      <c r="H3613" s="186"/>
    </row>
    <row r="3614" spans="1:8" ht="12.75" hidden="1" customHeight="1">
      <c r="A3614" s="778" t="s">
        <v>13437</v>
      </c>
      <c r="B3614" s="779"/>
      <c r="C3614" s="779"/>
      <c r="D3614" s="779"/>
      <c r="E3614" s="779"/>
      <c r="F3614" s="780"/>
      <c r="H3614" s="186"/>
    </row>
    <row r="3615" spans="1:8" hidden="1">
      <c r="A3615" s="207" t="s">
        <v>8236</v>
      </c>
      <c r="B3615" s="208" t="s">
        <v>8237</v>
      </c>
      <c r="C3615" s="209" t="s">
        <v>13436</v>
      </c>
      <c r="D3615" s="210">
        <v>2.5</v>
      </c>
      <c r="E3615" s="211">
        <f>F$14</f>
        <v>2.89</v>
      </c>
      <c r="F3615" s="204">
        <f>PRODUCT(D3615:E3615)</f>
        <v>7.2250000000000005</v>
      </c>
      <c r="H3615" s="186"/>
    </row>
    <row r="3616" spans="1:8" hidden="1">
      <c r="A3616" s="207" t="s">
        <v>4681</v>
      </c>
      <c r="B3616" s="208" t="s">
        <v>4682</v>
      </c>
      <c r="C3616" s="209" t="s">
        <v>13436</v>
      </c>
      <c r="D3616" s="210">
        <v>2.5</v>
      </c>
      <c r="E3616" s="211">
        <f>F$12</f>
        <v>2.12</v>
      </c>
      <c r="F3616" s="204">
        <f>PRODUCT(D3616:E3616)</f>
        <v>5.3000000000000007</v>
      </c>
      <c r="H3616" s="186"/>
    </row>
    <row r="3617" spans="1:8" ht="12.75" hidden="1" customHeight="1">
      <c r="A3617" s="783" t="s">
        <v>13444</v>
      </c>
      <c r="B3617" s="784"/>
      <c r="C3617" s="784"/>
      <c r="D3617" s="784"/>
      <c r="E3617" s="784"/>
      <c r="F3617" s="204">
        <f>SUM(F3615:F3616)</f>
        <v>12.525000000000002</v>
      </c>
      <c r="H3617" s="186"/>
    </row>
    <row r="3618" spans="1:8" hidden="1">
      <c r="A3618" s="783" t="s">
        <v>6572</v>
      </c>
      <c r="B3618" s="784"/>
      <c r="C3618" s="784"/>
      <c r="D3618" s="784"/>
      <c r="E3618" s="206" t="s">
        <v>10906</v>
      </c>
      <c r="F3618" s="204">
        <f>SUM(F3617)</f>
        <v>12.525000000000002</v>
      </c>
      <c r="H3618" s="186"/>
    </row>
    <row r="3619" spans="1:8" hidden="1">
      <c r="A3619" s="783"/>
      <c r="B3619" s="784"/>
      <c r="C3619" s="784"/>
      <c r="D3619" s="784"/>
      <c r="E3619" s="212" t="s">
        <v>10907</v>
      </c>
      <c r="F3619" s="213">
        <f>F$10*(F3617)</f>
        <v>15.380700000000003</v>
      </c>
      <c r="H3619" s="186"/>
    </row>
    <row r="3620" spans="1:8" hidden="1">
      <c r="A3620" s="783"/>
      <c r="B3620" s="784"/>
      <c r="C3620" s="784"/>
      <c r="D3620" s="784"/>
      <c r="E3620" s="206" t="s">
        <v>10908</v>
      </c>
      <c r="F3620" s="213">
        <f>SUM(F3618:F3619)*F$11</f>
        <v>5.5811400000000013</v>
      </c>
      <c r="H3620" s="186"/>
    </row>
    <row r="3621" spans="1:8" hidden="1">
      <c r="A3621" s="789"/>
      <c r="B3621" s="790"/>
      <c r="C3621" s="790"/>
      <c r="D3621" s="790"/>
      <c r="E3621" s="215" t="s">
        <v>10909</v>
      </c>
      <c r="F3621" s="216">
        <f>SUM(F3618:F3620)</f>
        <v>33.486840000000001</v>
      </c>
      <c r="H3621" s="186"/>
    </row>
    <row r="3622" spans="1:8" hidden="1">
      <c r="A3622" s="206"/>
      <c r="B3622" s="206"/>
      <c r="C3622" s="206"/>
      <c r="D3622" s="206"/>
      <c r="E3622" s="212"/>
      <c r="F3622" s="220"/>
      <c r="H3622" s="186"/>
    </row>
    <row r="3623" spans="1:8" hidden="1">
      <c r="A3623" s="796" t="s">
        <v>9276</v>
      </c>
      <c r="B3623" s="796"/>
      <c r="C3623" s="796"/>
      <c r="D3623" s="796"/>
      <c r="E3623" s="796"/>
      <c r="F3623" s="796"/>
      <c r="H3623" s="186"/>
    </row>
    <row r="3624" spans="1:8" hidden="1">
      <c r="H3624" s="186"/>
    </row>
    <row r="3625" spans="1:8" ht="12.75" hidden="1" customHeight="1">
      <c r="A3625" s="791" t="s">
        <v>5508</v>
      </c>
      <c r="B3625" s="792"/>
      <c r="C3625" s="792"/>
      <c r="D3625" s="792"/>
      <c r="E3625" s="781" t="s">
        <v>6571</v>
      </c>
      <c r="F3625" s="782"/>
      <c r="H3625" s="186"/>
    </row>
    <row r="3626" spans="1:8" ht="12.75" hidden="1" customHeight="1">
      <c r="A3626" s="190" t="s">
        <v>10268</v>
      </c>
      <c r="B3626" s="191">
        <f>ROUND(F3644,2)</f>
        <v>9.09</v>
      </c>
      <c r="C3626" s="192"/>
      <c r="D3626" s="193"/>
      <c r="E3626" s="192"/>
      <c r="F3626" s="194"/>
      <c r="H3626" s="186"/>
    </row>
    <row r="3627" spans="1:8" hidden="1">
      <c r="A3627" s="195" t="s">
        <v>12885</v>
      </c>
      <c r="B3627" s="196" t="s">
        <v>8261</v>
      </c>
      <c r="C3627" s="196" t="s">
        <v>8262</v>
      </c>
      <c r="D3627" s="196" t="s">
        <v>8263</v>
      </c>
      <c r="E3627" s="196" t="s">
        <v>8264</v>
      </c>
      <c r="F3627" s="197" t="s">
        <v>8265</v>
      </c>
      <c r="H3627" s="186"/>
    </row>
    <row r="3628" spans="1:8" ht="12.75" hidden="1" customHeight="1">
      <c r="A3628" s="778" t="s">
        <v>13437</v>
      </c>
      <c r="B3628" s="779"/>
      <c r="C3628" s="779"/>
      <c r="D3628" s="779"/>
      <c r="E3628" s="779"/>
      <c r="F3628" s="780"/>
      <c r="H3628" s="186"/>
    </row>
    <row r="3629" spans="1:8" hidden="1">
      <c r="A3629" s="207" t="s">
        <v>8236</v>
      </c>
      <c r="B3629" s="208" t="s">
        <v>8237</v>
      </c>
      <c r="C3629" s="209" t="s">
        <v>13436</v>
      </c>
      <c r="D3629" s="210">
        <v>0.15</v>
      </c>
      <c r="E3629" s="211">
        <f>F$14</f>
        <v>2.89</v>
      </c>
      <c r="F3629" s="204">
        <f>PRODUCT(D3629:E3629)</f>
        <v>0.4335</v>
      </c>
      <c r="H3629" s="186"/>
    </row>
    <row r="3630" spans="1:8" hidden="1">
      <c r="A3630" s="207" t="s">
        <v>4681</v>
      </c>
      <c r="B3630" s="208" t="s">
        <v>4682</v>
      </c>
      <c r="C3630" s="209" t="s">
        <v>13436</v>
      </c>
      <c r="D3630" s="210">
        <v>0.25</v>
      </c>
      <c r="E3630" s="211">
        <f>F$12</f>
        <v>2.12</v>
      </c>
      <c r="F3630" s="204">
        <f>PRODUCT(D3630:E3630)</f>
        <v>0.53</v>
      </c>
      <c r="H3630" s="186"/>
    </row>
    <row r="3631" spans="1:8" ht="12.75" hidden="1" customHeight="1">
      <c r="A3631" s="783" t="s">
        <v>13444</v>
      </c>
      <c r="B3631" s="784"/>
      <c r="C3631" s="784"/>
      <c r="D3631" s="784"/>
      <c r="E3631" s="784"/>
      <c r="F3631" s="204">
        <f>SUM(F3629:F3630)</f>
        <v>0.96350000000000002</v>
      </c>
      <c r="H3631" s="186"/>
    </row>
    <row r="3632" spans="1:8" hidden="1">
      <c r="A3632" s="778" t="s">
        <v>13445</v>
      </c>
      <c r="B3632" s="779"/>
      <c r="C3632" s="779"/>
      <c r="D3632" s="779"/>
      <c r="E3632" s="779"/>
      <c r="F3632" s="780"/>
      <c r="H3632" s="186"/>
    </row>
    <row r="3633" spans="1:8" hidden="1">
      <c r="A3633" s="207" t="s">
        <v>5509</v>
      </c>
      <c r="B3633" s="208" t="s">
        <v>5510</v>
      </c>
      <c r="C3633" s="209" t="s">
        <v>4675</v>
      </c>
      <c r="D3633" s="210">
        <v>1</v>
      </c>
      <c r="E3633" s="211">
        <f>Insumos!$D$43</f>
        <v>0.45</v>
      </c>
      <c r="F3633" s="204">
        <f>PRODUCT(D3633:E3633)</f>
        <v>0.45</v>
      </c>
      <c r="H3633" s="186"/>
    </row>
    <row r="3634" spans="1:8" ht="12.75" hidden="1" customHeight="1">
      <c r="A3634" s="783" t="s">
        <v>10905</v>
      </c>
      <c r="B3634" s="784"/>
      <c r="C3634" s="784"/>
      <c r="D3634" s="784"/>
      <c r="E3634" s="784"/>
      <c r="F3634" s="204">
        <f>SUM(F3633:F3633)</f>
        <v>0.45</v>
      </c>
      <c r="H3634" s="186"/>
    </row>
    <row r="3635" spans="1:8" hidden="1">
      <c r="A3635" s="778" t="s">
        <v>8771</v>
      </c>
      <c r="B3635" s="779"/>
      <c r="C3635" s="779"/>
      <c r="D3635" s="779"/>
      <c r="E3635" s="779"/>
      <c r="F3635" s="780"/>
      <c r="H3635" s="186"/>
    </row>
    <row r="3636" spans="1:8" hidden="1">
      <c r="A3636" s="219" t="s">
        <v>5511</v>
      </c>
      <c r="B3636" s="208" t="s">
        <v>5512</v>
      </c>
      <c r="C3636" s="209" t="s">
        <v>12889</v>
      </c>
      <c r="D3636" s="210">
        <v>0.25</v>
      </c>
      <c r="E3636" s="376">
        <v>0.34499999999999997</v>
      </c>
      <c r="F3636" s="204">
        <f>PRODUCT(D3636:E3636)</f>
        <v>8.6249999999999993E-2</v>
      </c>
      <c r="H3636" s="186"/>
    </row>
    <row r="3637" spans="1:8" ht="22.5" hidden="1">
      <c r="A3637" s="219" t="s">
        <v>10917</v>
      </c>
      <c r="B3637" s="208" t="s">
        <v>9326</v>
      </c>
      <c r="C3637" s="209" t="s">
        <v>8240</v>
      </c>
      <c r="D3637" s="210">
        <v>1.4999999999999999E-2</v>
      </c>
      <c r="E3637" s="210">
        <f>B$2368/1.25</f>
        <v>11.792</v>
      </c>
      <c r="F3637" s="204">
        <f>PRODUCT(D3637:E3637)</f>
        <v>0.17687999999999998</v>
      </c>
      <c r="H3637" s="186"/>
    </row>
    <row r="3638" spans="1:8" hidden="1">
      <c r="A3638" s="219" t="s">
        <v>8269</v>
      </c>
      <c r="B3638" s="208" t="s">
        <v>8270</v>
      </c>
      <c r="C3638" s="209" t="s">
        <v>8240</v>
      </c>
      <c r="D3638" s="210">
        <v>3.6999999999999998E-2</v>
      </c>
      <c r="E3638" s="376">
        <v>2.2343000000000002</v>
      </c>
      <c r="F3638" s="204">
        <f>PRODUCT(D3638:E3638)</f>
        <v>8.2669100000000009E-2</v>
      </c>
      <c r="H3638" s="186"/>
    </row>
    <row r="3639" spans="1:8" ht="22.5" hidden="1">
      <c r="A3639" s="219" t="s">
        <v>2362</v>
      </c>
      <c r="B3639" s="208" t="s">
        <v>2363</v>
      </c>
      <c r="C3639" s="209" t="s">
        <v>8240</v>
      </c>
      <c r="D3639" s="210">
        <v>3.4000000000000002E-2</v>
      </c>
      <c r="E3639" s="376">
        <v>136.36340000000001</v>
      </c>
      <c r="F3639" s="204">
        <f>PRODUCT(D3639:E3639)</f>
        <v>4.6363556000000008</v>
      </c>
      <c r="H3639" s="186"/>
    </row>
    <row r="3640" spans="1:8" ht="12.75" hidden="1" customHeight="1">
      <c r="A3640" s="783" t="s">
        <v>10886</v>
      </c>
      <c r="B3640" s="784"/>
      <c r="C3640" s="784"/>
      <c r="D3640" s="784"/>
      <c r="E3640" s="784"/>
      <c r="F3640" s="204">
        <f>SUM(F3636:F3639)</f>
        <v>4.9821547000000006</v>
      </c>
      <c r="H3640" s="186"/>
    </row>
    <row r="3641" spans="1:8" hidden="1">
      <c r="A3641" s="783" t="s">
        <v>6572</v>
      </c>
      <c r="B3641" s="784"/>
      <c r="C3641" s="784"/>
      <c r="D3641" s="784"/>
      <c r="E3641" s="206" t="s">
        <v>10906</v>
      </c>
      <c r="F3641" s="204">
        <f>SUM(F3631,F3634,F3640)</f>
        <v>6.3956547000000006</v>
      </c>
      <c r="H3641" s="186"/>
    </row>
    <row r="3642" spans="1:8" hidden="1">
      <c r="A3642" s="783"/>
      <c r="B3642" s="784"/>
      <c r="C3642" s="784"/>
      <c r="D3642" s="784"/>
      <c r="E3642" s="212" t="s">
        <v>10907</v>
      </c>
      <c r="F3642" s="213">
        <f>F$10*(F3631)</f>
        <v>1.1831780000000001</v>
      </c>
      <c r="H3642" s="186"/>
    </row>
    <row r="3643" spans="1:8" hidden="1">
      <c r="A3643" s="783"/>
      <c r="B3643" s="784"/>
      <c r="C3643" s="784"/>
      <c r="D3643" s="784"/>
      <c r="E3643" s="206" t="s">
        <v>10908</v>
      </c>
      <c r="F3643" s="213">
        <f>SUM(F3641:F3642)*F$11</f>
        <v>1.5157665400000002</v>
      </c>
      <c r="H3643" s="186"/>
    </row>
    <row r="3644" spans="1:8" hidden="1">
      <c r="A3644" s="789"/>
      <c r="B3644" s="790"/>
      <c r="C3644" s="790"/>
      <c r="D3644" s="790"/>
      <c r="E3644" s="215" t="s">
        <v>10909</v>
      </c>
      <c r="F3644" s="216">
        <f>SUM(F3641:F3643)</f>
        <v>9.0945992400000009</v>
      </c>
      <c r="H3644" s="186"/>
    </row>
    <row r="3645" spans="1:8" hidden="1">
      <c r="A3645" s="206"/>
      <c r="B3645" s="206"/>
      <c r="C3645" s="206"/>
      <c r="D3645" s="206"/>
      <c r="E3645" s="212"/>
      <c r="F3645" s="220"/>
      <c r="H3645" s="186"/>
    </row>
    <row r="3646" spans="1:8" hidden="1">
      <c r="A3646" s="206"/>
      <c r="B3646" s="206"/>
      <c r="C3646" s="206"/>
      <c r="D3646" s="206"/>
      <c r="E3646" s="212"/>
      <c r="F3646" s="220"/>
      <c r="H3646" s="186"/>
    </row>
    <row r="3647" spans="1:8" hidden="1">
      <c r="A3647" s="206"/>
      <c r="B3647" s="206"/>
      <c r="C3647" s="206"/>
      <c r="D3647" s="206"/>
      <c r="E3647" s="212"/>
      <c r="F3647" s="220"/>
      <c r="H3647" s="186"/>
    </row>
    <row r="3648" spans="1:8" ht="12.6" hidden="1" customHeight="1">
      <c r="A3648" s="791" t="s">
        <v>5513</v>
      </c>
      <c r="B3648" s="792"/>
      <c r="C3648" s="792"/>
      <c r="D3648" s="792"/>
      <c r="E3648" s="781" t="s">
        <v>6571</v>
      </c>
      <c r="F3648" s="782"/>
      <c r="H3648" s="186"/>
    </row>
    <row r="3649" spans="1:8" ht="12.6" hidden="1" customHeight="1">
      <c r="A3649" s="190" t="s">
        <v>10268</v>
      </c>
      <c r="B3649" s="191">
        <f>ROUND(F3666,2)</f>
        <v>13.62</v>
      </c>
      <c r="C3649" s="269"/>
      <c r="D3649" s="269"/>
      <c r="E3649" s="270"/>
      <c r="F3649" s="271"/>
      <c r="H3649" s="186"/>
    </row>
    <row r="3650" spans="1:8" ht="12.6" hidden="1" customHeight="1">
      <c r="A3650" s="195" t="s">
        <v>12885</v>
      </c>
      <c r="B3650" s="196" t="s">
        <v>8261</v>
      </c>
      <c r="C3650" s="196" t="s">
        <v>8262</v>
      </c>
      <c r="D3650" s="196" t="s">
        <v>8263</v>
      </c>
      <c r="E3650" s="196" t="s">
        <v>8264</v>
      </c>
      <c r="F3650" s="197" t="s">
        <v>8265</v>
      </c>
      <c r="H3650" s="186"/>
    </row>
    <row r="3651" spans="1:8" ht="12.6" hidden="1" customHeight="1">
      <c r="A3651" s="778" t="s">
        <v>13437</v>
      </c>
      <c r="B3651" s="779"/>
      <c r="C3651" s="779"/>
      <c r="D3651" s="779"/>
      <c r="E3651" s="779"/>
      <c r="F3651" s="780"/>
      <c r="H3651" s="186"/>
    </row>
    <row r="3652" spans="1:8" ht="12.6" hidden="1" customHeight="1">
      <c r="A3652" s="207" t="s">
        <v>8236</v>
      </c>
      <c r="B3652" s="208" t="s">
        <v>8237</v>
      </c>
      <c r="C3652" s="209" t="s">
        <v>13436</v>
      </c>
      <c r="D3652" s="210">
        <v>0.3</v>
      </c>
      <c r="E3652" s="211">
        <f>F$14</f>
        <v>2.89</v>
      </c>
      <c r="F3652" s="204">
        <f>PRODUCT(D3652:E3652)</f>
        <v>0.86699999999999999</v>
      </c>
      <c r="H3652" s="186"/>
    </row>
    <row r="3653" spans="1:8" ht="12.6" hidden="1" customHeight="1">
      <c r="A3653" s="207" t="s">
        <v>4681</v>
      </c>
      <c r="B3653" s="208" t="s">
        <v>4682</v>
      </c>
      <c r="C3653" s="209" t="s">
        <v>13436</v>
      </c>
      <c r="D3653" s="210">
        <v>0.4</v>
      </c>
      <c r="E3653" s="211">
        <f>F$12</f>
        <v>2.12</v>
      </c>
      <c r="F3653" s="204">
        <f>PRODUCT(D3653:E3653)</f>
        <v>0.84800000000000009</v>
      </c>
      <c r="H3653" s="186"/>
    </row>
    <row r="3654" spans="1:8" ht="12.6" hidden="1" customHeight="1">
      <c r="A3654" s="783" t="s">
        <v>13444</v>
      </c>
      <c r="B3654" s="784"/>
      <c r="C3654" s="784"/>
      <c r="D3654" s="784"/>
      <c r="E3654" s="784"/>
      <c r="F3654" s="204">
        <f>SUM(F3652:F3653)</f>
        <v>1.7150000000000001</v>
      </c>
      <c r="H3654" s="186"/>
    </row>
    <row r="3655" spans="1:8" ht="12.6" hidden="1" customHeight="1">
      <c r="A3655" s="778" t="s">
        <v>8771</v>
      </c>
      <c r="B3655" s="779"/>
      <c r="C3655" s="779"/>
      <c r="D3655" s="779"/>
      <c r="E3655" s="779"/>
      <c r="F3655" s="780"/>
      <c r="H3655" s="186"/>
    </row>
    <row r="3656" spans="1:8" ht="12.6" hidden="1" customHeight="1">
      <c r="A3656" s="219" t="s">
        <v>5511</v>
      </c>
      <c r="B3656" s="208" t="s">
        <v>9277</v>
      </c>
      <c r="C3656" s="209" t="s">
        <v>12889</v>
      </c>
      <c r="D3656" s="210">
        <v>0.25</v>
      </c>
      <c r="E3656" s="376">
        <v>0.34499999999999997</v>
      </c>
      <c r="F3656" s="204">
        <f t="shared" ref="F3656:F3661" si="13">PRODUCT(D3656:E3656)</f>
        <v>8.6249999999999993E-2</v>
      </c>
      <c r="H3656" s="186"/>
    </row>
    <row r="3657" spans="1:8" ht="12.6" hidden="1" customHeight="1">
      <c r="A3657" s="219" t="s">
        <v>10917</v>
      </c>
      <c r="B3657" s="208" t="s">
        <v>9326</v>
      </c>
      <c r="C3657" s="209" t="s">
        <v>8240</v>
      </c>
      <c r="D3657" s="210">
        <v>0.02</v>
      </c>
      <c r="E3657" s="210">
        <f>B$2368/1.25</f>
        <v>11.792</v>
      </c>
      <c r="F3657" s="204">
        <f t="shared" si="13"/>
        <v>0.23583999999999999</v>
      </c>
      <c r="H3657" s="186"/>
    </row>
    <row r="3658" spans="1:8" ht="12.6" hidden="1" customHeight="1">
      <c r="A3658" s="219" t="s">
        <v>5514</v>
      </c>
      <c r="B3658" s="208" t="s">
        <v>9278</v>
      </c>
      <c r="C3658" s="209" t="s">
        <v>8240</v>
      </c>
      <c r="D3658" s="210">
        <v>3.0000000000000001E-3</v>
      </c>
      <c r="E3658" s="376">
        <v>29.684000000000001</v>
      </c>
      <c r="F3658" s="204">
        <f t="shared" si="13"/>
        <v>8.9052000000000006E-2</v>
      </c>
      <c r="H3658" s="186"/>
    </row>
    <row r="3659" spans="1:8" ht="12.6" hidden="1" customHeight="1">
      <c r="A3659" s="219" t="s">
        <v>8269</v>
      </c>
      <c r="B3659" s="208" t="s">
        <v>8270</v>
      </c>
      <c r="C3659" s="209" t="s">
        <v>8240</v>
      </c>
      <c r="D3659" s="210">
        <v>0.04</v>
      </c>
      <c r="E3659" s="376">
        <v>2.2343000000000002</v>
      </c>
      <c r="F3659" s="204">
        <f t="shared" si="13"/>
        <v>8.9372000000000007E-2</v>
      </c>
      <c r="H3659" s="186"/>
    </row>
    <row r="3660" spans="1:8" ht="12.6" hidden="1" customHeight="1">
      <c r="A3660" s="219" t="s">
        <v>5516</v>
      </c>
      <c r="B3660" s="208" t="s">
        <v>9279</v>
      </c>
      <c r="C3660" s="209" t="s">
        <v>4675</v>
      </c>
      <c r="D3660" s="210">
        <v>1</v>
      </c>
      <c r="E3660" s="376">
        <v>6.9237000000000002</v>
      </c>
      <c r="F3660" s="204">
        <f t="shared" si="13"/>
        <v>6.9237000000000002</v>
      </c>
      <c r="H3660" s="186"/>
    </row>
    <row r="3661" spans="1:8" ht="12.6" hidden="1" customHeight="1">
      <c r="A3661" s="219" t="s">
        <v>4081</v>
      </c>
      <c r="B3661" s="208" t="s">
        <v>9280</v>
      </c>
      <c r="C3661" s="209" t="s">
        <v>8240</v>
      </c>
      <c r="D3661" s="210">
        <v>6.9999999999999999E-4</v>
      </c>
      <c r="E3661" s="376">
        <v>150.24119999999999</v>
      </c>
      <c r="F3661" s="204">
        <f t="shared" si="13"/>
        <v>0.10516884</v>
      </c>
      <c r="H3661" s="186"/>
    </row>
    <row r="3662" spans="1:8" ht="12.6" hidden="1" customHeight="1">
      <c r="A3662" s="783" t="s">
        <v>10886</v>
      </c>
      <c r="B3662" s="784"/>
      <c r="C3662" s="784"/>
      <c r="D3662" s="784"/>
      <c r="E3662" s="784"/>
      <c r="F3662" s="204">
        <f>SUM(F3656:F3661)</f>
        <v>7.5293828400000002</v>
      </c>
      <c r="H3662" s="186"/>
    </row>
    <row r="3663" spans="1:8" ht="12.6" hidden="1" customHeight="1">
      <c r="A3663" s="783" t="s">
        <v>6572</v>
      </c>
      <c r="B3663" s="784"/>
      <c r="C3663" s="784"/>
      <c r="D3663" s="784"/>
      <c r="E3663" s="206" t="s">
        <v>10906</v>
      </c>
      <c r="F3663" s="204">
        <f>SUM(F3654,F3662)</f>
        <v>9.2443828400000001</v>
      </c>
      <c r="H3663" s="186"/>
    </row>
    <row r="3664" spans="1:8" ht="12.6" hidden="1" customHeight="1">
      <c r="A3664" s="783"/>
      <c r="B3664" s="784"/>
      <c r="C3664" s="784"/>
      <c r="D3664" s="784"/>
      <c r="E3664" s="212" t="s">
        <v>10907</v>
      </c>
      <c r="F3664" s="213">
        <f>F$10*(F3654)</f>
        <v>2.10602</v>
      </c>
      <c r="H3664" s="186"/>
    </row>
    <row r="3665" spans="1:8" ht="12.6" hidden="1" customHeight="1">
      <c r="A3665" s="783"/>
      <c r="B3665" s="784"/>
      <c r="C3665" s="784"/>
      <c r="D3665" s="784"/>
      <c r="E3665" s="206" t="s">
        <v>10908</v>
      </c>
      <c r="F3665" s="213">
        <f>SUM(F3663:F3664)*F$11</f>
        <v>2.2700805680000005</v>
      </c>
      <c r="H3665" s="186"/>
    </row>
    <row r="3666" spans="1:8" ht="12.6" hidden="1" customHeight="1">
      <c r="A3666" s="789"/>
      <c r="B3666" s="790"/>
      <c r="C3666" s="790"/>
      <c r="D3666" s="790"/>
      <c r="E3666" s="215" t="s">
        <v>10909</v>
      </c>
      <c r="F3666" s="216">
        <f>SUM(F3663:F3665)</f>
        <v>13.620483408000002</v>
      </c>
      <c r="H3666" s="186"/>
    </row>
    <row r="3667" spans="1:8" ht="12.6" hidden="1" customHeight="1">
      <c r="H3667" s="186"/>
    </row>
    <row r="3668" spans="1:8" ht="12.6" hidden="1" customHeight="1">
      <c r="A3668" s="791" t="s">
        <v>5517</v>
      </c>
      <c r="B3668" s="792"/>
      <c r="C3668" s="792"/>
      <c r="D3668" s="792"/>
      <c r="E3668" s="781" t="s">
        <v>6571</v>
      </c>
      <c r="F3668" s="782"/>
      <c r="H3668" s="186"/>
    </row>
    <row r="3669" spans="1:8" ht="12.6" hidden="1" customHeight="1">
      <c r="A3669" s="190" t="s">
        <v>10268</v>
      </c>
      <c r="B3669" s="191">
        <f>ROUND(F3685,2)</f>
        <v>17.05</v>
      </c>
      <c r="C3669" s="269"/>
      <c r="D3669" s="269"/>
      <c r="E3669" s="270"/>
      <c r="F3669" s="271"/>
      <c r="H3669" s="186"/>
    </row>
    <row r="3670" spans="1:8" ht="12.6" hidden="1" customHeight="1">
      <c r="A3670" s="195" t="s">
        <v>12885</v>
      </c>
      <c r="B3670" s="196" t="s">
        <v>8261</v>
      </c>
      <c r="C3670" s="196" t="s">
        <v>8262</v>
      </c>
      <c r="D3670" s="196" t="s">
        <v>8263</v>
      </c>
      <c r="E3670" s="196" t="s">
        <v>8264</v>
      </c>
      <c r="F3670" s="197" t="s">
        <v>8265</v>
      </c>
      <c r="H3670" s="186"/>
    </row>
    <row r="3671" spans="1:8" ht="12.6" hidden="1" customHeight="1">
      <c r="A3671" s="778" t="s">
        <v>13437</v>
      </c>
      <c r="B3671" s="779"/>
      <c r="C3671" s="779"/>
      <c r="D3671" s="779"/>
      <c r="E3671" s="779"/>
      <c r="F3671" s="780"/>
      <c r="H3671" s="186"/>
    </row>
    <row r="3672" spans="1:8" ht="12.6" hidden="1" customHeight="1">
      <c r="A3672" s="207" t="s">
        <v>8236</v>
      </c>
      <c r="B3672" s="208" t="s">
        <v>8237</v>
      </c>
      <c r="C3672" s="209" t="s">
        <v>13436</v>
      </c>
      <c r="D3672" s="210">
        <v>0.3</v>
      </c>
      <c r="E3672" s="211">
        <f>F$14</f>
        <v>2.89</v>
      </c>
      <c r="F3672" s="204">
        <f>PRODUCT(D3672:E3672)</f>
        <v>0.86699999999999999</v>
      </c>
      <c r="H3672" s="186"/>
    </row>
    <row r="3673" spans="1:8" ht="12.6" hidden="1" customHeight="1">
      <c r="A3673" s="207" t="s">
        <v>4681</v>
      </c>
      <c r="B3673" s="208" t="s">
        <v>4682</v>
      </c>
      <c r="C3673" s="209" t="s">
        <v>13436</v>
      </c>
      <c r="D3673" s="210">
        <v>0.4</v>
      </c>
      <c r="E3673" s="211">
        <f>F$12</f>
        <v>2.12</v>
      </c>
      <c r="F3673" s="204">
        <f>PRODUCT(D3673:E3673)</f>
        <v>0.84800000000000009</v>
      </c>
      <c r="H3673" s="186"/>
    </row>
    <row r="3674" spans="1:8" ht="12.6" hidden="1" customHeight="1">
      <c r="A3674" s="783" t="s">
        <v>13444</v>
      </c>
      <c r="B3674" s="784"/>
      <c r="C3674" s="784"/>
      <c r="D3674" s="784"/>
      <c r="E3674" s="784"/>
      <c r="F3674" s="204">
        <f>SUM(F3672:F3673)</f>
        <v>1.7150000000000001</v>
      </c>
      <c r="H3674" s="186"/>
    </row>
    <row r="3675" spans="1:8" ht="12.6" hidden="1" customHeight="1">
      <c r="A3675" s="778" t="s">
        <v>8771</v>
      </c>
      <c r="B3675" s="779"/>
      <c r="C3675" s="779"/>
      <c r="D3675" s="779"/>
      <c r="E3675" s="779"/>
      <c r="F3675" s="780"/>
      <c r="H3675" s="186"/>
    </row>
    <row r="3676" spans="1:8" ht="12.6" hidden="1" customHeight="1">
      <c r="A3676" s="219" t="s">
        <v>5511</v>
      </c>
      <c r="B3676" s="208" t="s">
        <v>9277</v>
      </c>
      <c r="C3676" s="209" t="s">
        <v>12889</v>
      </c>
      <c r="D3676" s="210">
        <v>0.25</v>
      </c>
      <c r="E3676" s="376">
        <v>0.34499999999999997</v>
      </c>
      <c r="F3676" s="204">
        <f>PRODUCT(D3676:E3676)</f>
        <v>8.6249999999999993E-2</v>
      </c>
      <c r="H3676" s="186"/>
    </row>
    <row r="3677" spans="1:8" ht="12.6" hidden="1" customHeight="1">
      <c r="A3677" s="219" t="s">
        <v>10917</v>
      </c>
      <c r="B3677" s="208" t="s">
        <v>9326</v>
      </c>
      <c r="C3677" s="209" t="s">
        <v>8240</v>
      </c>
      <c r="D3677" s="210">
        <v>0.02</v>
      </c>
      <c r="E3677" s="210">
        <f>B$2368/1.25</f>
        <v>11.792</v>
      </c>
      <c r="F3677" s="204">
        <f>PRODUCT(D3677:E3677)</f>
        <v>0.23583999999999999</v>
      </c>
      <c r="H3677" s="186"/>
    </row>
    <row r="3678" spans="1:8" ht="12.6" hidden="1" customHeight="1">
      <c r="A3678" s="219" t="s">
        <v>5514</v>
      </c>
      <c r="B3678" s="208" t="s">
        <v>5515</v>
      </c>
      <c r="C3678" s="209" t="s">
        <v>8240</v>
      </c>
      <c r="D3678" s="210">
        <v>3.0000000000000001E-3</v>
      </c>
      <c r="E3678" s="376">
        <v>29.684000000000001</v>
      </c>
      <c r="F3678" s="204">
        <f>PRODUCT(D3678:E3678)</f>
        <v>8.9052000000000006E-2</v>
      </c>
      <c r="H3678" s="186"/>
    </row>
    <row r="3679" spans="1:8" ht="12.6" hidden="1" customHeight="1">
      <c r="A3679" s="219" t="s">
        <v>5518</v>
      </c>
      <c r="B3679" s="208" t="s">
        <v>12112</v>
      </c>
      <c r="C3679" s="209" t="s">
        <v>4675</v>
      </c>
      <c r="D3679" s="210">
        <v>1</v>
      </c>
      <c r="E3679" s="376">
        <v>9.8742000000000001</v>
      </c>
      <c r="F3679" s="204">
        <f>PRODUCT(D3679:E3679)</f>
        <v>9.8742000000000001</v>
      </c>
      <c r="H3679" s="186"/>
    </row>
    <row r="3680" spans="1:8" ht="12.6" hidden="1" customHeight="1">
      <c r="A3680" s="219" t="s">
        <v>4081</v>
      </c>
      <c r="B3680" s="208" t="s">
        <v>4082</v>
      </c>
      <c r="C3680" s="209" t="s">
        <v>8240</v>
      </c>
      <c r="D3680" s="210">
        <v>6.9999999999999999E-4</v>
      </c>
      <c r="E3680" s="376">
        <v>150.24119999999999</v>
      </c>
      <c r="F3680" s="204">
        <f>PRODUCT(D3680:E3680)</f>
        <v>0.10516884</v>
      </c>
      <c r="H3680" s="186"/>
    </row>
    <row r="3681" spans="1:8" ht="12.6" hidden="1" customHeight="1">
      <c r="A3681" s="783" t="s">
        <v>10886</v>
      </c>
      <c r="B3681" s="784"/>
      <c r="C3681" s="784"/>
      <c r="D3681" s="784"/>
      <c r="E3681" s="784"/>
      <c r="F3681" s="204">
        <f>SUM(F3676:F3680)</f>
        <v>10.390510839999999</v>
      </c>
      <c r="H3681" s="186"/>
    </row>
    <row r="3682" spans="1:8" ht="12.6" hidden="1" customHeight="1">
      <c r="A3682" s="783" t="s">
        <v>6572</v>
      </c>
      <c r="B3682" s="784"/>
      <c r="C3682" s="784"/>
      <c r="D3682" s="784"/>
      <c r="E3682" s="206" t="s">
        <v>10906</v>
      </c>
      <c r="F3682" s="204">
        <f>SUM(F3674,F3681)</f>
        <v>12.105510839999999</v>
      </c>
      <c r="H3682" s="186"/>
    </row>
    <row r="3683" spans="1:8" ht="12.6" hidden="1" customHeight="1">
      <c r="A3683" s="783"/>
      <c r="B3683" s="784"/>
      <c r="C3683" s="784"/>
      <c r="D3683" s="784"/>
      <c r="E3683" s="212" t="s">
        <v>10907</v>
      </c>
      <c r="F3683" s="213">
        <f>F$10*(F3674)</f>
        <v>2.10602</v>
      </c>
      <c r="H3683" s="186"/>
    </row>
    <row r="3684" spans="1:8" ht="12.6" hidden="1" customHeight="1">
      <c r="A3684" s="783"/>
      <c r="B3684" s="784"/>
      <c r="C3684" s="784"/>
      <c r="D3684" s="784"/>
      <c r="E3684" s="206" t="s">
        <v>10908</v>
      </c>
      <c r="F3684" s="213">
        <f>SUM(F3682:F3683)*F$11</f>
        <v>2.8423061679999999</v>
      </c>
      <c r="H3684" s="186"/>
    </row>
    <row r="3685" spans="1:8" ht="12.6" hidden="1" customHeight="1">
      <c r="A3685" s="789"/>
      <c r="B3685" s="790"/>
      <c r="C3685" s="790"/>
      <c r="D3685" s="790"/>
      <c r="E3685" s="212" t="s">
        <v>10909</v>
      </c>
      <c r="F3685" s="204">
        <f>SUM(F3682:F3684)</f>
        <v>17.053837007999999</v>
      </c>
      <c r="H3685" s="186"/>
    </row>
    <row r="3686" spans="1:8" ht="12.6" hidden="1" customHeight="1">
      <c r="A3686" s="264"/>
      <c r="B3686" s="264"/>
      <c r="C3686" s="264"/>
      <c r="D3686" s="264"/>
      <c r="E3686" s="265"/>
      <c r="F3686" s="266"/>
      <c r="H3686" s="186"/>
    </row>
    <row r="3687" spans="1:8" ht="12.6" hidden="1" customHeight="1">
      <c r="A3687" s="206"/>
      <c r="B3687" s="206"/>
      <c r="C3687" s="206"/>
      <c r="D3687" s="206"/>
      <c r="E3687" s="212"/>
      <c r="F3687" s="220"/>
      <c r="H3687" s="186"/>
    </row>
    <row r="3688" spans="1:8" ht="12.6" hidden="1" customHeight="1">
      <c r="A3688" s="206"/>
      <c r="B3688" s="206"/>
      <c r="C3688" s="206"/>
      <c r="D3688" s="206"/>
      <c r="E3688" s="212"/>
      <c r="F3688" s="220"/>
      <c r="H3688" s="186"/>
    </row>
    <row r="3689" spans="1:8" ht="12.6" hidden="1" customHeight="1">
      <c r="A3689" s="206"/>
      <c r="B3689" s="206"/>
      <c r="C3689" s="206"/>
      <c r="D3689" s="206"/>
      <c r="E3689" s="212"/>
      <c r="F3689" s="220"/>
      <c r="H3689" s="186"/>
    </row>
    <row r="3690" spans="1:8" ht="12.6" hidden="1" customHeight="1">
      <c r="A3690" s="206"/>
      <c r="B3690" s="206"/>
      <c r="C3690" s="206"/>
      <c r="D3690" s="206"/>
      <c r="E3690" s="212"/>
      <c r="F3690" s="220"/>
      <c r="H3690" s="186"/>
    </row>
    <row r="3691" spans="1:8" hidden="1">
      <c r="A3691" s="214"/>
      <c r="B3691" s="214"/>
      <c r="C3691" s="214"/>
      <c r="D3691" s="214"/>
      <c r="E3691" s="215"/>
      <c r="F3691" s="275"/>
      <c r="H3691" s="186"/>
    </row>
    <row r="3692" spans="1:8" ht="12.75" hidden="1" customHeight="1">
      <c r="A3692" s="791" t="s">
        <v>8271</v>
      </c>
      <c r="B3692" s="792"/>
      <c r="C3692" s="792"/>
      <c r="D3692" s="792"/>
      <c r="E3692" s="781" t="s">
        <v>6571</v>
      </c>
      <c r="F3692" s="782"/>
      <c r="H3692" s="186"/>
    </row>
    <row r="3693" spans="1:8" ht="12.75" hidden="1" customHeight="1">
      <c r="A3693" s="190" t="s">
        <v>10268</v>
      </c>
      <c r="B3693" s="191">
        <f>ROUND(F3711,2)</f>
        <v>13.3</v>
      </c>
      <c r="C3693" s="192"/>
      <c r="D3693" s="193"/>
      <c r="E3693" s="192"/>
      <c r="F3693" s="194"/>
      <c r="H3693" s="186"/>
    </row>
    <row r="3694" spans="1:8" hidden="1">
      <c r="A3694" s="195" t="s">
        <v>12885</v>
      </c>
      <c r="B3694" s="196" t="s">
        <v>8261</v>
      </c>
      <c r="C3694" s="196" t="s">
        <v>8262</v>
      </c>
      <c r="D3694" s="196" t="s">
        <v>8263</v>
      </c>
      <c r="E3694" s="196" t="s">
        <v>8264</v>
      </c>
      <c r="F3694" s="197" t="s">
        <v>8265</v>
      </c>
      <c r="H3694" s="186"/>
    </row>
    <row r="3695" spans="1:8" ht="12.75" hidden="1" customHeight="1">
      <c r="A3695" s="778" t="s">
        <v>13437</v>
      </c>
      <c r="B3695" s="779"/>
      <c r="C3695" s="779"/>
      <c r="D3695" s="779"/>
      <c r="E3695" s="779"/>
      <c r="F3695" s="780"/>
      <c r="H3695" s="186"/>
    </row>
    <row r="3696" spans="1:8" hidden="1">
      <c r="A3696" s="207" t="s">
        <v>8236</v>
      </c>
      <c r="B3696" s="208" t="s">
        <v>8237</v>
      </c>
      <c r="C3696" s="209" t="s">
        <v>13436</v>
      </c>
      <c r="D3696" s="210">
        <v>0.4</v>
      </c>
      <c r="E3696" s="211">
        <f>F$14</f>
        <v>2.89</v>
      </c>
      <c r="F3696" s="204">
        <f>PRODUCT(D3696:E3696)</f>
        <v>1.1560000000000001</v>
      </c>
      <c r="H3696" s="186"/>
    </row>
    <row r="3697" spans="1:8" hidden="1">
      <c r="A3697" s="207" t="s">
        <v>4681</v>
      </c>
      <c r="B3697" s="208" t="s">
        <v>4682</v>
      </c>
      <c r="C3697" s="209" t="s">
        <v>13436</v>
      </c>
      <c r="D3697" s="210">
        <v>0.4</v>
      </c>
      <c r="E3697" s="211">
        <f>F$12</f>
        <v>2.12</v>
      </c>
      <c r="F3697" s="204">
        <f>PRODUCT(D3697:E3697)</f>
        <v>0.84800000000000009</v>
      </c>
      <c r="H3697" s="186"/>
    </row>
    <row r="3698" spans="1:8" ht="12.75" hidden="1" customHeight="1">
      <c r="A3698" s="783" t="s">
        <v>13444</v>
      </c>
      <c r="B3698" s="784"/>
      <c r="C3698" s="784"/>
      <c r="D3698" s="784"/>
      <c r="E3698" s="784"/>
      <c r="F3698" s="204">
        <f>SUM(F3696:F3697)</f>
        <v>2.0040000000000004</v>
      </c>
      <c r="H3698" s="186"/>
    </row>
    <row r="3699" spans="1:8" hidden="1">
      <c r="A3699" s="198" t="s">
        <v>13445</v>
      </c>
      <c r="B3699" s="199"/>
      <c r="C3699" s="199"/>
      <c r="D3699" s="199"/>
      <c r="E3699" s="199"/>
      <c r="F3699" s="200"/>
      <c r="H3699" s="186"/>
    </row>
    <row r="3700" spans="1:8" hidden="1">
      <c r="A3700" s="207" t="s">
        <v>8272</v>
      </c>
      <c r="B3700" s="208" t="s">
        <v>8273</v>
      </c>
      <c r="C3700" s="209" t="s">
        <v>6555</v>
      </c>
      <c r="D3700" s="210">
        <v>20</v>
      </c>
      <c r="E3700" s="211">
        <f>Insumos!D$292</f>
        <v>0.2</v>
      </c>
      <c r="F3700" s="204">
        <f>PRODUCT(D3700:E3700)</f>
        <v>4</v>
      </c>
      <c r="H3700" s="186"/>
    </row>
    <row r="3701" spans="1:8" ht="12.75" hidden="1" customHeight="1">
      <c r="A3701" s="783" t="s">
        <v>10905</v>
      </c>
      <c r="B3701" s="784"/>
      <c r="C3701" s="784"/>
      <c r="D3701" s="784"/>
      <c r="E3701" s="784"/>
      <c r="F3701" s="204">
        <f>SUM(F3700:F3700)</f>
        <v>4</v>
      </c>
      <c r="H3701" s="186"/>
    </row>
    <row r="3702" spans="1:8" hidden="1">
      <c r="A3702" s="778" t="s">
        <v>8771</v>
      </c>
      <c r="B3702" s="779"/>
      <c r="C3702" s="779"/>
      <c r="D3702" s="779"/>
      <c r="E3702" s="779"/>
      <c r="F3702" s="780"/>
      <c r="H3702" s="186"/>
    </row>
    <row r="3703" spans="1:8" hidden="1">
      <c r="A3703" s="219" t="s">
        <v>5511</v>
      </c>
      <c r="B3703" s="208" t="s">
        <v>5512</v>
      </c>
      <c r="C3703" s="209" t="s">
        <v>12889</v>
      </c>
      <c r="D3703" s="210">
        <v>0.3</v>
      </c>
      <c r="E3703" s="210">
        <v>0.34499999999999997</v>
      </c>
      <c r="F3703" s="204">
        <f>PRODUCT(D3703:E3703)</f>
        <v>0.10349999999999999</v>
      </c>
      <c r="H3703" s="186"/>
    </row>
    <row r="3704" spans="1:8" ht="22.5" hidden="1">
      <c r="A3704" s="219" t="s">
        <v>10917</v>
      </c>
      <c r="B3704" s="208" t="s">
        <v>9326</v>
      </c>
      <c r="C3704" s="209" t="s">
        <v>8240</v>
      </c>
      <c r="D3704" s="210">
        <v>1.4999999999999999E-2</v>
      </c>
      <c r="E3704" s="210">
        <f>B$2368/1.25</f>
        <v>11.792</v>
      </c>
      <c r="F3704" s="204">
        <f>PRODUCT(D3704:E3704)</f>
        <v>0.17687999999999998</v>
      </c>
      <c r="H3704" s="186"/>
    </row>
    <row r="3705" spans="1:8" hidden="1">
      <c r="A3705" s="219" t="s">
        <v>8269</v>
      </c>
      <c r="B3705" s="208" t="s">
        <v>8270</v>
      </c>
      <c r="C3705" s="209" t="s">
        <v>8240</v>
      </c>
      <c r="D3705" s="210">
        <v>3.6999999999999998E-2</v>
      </c>
      <c r="E3705" s="210">
        <v>2.2343000000000002</v>
      </c>
      <c r="F3705" s="204">
        <f>PRODUCT(D3705:E3705)</f>
        <v>8.2669100000000009E-2</v>
      </c>
      <c r="H3705" s="186"/>
    </row>
    <row r="3706" spans="1:8" ht="22.5" hidden="1">
      <c r="A3706" s="219" t="s">
        <v>4081</v>
      </c>
      <c r="B3706" s="208" t="s">
        <v>4082</v>
      </c>
      <c r="C3706" s="209" t="s">
        <v>8240</v>
      </c>
      <c r="D3706" s="210">
        <v>1.4999999999999999E-2</v>
      </c>
      <c r="E3706" s="210">
        <v>150.24119999999999</v>
      </c>
      <c r="F3706" s="204">
        <f>PRODUCT(D3706:E3706)</f>
        <v>2.2536179999999999</v>
      </c>
      <c r="H3706" s="186"/>
    </row>
    <row r="3707" spans="1:8" ht="12.75" hidden="1" customHeight="1">
      <c r="A3707" s="783" t="s">
        <v>10886</v>
      </c>
      <c r="B3707" s="784"/>
      <c r="C3707" s="784"/>
      <c r="D3707" s="784"/>
      <c r="E3707" s="784"/>
      <c r="F3707" s="204">
        <f>SUM(F3703:F3706)</f>
        <v>2.6166670999999999</v>
      </c>
      <c r="H3707" s="186"/>
    </row>
    <row r="3708" spans="1:8" hidden="1">
      <c r="A3708" s="783" t="s">
        <v>6572</v>
      </c>
      <c r="B3708" s="784"/>
      <c r="C3708" s="784"/>
      <c r="D3708" s="784"/>
      <c r="E3708" s="206" t="s">
        <v>10906</v>
      </c>
      <c r="F3708" s="204">
        <f>SUM(F3698,F3701,F3707)</f>
        <v>8.6206671000000004</v>
      </c>
      <c r="H3708" s="186"/>
    </row>
    <row r="3709" spans="1:8" hidden="1">
      <c r="A3709" s="783"/>
      <c r="B3709" s="784"/>
      <c r="C3709" s="784"/>
      <c r="D3709" s="784"/>
      <c r="E3709" s="212" t="s">
        <v>10907</v>
      </c>
      <c r="F3709" s="213">
        <f>F$10*(F3698)</f>
        <v>2.4609120000000004</v>
      </c>
      <c r="H3709" s="186"/>
    </row>
    <row r="3710" spans="1:8" hidden="1">
      <c r="A3710" s="783"/>
      <c r="B3710" s="784"/>
      <c r="C3710" s="784"/>
      <c r="D3710" s="784"/>
      <c r="E3710" s="206" t="s">
        <v>10908</v>
      </c>
      <c r="F3710" s="213">
        <f>SUM(F3708:F3709)*F$11</f>
        <v>2.2163158200000002</v>
      </c>
      <c r="H3710" s="186"/>
    </row>
    <row r="3711" spans="1:8" hidden="1">
      <c r="A3711" s="789"/>
      <c r="B3711" s="790"/>
      <c r="C3711" s="790"/>
      <c r="D3711" s="790"/>
      <c r="E3711" s="215" t="s">
        <v>10909</v>
      </c>
      <c r="F3711" s="216">
        <f>SUM(F3708:F3710)</f>
        <v>13.297894920000001</v>
      </c>
      <c r="H3711" s="186"/>
    </row>
    <row r="3712" spans="1:8" hidden="1">
      <c r="H3712" s="186"/>
    </row>
    <row r="3713" spans="1:8" ht="12.75" hidden="1" customHeight="1">
      <c r="A3713" s="791" t="s">
        <v>8280</v>
      </c>
      <c r="B3713" s="792"/>
      <c r="C3713" s="792"/>
      <c r="D3713" s="792"/>
      <c r="E3713" s="781" t="s">
        <v>6571</v>
      </c>
      <c r="F3713" s="782"/>
      <c r="H3713" s="186"/>
    </row>
    <row r="3714" spans="1:8" ht="12.75" hidden="1" customHeight="1">
      <c r="A3714" s="190" t="s">
        <v>10268</v>
      </c>
      <c r="B3714" s="191">
        <f>ROUND(F3729,2)</f>
        <v>19</v>
      </c>
      <c r="C3714" s="192"/>
      <c r="D3714" s="193"/>
      <c r="E3714" s="192"/>
      <c r="F3714" s="194"/>
      <c r="H3714" s="186"/>
    </row>
    <row r="3715" spans="1:8" ht="12.75" hidden="1" customHeight="1">
      <c r="A3715" s="195" t="s">
        <v>12885</v>
      </c>
      <c r="B3715" s="196" t="s">
        <v>8261</v>
      </c>
      <c r="C3715" s="196" t="s">
        <v>8262</v>
      </c>
      <c r="D3715" s="196" t="s">
        <v>8263</v>
      </c>
      <c r="E3715" s="196" t="s">
        <v>8264</v>
      </c>
      <c r="F3715" s="197" t="s">
        <v>8265</v>
      </c>
      <c r="H3715" s="186"/>
    </row>
    <row r="3716" spans="1:8" ht="12.75" hidden="1" customHeight="1">
      <c r="A3716" s="778" t="s">
        <v>13437</v>
      </c>
      <c r="B3716" s="779"/>
      <c r="C3716" s="779"/>
      <c r="D3716" s="779"/>
      <c r="E3716" s="779"/>
      <c r="F3716" s="780"/>
      <c r="H3716" s="186"/>
    </row>
    <row r="3717" spans="1:8" ht="12.75" hidden="1" customHeight="1">
      <c r="A3717" s="207" t="s">
        <v>8236</v>
      </c>
      <c r="B3717" s="208" t="s">
        <v>8237</v>
      </c>
      <c r="C3717" s="209" t="s">
        <v>13436</v>
      </c>
      <c r="D3717" s="210">
        <v>0.32</v>
      </c>
      <c r="E3717" s="211">
        <f>F$14</f>
        <v>2.89</v>
      </c>
      <c r="F3717" s="204">
        <f>PRODUCT(D3717:E3717)</f>
        <v>0.92480000000000007</v>
      </c>
      <c r="H3717" s="186"/>
    </row>
    <row r="3718" spans="1:8" ht="12.75" hidden="1" customHeight="1">
      <c r="A3718" s="207" t="s">
        <v>4681</v>
      </c>
      <c r="B3718" s="208" t="s">
        <v>4682</v>
      </c>
      <c r="C3718" s="209" t="s">
        <v>13436</v>
      </c>
      <c r="D3718" s="210">
        <v>0.64</v>
      </c>
      <c r="E3718" s="211">
        <f>F$12</f>
        <v>2.12</v>
      </c>
      <c r="F3718" s="204">
        <f>PRODUCT(D3718:E3718)</f>
        <v>1.3568</v>
      </c>
      <c r="H3718" s="186"/>
    </row>
    <row r="3719" spans="1:8" ht="12.75" hidden="1" customHeight="1">
      <c r="A3719" s="783" t="s">
        <v>13444</v>
      </c>
      <c r="B3719" s="784"/>
      <c r="C3719" s="784"/>
      <c r="D3719" s="784"/>
      <c r="E3719" s="784"/>
      <c r="F3719" s="204">
        <f>SUM(F3717:F3718)</f>
        <v>2.2816000000000001</v>
      </c>
      <c r="H3719" s="186"/>
    </row>
    <row r="3720" spans="1:8" ht="12.75" hidden="1" customHeight="1">
      <c r="A3720" s="778" t="s">
        <v>13445</v>
      </c>
      <c r="B3720" s="779"/>
      <c r="C3720" s="779"/>
      <c r="D3720" s="779"/>
      <c r="E3720" s="779"/>
      <c r="F3720" s="780"/>
      <c r="H3720" s="186"/>
    </row>
    <row r="3721" spans="1:8" ht="24.75" hidden="1" customHeight="1">
      <c r="A3721" s="207" t="s">
        <v>8281</v>
      </c>
      <c r="B3721" s="208" t="s">
        <v>8282</v>
      </c>
      <c r="C3721" s="209" t="s">
        <v>4675</v>
      </c>
      <c r="D3721" s="210">
        <v>1.05</v>
      </c>
      <c r="E3721" s="210">
        <v>9.94</v>
      </c>
      <c r="F3721" s="204">
        <f>PRODUCT(D3721:E3721)</f>
        <v>10.436999999999999</v>
      </c>
      <c r="H3721" s="186"/>
    </row>
    <row r="3722" spans="1:8" ht="12.75" hidden="1" customHeight="1">
      <c r="A3722" s="783" t="s">
        <v>10905</v>
      </c>
      <c r="B3722" s="784"/>
      <c r="C3722" s="784"/>
      <c r="D3722" s="784"/>
      <c r="E3722" s="784"/>
      <c r="F3722" s="204">
        <f>SUM(F3721:F3721)</f>
        <v>10.436999999999999</v>
      </c>
      <c r="H3722" s="186"/>
    </row>
    <row r="3723" spans="1:8" ht="12.75" hidden="1" customHeight="1">
      <c r="A3723" s="198" t="s">
        <v>8771</v>
      </c>
      <c r="B3723" s="199"/>
      <c r="C3723" s="199"/>
      <c r="D3723" s="199"/>
      <c r="E3723" s="199"/>
      <c r="F3723" s="200"/>
      <c r="H3723" s="186"/>
    </row>
    <row r="3724" spans="1:8" ht="25.5" hidden="1" customHeight="1">
      <c r="A3724" s="219" t="s">
        <v>8283</v>
      </c>
      <c r="B3724" s="208" t="s">
        <v>8284</v>
      </c>
      <c r="C3724" s="209" t="s">
        <v>8240</v>
      </c>
      <c r="D3724" s="210">
        <v>1E-3</v>
      </c>
      <c r="E3724" s="272">
        <f>B$3912/1.25</f>
        <v>309.57600000000002</v>
      </c>
      <c r="F3724" s="204">
        <f>PRODUCT(D3724:E3724)</f>
        <v>0.30957600000000002</v>
      </c>
      <c r="H3724" s="186"/>
    </row>
    <row r="3725" spans="1:8" ht="12.75" hidden="1" customHeight="1">
      <c r="A3725" s="783" t="s">
        <v>10886</v>
      </c>
      <c r="B3725" s="784"/>
      <c r="C3725" s="784"/>
      <c r="D3725" s="784"/>
      <c r="E3725" s="784"/>
      <c r="F3725" s="204">
        <f>SUM(F3724:F3724)</f>
        <v>0.30957600000000002</v>
      </c>
      <c r="H3725" s="186"/>
    </row>
    <row r="3726" spans="1:8" ht="12.75" hidden="1" customHeight="1">
      <c r="A3726" s="783" t="s">
        <v>6572</v>
      </c>
      <c r="B3726" s="784"/>
      <c r="C3726" s="784"/>
      <c r="D3726" s="784"/>
      <c r="E3726" s="206" t="s">
        <v>10906</v>
      </c>
      <c r="F3726" s="204">
        <f>SUM(F3719,F3722,F3725)</f>
        <v>13.028175999999998</v>
      </c>
      <c r="H3726" s="186"/>
    </row>
    <row r="3727" spans="1:8" ht="12.75" hidden="1" customHeight="1">
      <c r="A3727" s="783"/>
      <c r="B3727" s="784"/>
      <c r="C3727" s="784"/>
      <c r="D3727" s="784"/>
      <c r="E3727" s="212" t="s">
        <v>10907</v>
      </c>
      <c r="F3727" s="213">
        <f>F$10*(F3719)</f>
        <v>2.8018048000000002</v>
      </c>
      <c r="H3727" s="186"/>
    </row>
    <row r="3728" spans="1:8" ht="12.75" hidden="1" customHeight="1">
      <c r="A3728" s="783"/>
      <c r="B3728" s="784"/>
      <c r="C3728" s="784"/>
      <c r="D3728" s="784"/>
      <c r="E3728" s="206" t="s">
        <v>10908</v>
      </c>
      <c r="F3728" s="213">
        <f>SUM(F3726:F3727)*F$11</f>
        <v>3.1659961599999997</v>
      </c>
      <c r="H3728" s="186"/>
    </row>
    <row r="3729" spans="1:8" ht="12.75" hidden="1" customHeight="1">
      <c r="A3729" s="789"/>
      <c r="B3729" s="790"/>
      <c r="C3729" s="790"/>
      <c r="D3729" s="790"/>
      <c r="E3729" s="215" t="s">
        <v>10909</v>
      </c>
      <c r="F3729" s="216">
        <f>SUM(F3726:F3728)</f>
        <v>18.995976959999997</v>
      </c>
      <c r="H3729" s="186"/>
    </row>
    <row r="3730" spans="1:8" ht="12.75" hidden="1" customHeight="1">
      <c r="A3730" s="791" t="s">
        <v>9213</v>
      </c>
      <c r="B3730" s="792"/>
      <c r="C3730" s="792"/>
      <c r="D3730" s="792"/>
      <c r="E3730" s="781" t="s">
        <v>6571</v>
      </c>
      <c r="F3730" s="782"/>
      <c r="H3730" s="186"/>
    </row>
    <row r="3731" spans="1:8" ht="12.75" hidden="1" customHeight="1">
      <c r="A3731" s="190" t="s">
        <v>10268</v>
      </c>
      <c r="B3731" s="191">
        <f>ROUND(F3746,2)</f>
        <v>12.8</v>
      </c>
      <c r="C3731" s="192"/>
      <c r="D3731" s="193"/>
      <c r="E3731" s="192"/>
      <c r="F3731" s="194"/>
      <c r="H3731" s="186"/>
    </row>
    <row r="3732" spans="1:8" ht="12.75" hidden="1" customHeight="1">
      <c r="A3732" s="195" t="s">
        <v>12885</v>
      </c>
      <c r="B3732" s="196" t="s">
        <v>8261</v>
      </c>
      <c r="C3732" s="196" t="s">
        <v>8262</v>
      </c>
      <c r="D3732" s="196" t="s">
        <v>8263</v>
      </c>
      <c r="E3732" s="196" t="s">
        <v>8264</v>
      </c>
      <c r="F3732" s="197" t="s">
        <v>8265</v>
      </c>
      <c r="H3732" s="186"/>
    </row>
    <row r="3733" spans="1:8" ht="12.75" hidden="1" customHeight="1">
      <c r="A3733" s="778" t="s">
        <v>13437</v>
      </c>
      <c r="B3733" s="779"/>
      <c r="C3733" s="779"/>
      <c r="D3733" s="779"/>
      <c r="E3733" s="779"/>
      <c r="F3733" s="780"/>
      <c r="H3733" s="186"/>
    </row>
    <row r="3734" spans="1:8" ht="12.75" hidden="1" customHeight="1">
      <c r="A3734" s="207" t="s">
        <v>8236</v>
      </c>
      <c r="B3734" s="208" t="s">
        <v>8237</v>
      </c>
      <c r="C3734" s="209" t="s">
        <v>13436</v>
      </c>
      <c r="D3734" s="210">
        <v>0.18</v>
      </c>
      <c r="E3734" s="211">
        <f>F$14</f>
        <v>2.89</v>
      </c>
      <c r="F3734" s="204">
        <f>PRODUCT(D3734:E3734)</f>
        <v>0.5202</v>
      </c>
      <c r="H3734" s="186"/>
    </row>
    <row r="3735" spans="1:8" ht="12.75" hidden="1" customHeight="1">
      <c r="A3735" s="207" t="s">
        <v>4681</v>
      </c>
      <c r="B3735" s="208" t="s">
        <v>4682</v>
      </c>
      <c r="C3735" s="209" t="s">
        <v>13436</v>
      </c>
      <c r="D3735" s="210">
        <v>0.36</v>
      </c>
      <c r="E3735" s="211">
        <f>F$12</f>
        <v>2.12</v>
      </c>
      <c r="F3735" s="204">
        <f>PRODUCT(D3735:E3735)</f>
        <v>0.76319999999999999</v>
      </c>
      <c r="H3735" s="186"/>
    </row>
    <row r="3736" spans="1:8" ht="12.75" hidden="1" customHeight="1">
      <c r="A3736" s="783" t="s">
        <v>13444</v>
      </c>
      <c r="B3736" s="784"/>
      <c r="C3736" s="784"/>
      <c r="D3736" s="784"/>
      <c r="E3736" s="784"/>
      <c r="F3736" s="204">
        <f>SUM(F3734:F3735)</f>
        <v>1.2833999999999999</v>
      </c>
      <c r="H3736" s="186"/>
    </row>
    <row r="3737" spans="1:8" ht="12.75" hidden="1" customHeight="1">
      <c r="A3737" s="778" t="s">
        <v>13445</v>
      </c>
      <c r="B3737" s="779"/>
      <c r="C3737" s="779"/>
      <c r="D3737" s="779"/>
      <c r="E3737" s="779"/>
      <c r="F3737" s="780"/>
      <c r="H3737" s="186"/>
    </row>
    <row r="3738" spans="1:8" ht="12.75" hidden="1" customHeight="1">
      <c r="A3738" s="207" t="s">
        <v>9214</v>
      </c>
      <c r="B3738" s="208" t="s">
        <v>9215</v>
      </c>
      <c r="C3738" s="209" t="s">
        <v>4675</v>
      </c>
      <c r="D3738" s="210">
        <v>1</v>
      </c>
      <c r="E3738" s="210">
        <v>7.5</v>
      </c>
      <c r="F3738" s="204">
        <f>PRODUCT(D3738:E3738)</f>
        <v>7.5</v>
      </c>
      <c r="H3738" s="186"/>
    </row>
    <row r="3739" spans="1:8" ht="12.75" hidden="1" customHeight="1">
      <c r="A3739" s="783" t="s">
        <v>10905</v>
      </c>
      <c r="B3739" s="784"/>
      <c r="C3739" s="784"/>
      <c r="D3739" s="784"/>
      <c r="E3739" s="784"/>
      <c r="F3739" s="204">
        <f>SUM(F3738:F3738)</f>
        <v>7.5</v>
      </c>
      <c r="H3739" s="186"/>
    </row>
    <row r="3740" spans="1:8" ht="12.75" hidden="1" customHeight="1">
      <c r="A3740" s="778" t="s">
        <v>8771</v>
      </c>
      <c r="B3740" s="779"/>
      <c r="C3740" s="779"/>
      <c r="D3740" s="779"/>
      <c r="E3740" s="779"/>
      <c r="F3740" s="780"/>
      <c r="H3740" s="186"/>
    </row>
    <row r="3741" spans="1:8" ht="12.75" hidden="1" customHeight="1">
      <c r="A3741" s="219" t="s">
        <v>8283</v>
      </c>
      <c r="B3741" s="208" t="s">
        <v>8284</v>
      </c>
      <c r="C3741" s="209" t="s">
        <v>8240</v>
      </c>
      <c r="D3741" s="210">
        <v>1E-3</v>
      </c>
      <c r="E3741" s="272">
        <f>B$3912/1.25</f>
        <v>309.57600000000002</v>
      </c>
      <c r="F3741" s="204">
        <f>PRODUCT(D3741:E3741)</f>
        <v>0.30957600000000002</v>
      </c>
      <c r="H3741" s="186"/>
    </row>
    <row r="3742" spans="1:8" ht="12.75" hidden="1" customHeight="1">
      <c r="A3742" s="783" t="s">
        <v>10886</v>
      </c>
      <c r="B3742" s="784"/>
      <c r="C3742" s="784"/>
      <c r="D3742" s="784"/>
      <c r="E3742" s="784"/>
      <c r="F3742" s="204">
        <f>SUM(F3741:F3741)</f>
        <v>0.30957600000000002</v>
      </c>
      <c r="H3742" s="186"/>
    </row>
    <row r="3743" spans="1:8" ht="12.75" hidden="1" customHeight="1">
      <c r="A3743" s="783" t="s">
        <v>6572</v>
      </c>
      <c r="B3743" s="784"/>
      <c r="C3743" s="784"/>
      <c r="D3743" s="784"/>
      <c r="E3743" s="206" t="s">
        <v>10906</v>
      </c>
      <c r="F3743" s="204">
        <f>SUM(F3736,F3739,F3742)</f>
        <v>9.0929760000000002</v>
      </c>
      <c r="H3743" s="186"/>
    </row>
    <row r="3744" spans="1:8" ht="12.75" hidden="1" customHeight="1">
      <c r="A3744" s="783"/>
      <c r="B3744" s="784"/>
      <c r="C3744" s="784"/>
      <c r="D3744" s="784"/>
      <c r="E3744" s="212" t="s">
        <v>10907</v>
      </c>
      <c r="F3744" s="213">
        <f>F$10*(F3736)</f>
        <v>1.5760151999999998</v>
      </c>
      <c r="H3744" s="186"/>
    </row>
    <row r="3745" spans="1:8" ht="12.75" hidden="1" customHeight="1">
      <c r="A3745" s="783"/>
      <c r="B3745" s="784"/>
      <c r="C3745" s="784"/>
      <c r="D3745" s="784"/>
      <c r="E3745" s="206" t="s">
        <v>10908</v>
      </c>
      <c r="F3745" s="213">
        <f>SUM(F3743:F3744)*F$11</f>
        <v>2.1337982400000004</v>
      </c>
      <c r="H3745" s="186"/>
    </row>
    <row r="3746" spans="1:8" ht="12.75" hidden="1" customHeight="1">
      <c r="A3746" s="789"/>
      <c r="B3746" s="790"/>
      <c r="C3746" s="790"/>
      <c r="D3746" s="790"/>
      <c r="E3746" s="215" t="s">
        <v>10909</v>
      </c>
      <c r="F3746" s="216">
        <f>SUM(F3743:F3745)</f>
        <v>12.802789440000002</v>
      </c>
      <c r="H3746" s="186"/>
    </row>
    <row r="3747" spans="1:8" ht="12.75" hidden="1" customHeight="1">
      <c r="H3747" s="186"/>
    </row>
    <row r="3748" spans="1:8" ht="12.75" hidden="1" customHeight="1">
      <c r="A3748" s="791" t="s">
        <v>9862</v>
      </c>
      <c r="B3748" s="792"/>
      <c r="C3748" s="792"/>
      <c r="D3748" s="792"/>
      <c r="E3748" s="781" t="s">
        <v>6571</v>
      </c>
      <c r="F3748" s="782"/>
      <c r="H3748" s="186"/>
    </row>
    <row r="3749" spans="1:8" ht="12.75" hidden="1" customHeight="1">
      <c r="A3749" s="190" t="s">
        <v>10268</v>
      </c>
      <c r="B3749" s="191">
        <f>ROUND(F3768,2)</f>
        <v>60.81</v>
      </c>
      <c r="C3749" s="192"/>
      <c r="D3749" s="193"/>
      <c r="E3749" s="192"/>
      <c r="F3749" s="194"/>
      <c r="H3749" s="186"/>
    </row>
    <row r="3750" spans="1:8" ht="12.75" hidden="1" customHeight="1">
      <c r="A3750" s="195" t="s">
        <v>12885</v>
      </c>
      <c r="B3750" s="196" t="s">
        <v>8261</v>
      </c>
      <c r="C3750" s="196" t="s">
        <v>8262</v>
      </c>
      <c r="D3750" s="196" t="s">
        <v>8263</v>
      </c>
      <c r="E3750" s="196" t="s">
        <v>8264</v>
      </c>
      <c r="F3750" s="197" t="s">
        <v>8265</v>
      </c>
      <c r="H3750" s="186"/>
    </row>
    <row r="3751" spans="1:8" ht="12.75" hidden="1" customHeight="1">
      <c r="A3751" s="778" t="s">
        <v>13437</v>
      </c>
      <c r="B3751" s="779"/>
      <c r="C3751" s="779"/>
      <c r="D3751" s="779"/>
      <c r="E3751" s="779"/>
      <c r="F3751" s="780"/>
      <c r="H3751" s="186"/>
    </row>
    <row r="3752" spans="1:8" ht="12.75" hidden="1" customHeight="1">
      <c r="A3752" s="207" t="s">
        <v>8234</v>
      </c>
      <c r="B3752" s="208" t="s">
        <v>8235</v>
      </c>
      <c r="C3752" s="209" t="s">
        <v>13436</v>
      </c>
      <c r="D3752" s="210">
        <v>0.03</v>
      </c>
      <c r="E3752" s="211">
        <f>F$14</f>
        <v>2.89</v>
      </c>
      <c r="F3752" s="204">
        <f>PRODUCT(D3752:E3752)</f>
        <v>8.6699999999999999E-2</v>
      </c>
      <c r="H3752" s="186"/>
    </row>
    <row r="3753" spans="1:8" ht="12.75" hidden="1" customHeight="1">
      <c r="A3753" s="207" t="s">
        <v>4681</v>
      </c>
      <c r="B3753" s="208" t="s">
        <v>4682</v>
      </c>
      <c r="C3753" s="209" t="s">
        <v>13436</v>
      </c>
      <c r="D3753" s="210">
        <v>0.06</v>
      </c>
      <c r="E3753" s="211">
        <f>F$12</f>
        <v>2.12</v>
      </c>
      <c r="F3753" s="204">
        <f>PRODUCT(D3753:E3753)</f>
        <v>0.12720000000000001</v>
      </c>
      <c r="H3753" s="186"/>
    </row>
    <row r="3754" spans="1:8" ht="12.75" hidden="1" customHeight="1">
      <c r="A3754" s="783" t="s">
        <v>13444</v>
      </c>
      <c r="B3754" s="784"/>
      <c r="C3754" s="784"/>
      <c r="D3754" s="784"/>
      <c r="E3754" s="784"/>
      <c r="F3754" s="204">
        <f>SUM(F3752:F3753)</f>
        <v>0.21390000000000001</v>
      </c>
      <c r="H3754" s="186"/>
    </row>
    <row r="3755" spans="1:8" ht="12.75" hidden="1" customHeight="1">
      <c r="A3755" s="778" t="s">
        <v>13445</v>
      </c>
      <c r="B3755" s="779"/>
      <c r="C3755" s="779"/>
      <c r="D3755" s="779"/>
      <c r="E3755" s="779"/>
      <c r="F3755" s="780"/>
      <c r="H3755" s="186"/>
    </row>
    <row r="3756" spans="1:8" ht="12.75" hidden="1" customHeight="1">
      <c r="A3756" s="207" t="s">
        <v>8256</v>
      </c>
      <c r="B3756" s="208" t="s">
        <v>8257</v>
      </c>
      <c r="C3756" s="209" t="s">
        <v>4675</v>
      </c>
      <c r="D3756" s="210">
        <v>0.68</v>
      </c>
      <c r="E3756" s="211">
        <f>Insumos!D$2357</f>
        <v>2</v>
      </c>
      <c r="F3756" s="204">
        <f>PRODUCT(D3756:E3756)</f>
        <v>1.36</v>
      </c>
      <c r="H3756" s="186"/>
    </row>
    <row r="3757" spans="1:8" ht="12.75" hidden="1" customHeight="1">
      <c r="A3757" s="783" t="s">
        <v>10905</v>
      </c>
      <c r="B3757" s="784"/>
      <c r="C3757" s="784"/>
      <c r="D3757" s="784"/>
      <c r="E3757" s="784"/>
      <c r="F3757" s="204">
        <f>SUM(F3756:F3756)</f>
        <v>1.36</v>
      </c>
      <c r="H3757" s="186"/>
    </row>
    <row r="3758" spans="1:8" ht="12.75" hidden="1" customHeight="1">
      <c r="A3758" s="778" t="s">
        <v>8771</v>
      </c>
      <c r="B3758" s="779"/>
      <c r="C3758" s="779"/>
      <c r="D3758" s="779"/>
      <c r="E3758" s="779"/>
      <c r="F3758" s="780"/>
      <c r="H3758" s="186"/>
    </row>
    <row r="3759" spans="1:8" ht="12.75" hidden="1" customHeight="1">
      <c r="A3759" s="219" t="s">
        <v>5511</v>
      </c>
      <c r="B3759" s="208" t="s">
        <v>5512</v>
      </c>
      <c r="C3759" s="209" t="s">
        <v>12889</v>
      </c>
      <c r="D3759" s="210">
        <v>1.36</v>
      </c>
      <c r="E3759" s="210">
        <v>0.34499999999999997</v>
      </c>
      <c r="F3759" s="204">
        <f>PRODUCT(D3759:E3759)</f>
        <v>0.46920000000000001</v>
      </c>
      <c r="H3759" s="186"/>
    </row>
    <row r="3760" spans="1:8" ht="12.75" hidden="1" customHeight="1">
      <c r="A3760" s="219" t="s">
        <v>2360</v>
      </c>
      <c r="B3760" s="208" t="s">
        <v>2361</v>
      </c>
      <c r="C3760" s="209" t="s">
        <v>12889</v>
      </c>
      <c r="D3760" s="210">
        <v>0.7</v>
      </c>
      <c r="E3760" s="346">
        <f>B$4216/1.25</f>
        <v>43.016000000000005</v>
      </c>
      <c r="F3760" s="204">
        <f>PRODUCT(D3760:E3760)</f>
        <v>30.1112</v>
      </c>
      <c r="H3760" s="186"/>
    </row>
    <row r="3761" spans="1:8" ht="12.75" hidden="1" customHeight="1">
      <c r="A3761" s="219" t="s">
        <v>10917</v>
      </c>
      <c r="B3761" s="208" t="s">
        <v>9326</v>
      </c>
      <c r="C3761" s="209" t="s">
        <v>8240</v>
      </c>
      <c r="D3761" s="210">
        <v>0.28399999999999997</v>
      </c>
      <c r="E3761" s="210">
        <f>B$2368/1.25</f>
        <v>11.792</v>
      </c>
      <c r="F3761" s="204">
        <f>PRODUCT(D3761:E3761)</f>
        <v>3.3489279999999995</v>
      </c>
      <c r="H3761" s="186"/>
    </row>
    <row r="3762" spans="1:8" ht="12.75" hidden="1" customHeight="1">
      <c r="A3762" s="219" t="s">
        <v>5514</v>
      </c>
      <c r="B3762" s="208" t="s">
        <v>5515</v>
      </c>
      <c r="C3762" s="209" t="s">
        <v>8240</v>
      </c>
      <c r="D3762" s="210">
        <v>1.4E-3</v>
      </c>
      <c r="E3762" s="210">
        <v>29.684000000000001</v>
      </c>
      <c r="F3762" s="204">
        <f>PRODUCT(D3762:E3762)</f>
        <v>4.15576E-2</v>
      </c>
      <c r="H3762" s="186"/>
    </row>
    <row r="3763" spans="1:8" ht="12.75" hidden="1" customHeight="1">
      <c r="A3763" s="219" t="s">
        <v>2362</v>
      </c>
      <c r="B3763" s="208" t="s">
        <v>2363</v>
      </c>
      <c r="C3763" s="209" t="s">
        <v>8240</v>
      </c>
      <c r="D3763" s="210">
        <v>0.109</v>
      </c>
      <c r="E3763" s="210">
        <v>136.36340000000001</v>
      </c>
      <c r="F3763" s="204">
        <f>PRODUCT(D3763:E3763)</f>
        <v>14.863610600000001</v>
      </c>
      <c r="H3763" s="186"/>
    </row>
    <row r="3764" spans="1:8" ht="12.75" hidden="1" customHeight="1">
      <c r="A3764" s="783" t="s">
        <v>10886</v>
      </c>
      <c r="B3764" s="784"/>
      <c r="C3764" s="784"/>
      <c r="D3764" s="784"/>
      <c r="E3764" s="784"/>
      <c r="F3764" s="204">
        <f>SUM(F3759:F3763)</f>
        <v>48.834496199999997</v>
      </c>
      <c r="H3764" s="186"/>
    </row>
    <row r="3765" spans="1:8" ht="12.75" hidden="1" customHeight="1">
      <c r="A3765" s="783" t="s">
        <v>6572</v>
      </c>
      <c r="B3765" s="784"/>
      <c r="C3765" s="784"/>
      <c r="D3765" s="784"/>
      <c r="E3765" s="206" t="s">
        <v>10906</v>
      </c>
      <c r="F3765" s="204">
        <f>SUM(F3754,F3757,F3764)</f>
        <v>50.408396199999999</v>
      </c>
      <c r="H3765" s="186"/>
    </row>
    <row r="3766" spans="1:8" ht="12.75" hidden="1" customHeight="1">
      <c r="A3766" s="783"/>
      <c r="B3766" s="784"/>
      <c r="C3766" s="784"/>
      <c r="D3766" s="784"/>
      <c r="E3766" s="212" t="s">
        <v>10907</v>
      </c>
      <c r="F3766" s="213">
        <f>F$10*(F3754)</f>
        <v>0.26266919999999999</v>
      </c>
      <c r="H3766" s="186"/>
    </row>
    <row r="3767" spans="1:8" ht="12.75" hidden="1" customHeight="1">
      <c r="A3767" s="783"/>
      <c r="B3767" s="784"/>
      <c r="C3767" s="784"/>
      <c r="D3767" s="784"/>
      <c r="E3767" s="206" t="s">
        <v>10908</v>
      </c>
      <c r="F3767" s="213">
        <f>SUM(F3765:F3766)*F$11</f>
        <v>10.13421308</v>
      </c>
      <c r="H3767" s="186"/>
    </row>
    <row r="3768" spans="1:8" ht="12.75" hidden="1" customHeight="1">
      <c r="A3768" s="789"/>
      <c r="B3768" s="790"/>
      <c r="C3768" s="790"/>
      <c r="D3768" s="790"/>
      <c r="E3768" s="215" t="s">
        <v>10909</v>
      </c>
      <c r="F3768" s="216">
        <f>SUM(F3765:F3767)</f>
        <v>60.805278479999998</v>
      </c>
      <c r="H3768" s="186"/>
    </row>
    <row r="3769" spans="1:8" ht="12.75" hidden="1" customHeight="1">
      <c r="A3769" s="206"/>
      <c r="B3769" s="206"/>
      <c r="C3769" s="206"/>
      <c r="D3769" s="206"/>
      <c r="E3769" s="212"/>
      <c r="F3769" s="220"/>
      <c r="H3769" s="186"/>
    </row>
    <row r="3770" spans="1:8" ht="12.75" hidden="1" customHeight="1">
      <c r="A3770" s="206"/>
      <c r="B3770" s="206"/>
      <c r="C3770" s="206"/>
      <c r="D3770" s="206"/>
      <c r="E3770" s="212"/>
      <c r="F3770" s="220"/>
      <c r="H3770" s="186"/>
    </row>
    <row r="3771" spans="1:8" ht="12.75" hidden="1" customHeight="1">
      <c r="A3771" s="206"/>
      <c r="B3771" s="206"/>
      <c r="C3771" s="206"/>
      <c r="D3771" s="206"/>
      <c r="E3771" s="212"/>
      <c r="F3771" s="220"/>
      <c r="H3771" s="186"/>
    </row>
    <row r="3772" spans="1:8" hidden="1">
      <c r="A3772" s="206"/>
      <c r="B3772" s="206"/>
      <c r="C3772" s="206"/>
      <c r="D3772" s="206"/>
      <c r="E3772" s="212"/>
      <c r="F3772" s="220"/>
      <c r="H3772" s="186"/>
    </row>
    <row r="3773" spans="1:8" ht="12.6" hidden="1" customHeight="1">
      <c r="A3773" s="791" t="s">
        <v>9314</v>
      </c>
      <c r="B3773" s="792"/>
      <c r="C3773" s="792"/>
      <c r="D3773" s="792"/>
      <c r="E3773" s="781" t="s">
        <v>6571</v>
      </c>
      <c r="F3773" s="782"/>
      <c r="H3773" s="186"/>
    </row>
    <row r="3774" spans="1:8" ht="12.6" hidden="1" customHeight="1">
      <c r="A3774" s="190" t="s">
        <v>10268</v>
      </c>
      <c r="B3774" s="191">
        <f>ROUND(F3792,2)</f>
        <v>20.68</v>
      </c>
      <c r="C3774" s="192"/>
      <c r="D3774" s="193"/>
      <c r="E3774" s="192"/>
      <c r="F3774" s="194"/>
      <c r="H3774" s="186"/>
    </row>
    <row r="3775" spans="1:8" ht="12.6" hidden="1" customHeight="1">
      <c r="A3775" s="195" t="s">
        <v>12885</v>
      </c>
      <c r="B3775" s="196" t="s">
        <v>8261</v>
      </c>
      <c r="C3775" s="196" t="s">
        <v>8262</v>
      </c>
      <c r="D3775" s="196" t="s">
        <v>8263</v>
      </c>
      <c r="E3775" s="196" t="s">
        <v>8264</v>
      </c>
      <c r="F3775" s="197" t="s">
        <v>8265</v>
      </c>
      <c r="H3775" s="186"/>
    </row>
    <row r="3776" spans="1:8" ht="12.6" hidden="1" customHeight="1">
      <c r="A3776" s="778" t="s">
        <v>13437</v>
      </c>
      <c r="B3776" s="779"/>
      <c r="C3776" s="779"/>
      <c r="D3776" s="779"/>
      <c r="E3776" s="779"/>
      <c r="F3776" s="780"/>
      <c r="H3776" s="186"/>
    </row>
    <row r="3777" spans="1:8" ht="12.6" hidden="1" customHeight="1">
      <c r="A3777" s="207" t="s">
        <v>8234</v>
      </c>
      <c r="B3777" s="208" t="s">
        <v>8235</v>
      </c>
      <c r="C3777" s="209" t="s">
        <v>13436</v>
      </c>
      <c r="D3777" s="210">
        <v>0.02</v>
      </c>
      <c r="E3777" s="211">
        <f>F$14</f>
        <v>2.89</v>
      </c>
      <c r="F3777" s="204">
        <f>PRODUCT(D3777:E3777)</f>
        <v>5.7800000000000004E-2</v>
      </c>
      <c r="H3777" s="186"/>
    </row>
    <row r="3778" spans="1:8" ht="12.6" hidden="1" customHeight="1">
      <c r="A3778" s="207" t="s">
        <v>4681</v>
      </c>
      <c r="B3778" s="208" t="s">
        <v>4682</v>
      </c>
      <c r="C3778" s="209" t="s">
        <v>13436</v>
      </c>
      <c r="D3778" s="210">
        <v>0.04</v>
      </c>
      <c r="E3778" s="211">
        <f>F$12</f>
        <v>2.12</v>
      </c>
      <c r="F3778" s="204">
        <f>PRODUCT(D3778:E3778)</f>
        <v>8.48E-2</v>
      </c>
      <c r="H3778" s="186"/>
    </row>
    <row r="3779" spans="1:8" ht="12.6" hidden="1" customHeight="1">
      <c r="A3779" s="783" t="s">
        <v>13444</v>
      </c>
      <c r="B3779" s="784"/>
      <c r="C3779" s="784"/>
      <c r="D3779" s="784"/>
      <c r="E3779" s="784"/>
      <c r="F3779" s="204">
        <f>SUM(F3777:F3778)</f>
        <v>0.1426</v>
      </c>
      <c r="H3779" s="186"/>
    </row>
    <row r="3780" spans="1:8" ht="12.6" hidden="1" customHeight="1">
      <c r="A3780" s="778" t="s">
        <v>13445</v>
      </c>
      <c r="B3780" s="779"/>
      <c r="C3780" s="779"/>
      <c r="D3780" s="779"/>
      <c r="E3780" s="779"/>
      <c r="F3780" s="780"/>
      <c r="H3780" s="186"/>
    </row>
    <row r="3781" spans="1:8" ht="12.6" hidden="1" customHeight="1">
      <c r="A3781" s="207" t="s">
        <v>8256</v>
      </c>
      <c r="B3781" s="208" t="s">
        <v>8257</v>
      </c>
      <c r="C3781" s="209" t="s">
        <v>4675</v>
      </c>
      <c r="D3781" s="210">
        <v>0.63</v>
      </c>
      <c r="E3781" s="211">
        <f>Insumos!D$2357</f>
        <v>2</v>
      </c>
      <c r="F3781" s="204">
        <f>PRODUCT(D3781:E3781)</f>
        <v>1.26</v>
      </c>
      <c r="H3781" s="186"/>
    </row>
    <row r="3782" spans="1:8" ht="12.6" hidden="1" customHeight="1">
      <c r="A3782" s="783" t="s">
        <v>10905</v>
      </c>
      <c r="B3782" s="784"/>
      <c r="C3782" s="784"/>
      <c r="D3782" s="784"/>
      <c r="E3782" s="784"/>
      <c r="F3782" s="204">
        <f>SUM(F3781:F3781)</f>
        <v>1.26</v>
      </c>
      <c r="H3782" s="186"/>
    </row>
    <row r="3783" spans="1:8" ht="12.6" hidden="1" customHeight="1">
      <c r="A3783" s="778" t="s">
        <v>8771</v>
      </c>
      <c r="B3783" s="779"/>
      <c r="C3783" s="779"/>
      <c r="D3783" s="779"/>
      <c r="E3783" s="779"/>
      <c r="F3783" s="780"/>
      <c r="H3783" s="186"/>
    </row>
    <row r="3784" spans="1:8" ht="12.6" hidden="1" customHeight="1">
      <c r="A3784" s="219" t="s">
        <v>5511</v>
      </c>
      <c r="B3784" s="208" t="s">
        <v>5512</v>
      </c>
      <c r="C3784" s="209" t="s">
        <v>12889</v>
      </c>
      <c r="D3784" s="210">
        <v>1.27</v>
      </c>
      <c r="E3784" s="210">
        <v>0.34499999999999997</v>
      </c>
      <c r="F3784" s="204">
        <f>PRODUCT(D3784:E3784)</f>
        <v>0.43814999999999998</v>
      </c>
      <c r="H3784" s="186"/>
    </row>
    <row r="3785" spans="1:8" ht="12.6" hidden="1" customHeight="1">
      <c r="A3785" s="219" t="s">
        <v>10917</v>
      </c>
      <c r="B3785" s="208" t="s">
        <v>9326</v>
      </c>
      <c r="C3785" s="209" t="s">
        <v>8240</v>
      </c>
      <c r="D3785" s="210">
        <v>0.2</v>
      </c>
      <c r="E3785" s="210">
        <f>B$2368/1.25</f>
        <v>11.792</v>
      </c>
      <c r="F3785" s="204">
        <f>PRODUCT(D3785:E3785)</f>
        <v>2.3584000000000001</v>
      </c>
      <c r="H3785" s="186"/>
    </row>
    <row r="3786" spans="1:8" ht="12.6" hidden="1" customHeight="1">
      <c r="A3786" s="219" t="s">
        <v>5514</v>
      </c>
      <c r="B3786" s="208" t="s">
        <v>5515</v>
      </c>
      <c r="C3786" s="209" t="s">
        <v>8240</v>
      </c>
      <c r="D3786" s="210">
        <v>1.2999999999999999E-3</v>
      </c>
      <c r="E3786" s="210">
        <v>29.684000000000001</v>
      </c>
      <c r="F3786" s="204">
        <f>PRODUCT(D3786:E3786)</f>
        <v>3.8589199999999997E-2</v>
      </c>
      <c r="H3786" s="186"/>
    </row>
    <row r="3787" spans="1:8" ht="12.6" hidden="1" customHeight="1">
      <c r="A3787" s="219" t="s">
        <v>2362</v>
      </c>
      <c r="B3787" s="208" t="s">
        <v>2363</v>
      </c>
      <c r="C3787" s="209" t="s">
        <v>8240</v>
      </c>
      <c r="D3787" s="210">
        <v>9.4E-2</v>
      </c>
      <c r="E3787" s="210">
        <v>136.36340000000001</v>
      </c>
      <c r="F3787" s="204">
        <f>PRODUCT(D3787:E3787)</f>
        <v>12.818159600000001</v>
      </c>
      <c r="H3787" s="186"/>
    </row>
    <row r="3788" spans="1:8" ht="12.6" hidden="1" customHeight="1">
      <c r="A3788" s="783" t="s">
        <v>10886</v>
      </c>
      <c r="B3788" s="784"/>
      <c r="C3788" s="784"/>
      <c r="D3788" s="784"/>
      <c r="E3788" s="784"/>
      <c r="F3788" s="204">
        <f>SUM(F3784:F3787)</f>
        <v>15.653298800000002</v>
      </c>
      <c r="H3788" s="186"/>
    </row>
    <row r="3789" spans="1:8" ht="12.6" hidden="1" customHeight="1">
      <c r="A3789" s="783" t="s">
        <v>6572</v>
      </c>
      <c r="B3789" s="784"/>
      <c r="C3789" s="784"/>
      <c r="D3789" s="784"/>
      <c r="E3789" s="206" t="s">
        <v>10906</v>
      </c>
      <c r="F3789" s="204">
        <f>SUM(F3779,F3782,F3788)</f>
        <v>17.055898800000001</v>
      </c>
      <c r="H3789" s="186"/>
    </row>
    <row r="3790" spans="1:8" ht="12.6" hidden="1" customHeight="1">
      <c r="A3790" s="783"/>
      <c r="B3790" s="784"/>
      <c r="C3790" s="784"/>
      <c r="D3790" s="784"/>
      <c r="E3790" s="212" t="s">
        <v>10907</v>
      </c>
      <c r="F3790" s="213">
        <f>F$10*(F3779)</f>
        <v>0.17511280000000001</v>
      </c>
      <c r="H3790" s="186"/>
    </row>
    <row r="3791" spans="1:8" ht="12.6" hidden="1" customHeight="1">
      <c r="A3791" s="783"/>
      <c r="B3791" s="784"/>
      <c r="C3791" s="784"/>
      <c r="D3791" s="784"/>
      <c r="E3791" s="206" t="s">
        <v>10908</v>
      </c>
      <c r="F3791" s="213">
        <f>SUM(F3789:F3790)*F$11</f>
        <v>3.4462023200000007</v>
      </c>
      <c r="H3791" s="186"/>
    </row>
    <row r="3792" spans="1:8" ht="12.6" hidden="1" customHeight="1">
      <c r="A3792" s="789"/>
      <c r="B3792" s="790"/>
      <c r="C3792" s="790"/>
      <c r="D3792" s="790"/>
      <c r="E3792" s="215" t="s">
        <v>10909</v>
      </c>
      <c r="F3792" s="216">
        <f>SUM(F3789:F3791)</f>
        <v>20.677213920000003</v>
      </c>
      <c r="H3792" s="186"/>
    </row>
    <row r="3793" spans="1:8" ht="12.6" hidden="1" customHeight="1">
      <c r="H3793" s="186"/>
    </row>
    <row r="3794" spans="1:8" ht="12.6" hidden="1" customHeight="1">
      <c r="A3794" s="791" t="s">
        <v>2927</v>
      </c>
      <c r="B3794" s="792"/>
      <c r="C3794" s="792"/>
      <c r="D3794" s="792"/>
      <c r="E3794" s="781" t="s">
        <v>6571</v>
      </c>
      <c r="F3794" s="782"/>
      <c r="H3794" s="186"/>
    </row>
    <row r="3795" spans="1:8" ht="12.6" hidden="1" customHeight="1">
      <c r="A3795" s="190" t="s">
        <v>10268</v>
      </c>
      <c r="B3795" s="191">
        <f>ROUND(F3813,2)</f>
        <v>25.19</v>
      </c>
      <c r="C3795" s="192"/>
      <c r="D3795" s="193"/>
      <c r="E3795" s="192"/>
      <c r="F3795" s="194"/>
      <c r="H3795" s="186"/>
    </row>
    <row r="3796" spans="1:8" ht="12.6" hidden="1" customHeight="1">
      <c r="A3796" s="195" t="s">
        <v>12885</v>
      </c>
      <c r="B3796" s="196" t="s">
        <v>8261</v>
      </c>
      <c r="C3796" s="196" t="s">
        <v>8262</v>
      </c>
      <c r="D3796" s="196" t="s">
        <v>8263</v>
      </c>
      <c r="E3796" s="196" t="s">
        <v>8264</v>
      </c>
      <c r="F3796" s="197" t="s">
        <v>8265</v>
      </c>
      <c r="H3796" s="186"/>
    </row>
    <row r="3797" spans="1:8" ht="12.6" hidden="1" customHeight="1">
      <c r="A3797" s="778" t="s">
        <v>13437</v>
      </c>
      <c r="B3797" s="779"/>
      <c r="C3797" s="779"/>
      <c r="D3797" s="779"/>
      <c r="E3797" s="779"/>
      <c r="F3797" s="780"/>
      <c r="H3797" s="186"/>
    </row>
    <row r="3798" spans="1:8" ht="12.6" hidden="1" customHeight="1">
      <c r="A3798" s="207" t="s">
        <v>8234</v>
      </c>
      <c r="B3798" s="208" t="s">
        <v>8235</v>
      </c>
      <c r="C3798" s="209" t="s">
        <v>13436</v>
      </c>
      <c r="D3798" s="210">
        <v>0.03</v>
      </c>
      <c r="E3798" s="211">
        <f>F$14</f>
        <v>2.89</v>
      </c>
      <c r="F3798" s="204">
        <f>PRODUCT(D3798:E3798)</f>
        <v>8.6699999999999999E-2</v>
      </c>
      <c r="H3798" s="186"/>
    </row>
    <row r="3799" spans="1:8" ht="12.6" hidden="1" customHeight="1">
      <c r="A3799" s="207" t="s">
        <v>4681</v>
      </c>
      <c r="B3799" s="208" t="s">
        <v>4682</v>
      </c>
      <c r="C3799" s="209" t="s">
        <v>13436</v>
      </c>
      <c r="D3799" s="210">
        <v>0.06</v>
      </c>
      <c r="E3799" s="211">
        <f>F$12</f>
        <v>2.12</v>
      </c>
      <c r="F3799" s="204">
        <f>PRODUCT(D3799:E3799)</f>
        <v>0.12720000000000001</v>
      </c>
      <c r="H3799" s="186"/>
    </row>
    <row r="3800" spans="1:8" ht="12.6" hidden="1" customHeight="1">
      <c r="A3800" s="783" t="s">
        <v>13444</v>
      </c>
      <c r="B3800" s="784"/>
      <c r="C3800" s="784"/>
      <c r="D3800" s="784"/>
      <c r="E3800" s="784"/>
      <c r="F3800" s="204">
        <f>SUM(F3798:F3799)</f>
        <v>0.21390000000000001</v>
      </c>
      <c r="H3800" s="186"/>
    </row>
    <row r="3801" spans="1:8" ht="12.6" hidden="1" customHeight="1">
      <c r="A3801" s="778" t="s">
        <v>13445</v>
      </c>
      <c r="B3801" s="779"/>
      <c r="C3801" s="779"/>
      <c r="D3801" s="779"/>
      <c r="E3801" s="779"/>
      <c r="F3801" s="780"/>
      <c r="H3801" s="186"/>
    </row>
    <row r="3802" spans="1:8" ht="12.6" hidden="1" customHeight="1">
      <c r="A3802" s="207" t="s">
        <v>8256</v>
      </c>
      <c r="B3802" s="208" t="s">
        <v>8257</v>
      </c>
      <c r="C3802" s="209" t="s">
        <v>4675</v>
      </c>
      <c r="D3802" s="210">
        <v>0.75</v>
      </c>
      <c r="E3802" s="211">
        <f>Insumos!D$2357</f>
        <v>2</v>
      </c>
      <c r="F3802" s="204">
        <f>PRODUCT(D3802:E3802)</f>
        <v>1.5</v>
      </c>
      <c r="H3802" s="186"/>
    </row>
    <row r="3803" spans="1:8" ht="12.6" hidden="1" customHeight="1">
      <c r="A3803" s="783" t="s">
        <v>10905</v>
      </c>
      <c r="B3803" s="784"/>
      <c r="C3803" s="784"/>
      <c r="D3803" s="784"/>
      <c r="E3803" s="784"/>
      <c r="F3803" s="204">
        <f>SUM(F3802:F3802)</f>
        <v>1.5</v>
      </c>
      <c r="H3803" s="186"/>
    </row>
    <row r="3804" spans="1:8" ht="12.6" hidden="1" customHeight="1">
      <c r="A3804" s="778" t="s">
        <v>8771</v>
      </c>
      <c r="B3804" s="779"/>
      <c r="C3804" s="779"/>
      <c r="D3804" s="779"/>
      <c r="E3804" s="779"/>
      <c r="F3804" s="780"/>
      <c r="H3804" s="186"/>
    </row>
    <row r="3805" spans="1:8" ht="12.6" hidden="1" customHeight="1">
      <c r="A3805" s="219" t="s">
        <v>5511</v>
      </c>
      <c r="B3805" s="208" t="s">
        <v>5512</v>
      </c>
      <c r="C3805" s="209" t="s">
        <v>12889</v>
      </c>
      <c r="D3805" s="210">
        <v>1.54</v>
      </c>
      <c r="E3805" s="210">
        <v>0.34499999999999997</v>
      </c>
      <c r="F3805" s="204">
        <f>PRODUCT(D3805:E3805)</f>
        <v>0.53129999999999999</v>
      </c>
      <c r="H3805" s="186"/>
    </row>
    <row r="3806" spans="1:8" ht="12.6" hidden="1" customHeight="1">
      <c r="A3806" s="219" t="s">
        <v>10917</v>
      </c>
      <c r="B3806" s="208" t="s">
        <v>9326</v>
      </c>
      <c r="C3806" s="209" t="s">
        <v>8240</v>
      </c>
      <c r="D3806" s="210">
        <v>0.26600000000000001</v>
      </c>
      <c r="E3806" s="210">
        <f>B$2368/1.25</f>
        <v>11.792</v>
      </c>
      <c r="F3806" s="204">
        <f>PRODUCT(D3806:E3806)</f>
        <v>3.1366719999999999</v>
      </c>
      <c r="H3806" s="186"/>
    </row>
    <row r="3807" spans="1:8" ht="12.6" hidden="1" customHeight="1">
      <c r="A3807" s="219" t="s">
        <v>5514</v>
      </c>
      <c r="B3807" s="208" t="s">
        <v>5515</v>
      </c>
      <c r="C3807" s="209" t="s">
        <v>8240</v>
      </c>
      <c r="D3807" s="210">
        <v>2.5000000000000001E-3</v>
      </c>
      <c r="E3807" s="210">
        <v>29.684000000000001</v>
      </c>
      <c r="F3807" s="204">
        <f>PRODUCT(D3807:E3807)</f>
        <v>7.4209999999999998E-2</v>
      </c>
      <c r="H3807" s="186"/>
    </row>
    <row r="3808" spans="1:8" ht="12.6" hidden="1" customHeight="1">
      <c r="A3808" s="219" t="s">
        <v>2362</v>
      </c>
      <c r="B3808" s="208" t="s">
        <v>2363</v>
      </c>
      <c r="C3808" s="209" t="s">
        <v>8240</v>
      </c>
      <c r="D3808" s="210">
        <v>0.112</v>
      </c>
      <c r="E3808" s="210">
        <v>136.36340000000001</v>
      </c>
      <c r="F3808" s="204">
        <f>PRODUCT(D3808:E3808)</f>
        <v>15.272700800000003</v>
      </c>
      <c r="H3808" s="186"/>
    </row>
    <row r="3809" spans="1:8" ht="12.6" hidden="1" customHeight="1">
      <c r="A3809" s="783" t="s">
        <v>10886</v>
      </c>
      <c r="B3809" s="784"/>
      <c r="C3809" s="784"/>
      <c r="D3809" s="784"/>
      <c r="E3809" s="784"/>
      <c r="F3809" s="204">
        <f>SUM(F3805:F3808)</f>
        <v>19.014882800000002</v>
      </c>
      <c r="H3809" s="186"/>
    </row>
    <row r="3810" spans="1:8" ht="12.6" hidden="1" customHeight="1">
      <c r="A3810" s="783" t="s">
        <v>6572</v>
      </c>
      <c r="B3810" s="784"/>
      <c r="C3810" s="784"/>
      <c r="D3810" s="784"/>
      <c r="E3810" s="206" t="s">
        <v>10906</v>
      </c>
      <c r="F3810" s="204">
        <f>SUM(F3800,F3803,F3809)</f>
        <v>20.728782800000001</v>
      </c>
      <c r="H3810" s="186"/>
    </row>
    <row r="3811" spans="1:8" ht="12.6" hidden="1" customHeight="1">
      <c r="A3811" s="783"/>
      <c r="B3811" s="784"/>
      <c r="C3811" s="784"/>
      <c r="D3811" s="784"/>
      <c r="E3811" s="212" t="s">
        <v>10907</v>
      </c>
      <c r="F3811" s="213">
        <f>F$10*(F3800)</f>
        <v>0.26266919999999999</v>
      </c>
      <c r="H3811" s="186"/>
    </row>
    <row r="3812" spans="1:8" ht="12.6" hidden="1" customHeight="1">
      <c r="A3812" s="783"/>
      <c r="B3812" s="784"/>
      <c r="C3812" s="784"/>
      <c r="D3812" s="784"/>
      <c r="E3812" s="206" t="s">
        <v>10908</v>
      </c>
      <c r="F3812" s="213">
        <f>SUM(F3810:F3811)*F$11</f>
        <v>4.1982904000000003</v>
      </c>
      <c r="H3812" s="186"/>
    </row>
    <row r="3813" spans="1:8" ht="12.6" hidden="1" customHeight="1">
      <c r="A3813" s="783"/>
      <c r="B3813" s="784"/>
      <c r="C3813" s="784"/>
      <c r="D3813" s="784"/>
      <c r="E3813" s="212" t="s">
        <v>10909</v>
      </c>
      <c r="F3813" s="204">
        <f>SUM(F3810:F3812)</f>
        <v>25.189742400000004</v>
      </c>
      <c r="H3813" s="186"/>
    </row>
    <row r="3814" spans="1:8" ht="12.6" hidden="1" customHeight="1">
      <c r="A3814" s="206"/>
      <c r="B3814" s="206"/>
      <c r="C3814" s="206"/>
      <c r="D3814" s="206"/>
      <c r="E3814" s="212"/>
      <c r="F3814" s="220"/>
      <c r="H3814" s="186"/>
    </row>
    <row r="3815" spans="1:8" ht="12.6" hidden="1" customHeight="1">
      <c r="A3815" s="214"/>
      <c r="B3815" s="214"/>
      <c r="C3815" s="214"/>
      <c r="D3815" s="214"/>
      <c r="E3815" s="215"/>
      <c r="F3815" s="275"/>
      <c r="H3815" s="186"/>
    </row>
    <row r="3816" spans="1:8" hidden="1">
      <c r="A3816" s="214"/>
      <c r="B3816" s="214"/>
      <c r="C3816" s="214"/>
      <c r="D3816" s="214"/>
      <c r="E3816" s="215"/>
      <c r="F3816" s="275"/>
      <c r="H3816" s="186"/>
    </row>
    <row r="3817" spans="1:8" ht="12.75" hidden="1" customHeight="1">
      <c r="A3817" s="791" t="s">
        <v>2928</v>
      </c>
      <c r="B3817" s="792"/>
      <c r="C3817" s="792"/>
      <c r="D3817" s="792"/>
      <c r="E3817" s="781" t="s">
        <v>3995</v>
      </c>
      <c r="F3817" s="782"/>
      <c r="H3817" s="186"/>
    </row>
    <row r="3818" spans="1:8" ht="12.75" hidden="1" customHeight="1">
      <c r="A3818" s="190" t="s">
        <v>10268</v>
      </c>
      <c r="B3818" s="191">
        <f>ROUND(F3832,2)</f>
        <v>461.89</v>
      </c>
      <c r="C3818" s="192"/>
      <c r="D3818" s="193"/>
      <c r="E3818" s="192"/>
      <c r="F3818" s="194"/>
      <c r="H3818" s="186"/>
    </row>
    <row r="3819" spans="1:8" hidden="1">
      <c r="A3819" s="195" t="s">
        <v>12885</v>
      </c>
      <c r="B3819" s="196" t="s">
        <v>8261</v>
      </c>
      <c r="C3819" s="196" t="s">
        <v>8262</v>
      </c>
      <c r="D3819" s="196" t="s">
        <v>8263</v>
      </c>
      <c r="E3819" s="196" t="s">
        <v>8264</v>
      </c>
      <c r="F3819" s="197" t="s">
        <v>8265</v>
      </c>
      <c r="H3819" s="186"/>
    </row>
    <row r="3820" spans="1:8" ht="12.75" hidden="1" customHeight="1">
      <c r="A3820" s="778" t="s">
        <v>13437</v>
      </c>
      <c r="B3820" s="779"/>
      <c r="C3820" s="779"/>
      <c r="D3820" s="779"/>
      <c r="E3820" s="779"/>
      <c r="F3820" s="780"/>
      <c r="H3820" s="186"/>
    </row>
    <row r="3821" spans="1:8" hidden="1">
      <c r="A3821" s="336" t="s">
        <v>8236</v>
      </c>
      <c r="B3821" s="336" t="s">
        <v>8237</v>
      </c>
      <c r="C3821" s="337" t="s">
        <v>13436</v>
      </c>
      <c r="D3821" s="338">
        <v>1.5</v>
      </c>
      <c r="E3821" s="211">
        <f>F$14</f>
        <v>2.89</v>
      </c>
      <c r="F3821" s="204">
        <f>PRODUCT(D3821:E3821)</f>
        <v>4.335</v>
      </c>
      <c r="H3821" s="186"/>
    </row>
    <row r="3822" spans="1:8" hidden="1">
      <c r="A3822" s="336" t="s">
        <v>4681</v>
      </c>
      <c r="B3822" s="336" t="s">
        <v>4682</v>
      </c>
      <c r="C3822" s="337" t="s">
        <v>13436</v>
      </c>
      <c r="D3822" s="338">
        <v>1.5</v>
      </c>
      <c r="E3822" s="211">
        <f>F$12</f>
        <v>2.12</v>
      </c>
      <c r="F3822" s="204">
        <f>PRODUCT(D3822:E3822)</f>
        <v>3.18</v>
      </c>
      <c r="H3822" s="186"/>
    </row>
    <row r="3823" spans="1:8" ht="12.75" hidden="1" customHeight="1">
      <c r="A3823" s="783" t="s">
        <v>13444</v>
      </c>
      <c r="B3823" s="784"/>
      <c r="C3823" s="784"/>
      <c r="D3823" s="784"/>
      <c r="E3823" s="784"/>
      <c r="F3823" s="204">
        <f>SUM(F3821:F3822)</f>
        <v>7.5150000000000006</v>
      </c>
      <c r="H3823" s="186"/>
    </row>
    <row r="3824" spans="1:8" hidden="1">
      <c r="A3824" s="778" t="s">
        <v>13445</v>
      </c>
      <c r="B3824" s="779"/>
      <c r="C3824" s="779"/>
      <c r="D3824" s="779"/>
      <c r="E3824" s="779"/>
      <c r="F3824" s="780"/>
      <c r="H3824" s="186"/>
    </row>
    <row r="3825" spans="1:8" hidden="1">
      <c r="A3825" s="336" t="s">
        <v>8238</v>
      </c>
      <c r="B3825" s="336" t="s">
        <v>8239</v>
      </c>
      <c r="C3825" s="337" t="s">
        <v>8240</v>
      </c>
      <c r="D3825" s="338">
        <v>2.1899999999999999E-2</v>
      </c>
      <c r="E3825" s="211">
        <f>Insumos!D$13</f>
        <v>42.5</v>
      </c>
      <c r="F3825" s="204">
        <f>PRODUCT(D3825:E3825)</f>
        <v>0.93074999999999997</v>
      </c>
      <c r="H3825" s="186"/>
    </row>
    <row r="3826" spans="1:8" hidden="1">
      <c r="A3826" s="336" t="s">
        <v>8245</v>
      </c>
      <c r="B3826" s="336" t="s">
        <v>8246</v>
      </c>
      <c r="C3826" s="337" t="s">
        <v>8247</v>
      </c>
      <c r="D3826" s="338">
        <v>9.94</v>
      </c>
      <c r="E3826" s="211">
        <f>Insumos!D$22</f>
        <v>0.46</v>
      </c>
      <c r="F3826" s="204">
        <f>PRODUCT(D3826:E3826)</f>
        <v>4.5724</v>
      </c>
      <c r="H3826" s="186"/>
    </row>
    <row r="3827" spans="1:8" ht="22.5" hidden="1">
      <c r="A3827" s="336" t="s">
        <v>2947</v>
      </c>
      <c r="B3827" s="336" t="s">
        <v>2948</v>
      </c>
      <c r="C3827" s="337" t="s">
        <v>6555</v>
      </c>
      <c r="D3827" s="338">
        <v>1</v>
      </c>
      <c r="E3827" s="338">
        <v>362.66</v>
      </c>
      <c r="F3827" s="204">
        <f>PRODUCT(D3827:E3827)</f>
        <v>362.66</v>
      </c>
      <c r="H3827" s="186"/>
    </row>
    <row r="3828" spans="1:8" ht="12.75" hidden="1" customHeight="1">
      <c r="A3828" s="783" t="s">
        <v>10905</v>
      </c>
      <c r="B3828" s="784"/>
      <c r="C3828" s="784"/>
      <c r="D3828" s="784"/>
      <c r="E3828" s="784"/>
      <c r="F3828" s="204">
        <f>SUM(F3825:F3827)</f>
        <v>368.16315000000003</v>
      </c>
      <c r="H3828" s="186"/>
    </row>
    <row r="3829" spans="1:8" hidden="1">
      <c r="A3829" s="783" t="s">
        <v>6572</v>
      </c>
      <c r="B3829" s="784"/>
      <c r="C3829" s="784"/>
      <c r="D3829" s="784"/>
      <c r="E3829" s="206" t="s">
        <v>10906</v>
      </c>
      <c r="F3829" s="204">
        <f>SUM(F3823,F3828)</f>
        <v>375.67815000000002</v>
      </c>
      <c r="H3829" s="186"/>
    </row>
    <row r="3830" spans="1:8" hidden="1">
      <c r="A3830" s="783"/>
      <c r="B3830" s="784"/>
      <c r="C3830" s="784"/>
      <c r="D3830" s="784"/>
      <c r="E3830" s="212" t="s">
        <v>10907</v>
      </c>
      <c r="F3830" s="213">
        <f>F$10*(F3823)</f>
        <v>9.2284199999999998</v>
      </c>
      <c r="H3830" s="186"/>
    </row>
    <row r="3831" spans="1:8" hidden="1">
      <c r="A3831" s="783"/>
      <c r="B3831" s="784"/>
      <c r="C3831" s="784"/>
      <c r="D3831" s="784"/>
      <c r="E3831" s="206" t="s">
        <v>10908</v>
      </c>
      <c r="F3831" s="213">
        <f>SUM(F3829:F3830)*F$11</f>
        <v>76.981313999999998</v>
      </c>
      <c r="H3831" s="186"/>
    </row>
    <row r="3832" spans="1:8" hidden="1">
      <c r="A3832" s="789"/>
      <c r="B3832" s="790"/>
      <c r="C3832" s="790"/>
      <c r="D3832" s="790"/>
      <c r="E3832" s="215" t="s">
        <v>10909</v>
      </c>
      <c r="F3832" s="216">
        <f>SUM(F3829:F3831)</f>
        <v>461.88788399999999</v>
      </c>
      <c r="H3832" s="186"/>
    </row>
    <row r="3833" spans="1:8" hidden="1">
      <c r="H3833" s="186"/>
    </row>
    <row r="3834" spans="1:8" ht="12" hidden="1" customHeight="1">
      <c r="H3834" s="186"/>
    </row>
    <row r="3835" spans="1:8" ht="12" hidden="1" customHeight="1">
      <c r="A3835" s="791" t="s">
        <v>12327</v>
      </c>
      <c r="B3835" s="792"/>
      <c r="C3835" s="792"/>
      <c r="D3835" s="792"/>
      <c r="E3835" s="781" t="s">
        <v>3402</v>
      </c>
      <c r="F3835" s="782"/>
      <c r="H3835" s="186"/>
    </row>
    <row r="3836" spans="1:8" ht="12" hidden="1" customHeight="1">
      <c r="A3836" s="190" t="s">
        <v>10268</v>
      </c>
      <c r="B3836" s="191">
        <f>ROUND(F3848,2)</f>
        <v>447.42</v>
      </c>
      <c r="C3836" s="269"/>
      <c r="D3836" s="269"/>
      <c r="E3836" s="270"/>
      <c r="F3836" s="271"/>
      <c r="H3836" s="186"/>
    </row>
    <row r="3837" spans="1:8" ht="12" hidden="1" customHeight="1">
      <c r="A3837" s="195" t="s">
        <v>12885</v>
      </c>
      <c r="B3837" s="196" t="s">
        <v>8261</v>
      </c>
      <c r="C3837" s="196" t="s">
        <v>8262</v>
      </c>
      <c r="D3837" s="196" t="s">
        <v>8263</v>
      </c>
      <c r="E3837" s="196" t="s">
        <v>8264</v>
      </c>
      <c r="F3837" s="197" t="s">
        <v>8265</v>
      </c>
      <c r="H3837" s="186"/>
    </row>
    <row r="3838" spans="1:8" ht="12" hidden="1" customHeight="1">
      <c r="A3838" s="778" t="s">
        <v>13437</v>
      </c>
      <c r="B3838" s="779"/>
      <c r="C3838" s="779"/>
      <c r="D3838" s="779"/>
      <c r="E3838" s="779"/>
      <c r="F3838" s="780"/>
      <c r="H3838" s="186"/>
    </row>
    <row r="3839" spans="1:8" ht="12" hidden="1" customHeight="1">
      <c r="A3839" s="207" t="s">
        <v>4681</v>
      </c>
      <c r="B3839" s="208" t="s">
        <v>4682</v>
      </c>
      <c r="C3839" s="209" t="s">
        <v>13436</v>
      </c>
      <c r="D3839" s="210">
        <v>32.450000000000003</v>
      </c>
      <c r="E3839" s="211">
        <f>F$12</f>
        <v>2.12</v>
      </c>
      <c r="F3839" s="204">
        <f>PRODUCT(D3839:E3839)</f>
        <v>68.794000000000011</v>
      </c>
      <c r="H3839" s="186"/>
    </row>
    <row r="3840" spans="1:8" ht="12" hidden="1" customHeight="1">
      <c r="A3840" s="783" t="s">
        <v>13444</v>
      </c>
      <c r="B3840" s="784"/>
      <c r="C3840" s="784"/>
      <c r="D3840" s="784"/>
      <c r="E3840" s="784"/>
      <c r="F3840" s="204">
        <f>SUM(F3839:F3839)</f>
        <v>68.794000000000011</v>
      </c>
      <c r="H3840" s="186"/>
    </row>
    <row r="3841" spans="1:8" ht="12" hidden="1" customHeight="1">
      <c r="A3841" s="198" t="s">
        <v>13445</v>
      </c>
      <c r="B3841" s="199"/>
      <c r="C3841" s="199"/>
      <c r="D3841" s="199"/>
      <c r="E3841" s="199"/>
      <c r="F3841" s="200"/>
      <c r="H3841" s="186"/>
    </row>
    <row r="3842" spans="1:8" ht="12" hidden="1" customHeight="1">
      <c r="A3842" s="207" t="s">
        <v>8238</v>
      </c>
      <c r="B3842" s="208" t="s">
        <v>8239</v>
      </c>
      <c r="C3842" s="209" t="s">
        <v>8240</v>
      </c>
      <c r="D3842" s="210">
        <v>1.216</v>
      </c>
      <c r="E3842" s="211">
        <f>Insumos!D$13</f>
        <v>42.5</v>
      </c>
      <c r="F3842" s="204">
        <f>PRODUCT(D3842:E3842)</f>
        <v>51.68</v>
      </c>
      <c r="H3842" s="186"/>
    </row>
    <row r="3843" spans="1:8" ht="12" hidden="1" customHeight="1">
      <c r="A3843" s="207" t="s">
        <v>8245</v>
      </c>
      <c r="B3843" s="208" t="s">
        <v>8246</v>
      </c>
      <c r="C3843" s="209" t="s">
        <v>8247</v>
      </c>
      <c r="D3843" s="210">
        <v>365</v>
      </c>
      <c r="E3843" s="211">
        <f>Insumos!D$22</f>
        <v>0.46</v>
      </c>
      <c r="F3843" s="204">
        <f>PRODUCT(D3843:E3843)</f>
        <v>167.9</v>
      </c>
      <c r="H3843" s="186"/>
    </row>
    <row r="3844" spans="1:8" ht="12" hidden="1" customHeight="1">
      <c r="A3844" s="205" t="s">
        <v>10905</v>
      </c>
      <c r="B3844" s="206"/>
      <c r="C3844" s="206"/>
      <c r="D3844" s="206"/>
      <c r="E3844" s="206"/>
      <c r="F3844" s="204">
        <f>SUM(F3842:F3843)</f>
        <v>219.58</v>
      </c>
      <c r="H3844" s="186"/>
    </row>
    <row r="3845" spans="1:8" ht="12" hidden="1" customHeight="1">
      <c r="A3845" s="783" t="s">
        <v>6572</v>
      </c>
      <c r="B3845" s="784"/>
      <c r="C3845" s="784"/>
      <c r="D3845" s="784"/>
      <c r="E3845" s="206" t="s">
        <v>10906</v>
      </c>
      <c r="F3845" s="204">
        <f>SUM(F3840,F3844)</f>
        <v>288.37400000000002</v>
      </c>
      <c r="H3845" s="186"/>
    </row>
    <row r="3846" spans="1:8" ht="12" hidden="1" customHeight="1">
      <c r="A3846" s="783"/>
      <c r="B3846" s="784"/>
      <c r="C3846" s="784"/>
      <c r="D3846" s="784"/>
      <c r="E3846" s="212" t="s">
        <v>10907</v>
      </c>
      <c r="F3846" s="213">
        <f>F$10*(F3840)</f>
        <v>84.479032000000018</v>
      </c>
      <c r="H3846" s="186"/>
    </row>
    <row r="3847" spans="1:8" ht="12" hidden="1" customHeight="1">
      <c r="A3847" s="783"/>
      <c r="B3847" s="784"/>
      <c r="C3847" s="784"/>
      <c r="D3847" s="784"/>
      <c r="E3847" s="206" t="s">
        <v>10908</v>
      </c>
      <c r="F3847" s="213">
        <f>SUM(F3845:F3846)*F$11</f>
        <v>74.570606400000017</v>
      </c>
      <c r="H3847" s="186"/>
    </row>
    <row r="3848" spans="1:8" ht="12" hidden="1" customHeight="1">
      <c r="A3848" s="789"/>
      <c r="B3848" s="790"/>
      <c r="C3848" s="790"/>
      <c r="D3848" s="790"/>
      <c r="E3848" s="215" t="s">
        <v>10909</v>
      </c>
      <c r="F3848" s="216">
        <f>SUM(F3845:F3847)</f>
        <v>447.42363840000007</v>
      </c>
      <c r="H3848" s="186"/>
    </row>
    <row r="3849" spans="1:8" ht="12" hidden="1" customHeight="1">
      <c r="A3849" s="791" t="s">
        <v>6581</v>
      </c>
      <c r="B3849" s="792"/>
      <c r="C3849" s="792"/>
      <c r="D3849" s="792"/>
      <c r="E3849" s="781" t="s">
        <v>3402</v>
      </c>
      <c r="F3849" s="782"/>
      <c r="H3849" s="186"/>
    </row>
    <row r="3850" spans="1:8" ht="12" hidden="1" customHeight="1">
      <c r="A3850" s="190" t="s">
        <v>10268</v>
      </c>
      <c r="B3850" s="191">
        <f>ROUND(F3862,2)</f>
        <v>380.08</v>
      </c>
      <c r="C3850" s="269"/>
      <c r="D3850" s="269"/>
      <c r="E3850" s="270"/>
      <c r="F3850" s="271"/>
      <c r="H3850" s="186"/>
    </row>
    <row r="3851" spans="1:8" ht="12" hidden="1" customHeight="1">
      <c r="A3851" s="195" t="s">
        <v>12885</v>
      </c>
      <c r="B3851" s="196" t="s">
        <v>8261</v>
      </c>
      <c r="C3851" s="196" t="s">
        <v>8262</v>
      </c>
      <c r="D3851" s="196" t="s">
        <v>8263</v>
      </c>
      <c r="E3851" s="196" t="s">
        <v>8264</v>
      </c>
      <c r="F3851" s="197" t="s">
        <v>8265</v>
      </c>
      <c r="H3851" s="186"/>
    </row>
    <row r="3852" spans="1:8" ht="12" hidden="1" customHeight="1">
      <c r="A3852" s="778" t="s">
        <v>13437</v>
      </c>
      <c r="B3852" s="779"/>
      <c r="C3852" s="779"/>
      <c r="D3852" s="779"/>
      <c r="E3852" s="779"/>
      <c r="F3852" s="780"/>
      <c r="H3852" s="186"/>
    </row>
    <row r="3853" spans="1:8" ht="12" hidden="1" customHeight="1">
      <c r="A3853" s="207" t="s">
        <v>4681</v>
      </c>
      <c r="B3853" s="208" t="s">
        <v>4682</v>
      </c>
      <c r="C3853" s="209" t="s">
        <v>13436</v>
      </c>
      <c r="D3853" s="210">
        <v>32.450000000000003</v>
      </c>
      <c r="E3853" s="211">
        <f>F$12</f>
        <v>2.12</v>
      </c>
      <c r="F3853" s="204">
        <f>PRODUCT(D3853:E3853)</f>
        <v>68.794000000000011</v>
      </c>
      <c r="H3853" s="186"/>
    </row>
    <row r="3854" spans="1:8" ht="12" hidden="1" customHeight="1">
      <c r="A3854" s="783" t="s">
        <v>13444</v>
      </c>
      <c r="B3854" s="784"/>
      <c r="C3854" s="784"/>
      <c r="D3854" s="784"/>
      <c r="E3854" s="784"/>
      <c r="F3854" s="204">
        <f>SUM(F3853:F3853)</f>
        <v>68.794000000000011</v>
      </c>
      <c r="H3854" s="186"/>
    </row>
    <row r="3855" spans="1:8" ht="12" hidden="1" customHeight="1">
      <c r="A3855" s="778" t="s">
        <v>13445</v>
      </c>
      <c r="B3855" s="779"/>
      <c r="C3855" s="779"/>
      <c r="D3855" s="779"/>
      <c r="E3855" s="779"/>
      <c r="F3855" s="780"/>
      <c r="H3855" s="186"/>
    </row>
    <row r="3856" spans="1:8" ht="12" hidden="1" customHeight="1">
      <c r="A3856" s="207" t="s">
        <v>8238</v>
      </c>
      <c r="B3856" s="208" t="s">
        <v>8239</v>
      </c>
      <c r="C3856" s="209" t="s">
        <v>8240</v>
      </c>
      <c r="D3856" s="210">
        <v>1.216</v>
      </c>
      <c r="E3856" s="211">
        <f>Insumos!D$13</f>
        <v>42.5</v>
      </c>
      <c r="F3856" s="204">
        <f>PRODUCT(D3856:E3856)</f>
        <v>51.68</v>
      </c>
      <c r="H3856" s="186"/>
    </row>
    <row r="3857" spans="1:8" ht="12" hidden="1" customHeight="1">
      <c r="A3857" s="207" t="s">
        <v>8245</v>
      </c>
      <c r="B3857" s="208" t="s">
        <v>8246</v>
      </c>
      <c r="C3857" s="209" t="s">
        <v>8247</v>
      </c>
      <c r="D3857" s="210">
        <v>243</v>
      </c>
      <c r="E3857" s="211">
        <f>Insumos!D$22</f>
        <v>0.46</v>
      </c>
      <c r="F3857" s="204">
        <f>PRODUCT(D3857:E3857)</f>
        <v>111.78</v>
      </c>
      <c r="H3857" s="186"/>
    </row>
    <row r="3858" spans="1:8" ht="12" hidden="1" customHeight="1">
      <c r="A3858" s="783" t="s">
        <v>10905</v>
      </c>
      <c r="B3858" s="784"/>
      <c r="C3858" s="784"/>
      <c r="D3858" s="784"/>
      <c r="E3858" s="784"/>
      <c r="F3858" s="204">
        <f>SUM(F3856:F3857)</f>
        <v>163.46</v>
      </c>
      <c r="H3858" s="186"/>
    </row>
    <row r="3859" spans="1:8" ht="12" hidden="1" customHeight="1">
      <c r="A3859" s="783" t="s">
        <v>6572</v>
      </c>
      <c r="B3859" s="784"/>
      <c r="C3859" s="784"/>
      <c r="D3859" s="784"/>
      <c r="E3859" s="206" t="s">
        <v>10906</v>
      </c>
      <c r="F3859" s="204">
        <f>SUM(F3854,F3858)</f>
        <v>232.25400000000002</v>
      </c>
      <c r="H3859" s="186"/>
    </row>
    <row r="3860" spans="1:8" ht="12" hidden="1" customHeight="1">
      <c r="A3860" s="783"/>
      <c r="B3860" s="784"/>
      <c r="C3860" s="784"/>
      <c r="D3860" s="784"/>
      <c r="E3860" s="212" t="s">
        <v>10907</v>
      </c>
      <c r="F3860" s="213">
        <f>F$10*(F3854)</f>
        <v>84.479032000000018</v>
      </c>
      <c r="H3860" s="186"/>
    </row>
    <row r="3861" spans="1:8" ht="12" hidden="1" customHeight="1">
      <c r="A3861" s="783"/>
      <c r="B3861" s="784"/>
      <c r="C3861" s="784"/>
      <c r="D3861" s="784"/>
      <c r="E3861" s="206" t="s">
        <v>10908</v>
      </c>
      <c r="F3861" s="213">
        <f>SUM(F3859:F3860)*F$11</f>
        <v>63.346606400000013</v>
      </c>
      <c r="H3861" s="186"/>
    </row>
    <row r="3862" spans="1:8" ht="12" hidden="1" customHeight="1">
      <c r="A3862" s="789"/>
      <c r="B3862" s="790"/>
      <c r="C3862" s="790"/>
      <c r="D3862" s="790"/>
      <c r="E3862" s="215" t="s">
        <v>10909</v>
      </c>
      <c r="F3862" s="216">
        <f>SUM(F3859:F3861)</f>
        <v>380.07963840000002</v>
      </c>
      <c r="H3862" s="186"/>
    </row>
    <row r="3863" spans="1:8" ht="12" hidden="1" customHeight="1">
      <c r="H3863" s="186"/>
    </row>
    <row r="3864" spans="1:8" ht="12" hidden="1" customHeight="1">
      <c r="A3864" s="791" t="s">
        <v>6582</v>
      </c>
      <c r="B3864" s="792"/>
      <c r="C3864" s="792"/>
      <c r="D3864" s="792"/>
      <c r="E3864" s="781" t="s">
        <v>3402</v>
      </c>
      <c r="F3864" s="782"/>
      <c r="H3864" s="186"/>
    </row>
    <row r="3865" spans="1:8" ht="12" hidden="1" customHeight="1">
      <c r="A3865" s="190" t="s">
        <v>10268</v>
      </c>
      <c r="B3865" s="191">
        <f>ROUND(F3878,2)</f>
        <v>634</v>
      </c>
      <c r="C3865" s="269"/>
      <c r="D3865" s="269"/>
      <c r="E3865" s="270"/>
      <c r="F3865" s="271"/>
      <c r="H3865" s="186"/>
    </row>
    <row r="3866" spans="1:8" ht="12" hidden="1" customHeight="1">
      <c r="A3866" s="195" t="s">
        <v>12885</v>
      </c>
      <c r="B3866" s="196" t="s">
        <v>8261</v>
      </c>
      <c r="C3866" s="196" t="s">
        <v>8262</v>
      </c>
      <c r="D3866" s="196" t="s">
        <v>8263</v>
      </c>
      <c r="E3866" s="196" t="s">
        <v>8264</v>
      </c>
      <c r="F3866" s="197" t="s">
        <v>8265</v>
      </c>
      <c r="H3866" s="186"/>
    </row>
    <row r="3867" spans="1:8" ht="12" hidden="1" customHeight="1">
      <c r="A3867" s="778" t="s">
        <v>13437</v>
      </c>
      <c r="B3867" s="779"/>
      <c r="C3867" s="779"/>
      <c r="D3867" s="779"/>
      <c r="E3867" s="779"/>
      <c r="F3867" s="780"/>
      <c r="H3867" s="186"/>
    </row>
    <row r="3868" spans="1:8" ht="12" hidden="1" customHeight="1">
      <c r="A3868" s="207" t="s">
        <v>4681</v>
      </c>
      <c r="B3868" s="208" t="s">
        <v>4682</v>
      </c>
      <c r="C3868" s="209" t="s">
        <v>13436</v>
      </c>
      <c r="D3868" s="210">
        <v>10</v>
      </c>
      <c r="E3868" s="211">
        <f>F$12</f>
        <v>2.12</v>
      </c>
      <c r="F3868" s="204">
        <f>PRODUCT(D3868:E3868)</f>
        <v>21.200000000000003</v>
      </c>
      <c r="H3868" s="186"/>
    </row>
    <row r="3869" spans="1:8" ht="12" hidden="1" customHeight="1">
      <c r="A3869" s="783" t="s">
        <v>13444</v>
      </c>
      <c r="B3869" s="784"/>
      <c r="C3869" s="784"/>
      <c r="D3869" s="784"/>
      <c r="E3869" s="784"/>
      <c r="F3869" s="204">
        <f>SUM(F3868:F3868)</f>
        <v>21.200000000000003</v>
      </c>
      <c r="H3869" s="186"/>
    </row>
    <row r="3870" spans="1:8" ht="12" hidden="1" customHeight="1">
      <c r="A3870" s="778" t="s">
        <v>13445</v>
      </c>
      <c r="B3870" s="779"/>
      <c r="C3870" s="779"/>
      <c r="D3870" s="779"/>
      <c r="E3870" s="779"/>
      <c r="F3870" s="780"/>
      <c r="H3870" s="186"/>
    </row>
    <row r="3871" spans="1:8" ht="12" hidden="1" customHeight="1">
      <c r="A3871" s="207" t="s">
        <v>8238</v>
      </c>
      <c r="B3871" s="208" t="s">
        <v>8239</v>
      </c>
      <c r="C3871" s="209" t="s">
        <v>8240</v>
      </c>
      <c r="D3871" s="210">
        <v>1.071</v>
      </c>
      <c r="E3871" s="211">
        <f>Insumos!D$13</f>
        <v>42.5</v>
      </c>
      <c r="F3871" s="204">
        <f>PRODUCT(D3871:E3871)</f>
        <v>45.517499999999998</v>
      </c>
      <c r="H3871" s="186"/>
    </row>
    <row r="3872" spans="1:8" ht="12" hidden="1" customHeight="1">
      <c r="A3872" s="207" t="s">
        <v>8245</v>
      </c>
      <c r="B3872" s="208" t="s">
        <v>8246</v>
      </c>
      <c r="C3872" s="209" t="s">
        <v>8247</v>
      </c>
      <c r="D3872" s="210">
        <v>643</v>
      </c>
      <c r="E3872" s="211">
        <f>Insumos!D$22</f>
        <v>0.46</v>
      </c>
      <c r="F3872" s="204">
        <f>PRODUCT(D3872:E3872)</f>
        <v>295.78000000000003</v>
      </c>
      <c r="H3872" s="186"/>
    </row>
    <row r="3873" spans="1:8" ht="12" hidden="1" customHeight="1">
      <c r="A3873" s="207" t="s">
        <v>12115</v>
      </c>
      <c r="B3873" s="208" t="s">
        <v>12116</v>
      </c>
      <c r="C3873" s="209" t="s">
        <v>8247</v>
      </c>
      <c r="D3873" s="210">
        <v>20</v>
      </c>
      <c r="E3873" s="211">
        <f>Insumos!D$737</f>
        <v>6.99</v>
      </c>
      <c r="F3873" s="204">
        <f>PRODUCT(D3873:E3873)</f>
        <v>139.80000000000001</v>
      </c>
      <c r="H3873" s="186"/>
    </row>
    <row r="3874" spans="1:8" ht="12" hidden="1" customHeight="1">
      <c r="A3874" s="205" t="s">
        <v>10905</v>
      </c>
      <c r="B3874" s="206"/>
      <c r="C3874" s="206"/>
      <c r="D3874" s="206"/>
      <c r="E3874" s="206"/>
      <c r="F3874" s="204">
        <f>SUM(F3871:F3873)</f>
        <v>481.09750000000003</v>
      </c>
      <c r="H3874" s="186"/>
    </row>
    <row r="3875" spans="1:8" ht="12" hidden="1" customHeight="1">
      <c r="A3875" s="783" t="s">
        <v>6572</v>
      </c>
      <c r="B3875" s="784"/>
      <c r="C3875" s="784"/>
      <c r="D3875" s="784"/>
      <c r="E3875" s="206" t="s">
        <v>10906</v>
      </c>
      <c r="F3875" s="204">
        <f>SUM(F3869,F3874)</f>
        <v>502.29750000000001</v>
      </c>
      <c r="H3875" s="186"/>
    </row>
    <row r="3876" spans="1:8" ht="12" hidden="1" customHeight="1">
      <c r="A3876" s="783"/>
      <c r="B3876" s="784"/>
      <c r="C3876" s="784"/>
      <c r="D3876" s="784"/>
      <c r="E3876" s="212" t="s">
        <v>10907</v>
      </c>
      <c r="F3876" s="213">
        <f>F$10*(F3869)</f>
        <v>26.033600000000003</v>
      </c>
      <c r="H3876" s="186"/>
    </row>
    <row r="3877" spans="1:8" ht="12" hidden="1" customHeight="1">
      <c r="A3877" s="783"/>
      <c r="B3877" s="784"/>
      <c r="C3877" s="784"/>
      <c r="D3877" s="784"/>
      <c r="E3877" s="206" t="s">
        <v>10908</v>
      </c>
      <c r="F3877" s="213">
        <f>SUM(F3875:F3876)*F$11</f>
        <v>105.66622000000001</v>
      </c>
      <c r="H3877" s="186"/>
    </row>
    <row r="3878" spans="1:8" ht="12" hidden="1" customHeight="1">
      <c r="A3878" s="789"/>
      <c r="B3878" s="790"/>
      <c r="C3878" s="790"/>
      <c r="D3878" s="790"/>
      <c r="E3878" s="215" t="s">
        <v>10909</v>
      </c>
      <c r="F3878" s="216">
        <f>SUM(F3875:F3877)</f>
        <v>633.99731999999995</v>
      </c>
      <c r="H3878" s="186"/>
    </row>
    <row r="3879" spans="1:8" ht="12" hidden="1" customHeight="1">
      <c r="H3879" s="186"/>
    </row>
    <row r="3880" spans="1:8" ht="12" hidden="1" customHeight="1">
      <c r="A3880" s="791" t="s">
        <v>6583</v>
      </c>
      <c r="B3880" s="792"/>
      <c r="C3880" s="792"/>
      <c r="D3880" s="792"/>
      <c r="E3880" s="781" t="s">
        <v>3402</v>
      </c>
      <c r="F3880" s="782"/>
      <c r="H3880" s="186"/>
    </row>
    <row r="3881" spans="1:8" ht="12" hidden="1" customHeight="1">
      <c r="A3881" s="190" t="s">
        <v>10268</v>
      </c>
      <c r="B3881" s="191">
        <f>ROUND(F3894,2)</f>
        <v>554.73</v>
      </c>
      <c r="C3881" s="269"/>
      <c r="D3881" s="269"/>
      <c r="E3881" s="270"/>
      <c r="F3881" s="271"/>
      <c r="H3881" s="186"/>
    </row>
    <row r="3882" spans="1:8" ht="12" hidden="1" customHeight="1">
      <c r="A3882" s="195" t="s">
        <v>12885</v>
      </c>
      <c r="B3882" s="196" t="s">
        <v>8261</v>
      </c>
      <c r="C3882" s="196" t="s">
        <v>8262</v>
      </c>
      <c r="D3882" s="196" t="s">
        <v>8263</v>
      </c>
      <c r="E3882" s="196" t="s">
        <v>8264</v>
      </c>
      <c r="F3882" s="197" t="s">
        <v>8265</v>
      </c>
      <c r="H3882" s="186"/>
    </row>
    <row r="3883" spans="1:8" ht="12" hidden="1" customHeight="1">
      <c r="A3883" s="778" t="s">
        <v>13437</v>
      </c>
      <c r="B3883" s="779"/>
      <c r="C3883" s="779"/>
      <c r="D3883" s="779"/>
      <c r="E3883" s="779"/>
      <c r="F3883" s="780"/>
      <c r="H3883" s="186"/>
    </row>
    <row r="3884" spans="1:8" ht="12" hidden="1" customHeight="1">
      <c r="A3884" s="207" t="s">
        <v>4681</v>
      </c>
      <c r="B3884" s="208" t="s">
        <v>4682</v>
      </c>
      <c r="C3884" s="209" t="s">
        <v>13436</v>
      </c>
      <c r="D3884" s="210">
        <v>10</v>
      </c>
      <c r="E3884" s="211">
        <f>F$12</f>
        <v>2.12</v>
      </c>
      <c r="F3884" s="204">
        <f>PRODUCT(D3884:E3884)</f>
        <v>21.200000000000003</v>
      </c>
      <c r="H3884" s="186"/>
    </row>
    <row r="3885" spans="1:8" ht="12" hidden="1" customHeight="1">
      <c r="A3885" s="783" t="s">
        <v>13444</v>
      </c>
      <c r="B3885" s="784"/>
      <c r="C3885" s="784"/>
      <c r="D3885" s="784"/>
      <c r="E3885" s="784"/>
      <c r="F3885" s="204">
        <f>SUM(F3884:F3884)</f>
        <v>21.200000000000003</v>
      </c>
      <c r="H3885" s="186"/>
    </row>
    <row r="3886" spans="1:8" ht="12" hidden="1" customHeight="1">
      <c r="A3886" s="778" t="s">
        <v>13445</v>
      </c>
      <c r="B3886" s="779"/>
      <c r="C3886" s="779"/>
      <c r="D3886" s="779"/>
      <c r="E3886" s="779"/>
      <c r="F3886" s="780"/>
      <c r="H3886" s="186"/>
    </row>
    <row r="3887" spans="1:8" ht="12" hidden="1" customHeight="1">
      <c r="A3887" s="207" t="s">
        <v>8238</v>
      </c>
      <c r="B3887" s="208" t="s">
        <v>8239</v>
      </c>
      <c r="C3887" s="209" t="s">
        <v>8240</v>
      </c>
      <c r="D3887" s="210">
        <v>1.216</v>
      </c>
      <c r="E3887" s="211">
        <f>Insumos!D$13</f>
        <v>42.5</v>
      </c>
      <c r="F3887" s="204">
        <f>PRODUCT(D3887:E3887)</f>
        <v>51.68</v>
      </c>
      <c r="H3887" s="186"/>
    </row>
    <row r="3888" spans="1:8" ht="12" hidden="1" customHeight="1">
      <c r="A3888" s="207" t="s">
        <v>8245</v>
      </c>
      <c r="B3888" s="208" t="s">
        <v>8246</v>
      </c>
      <c r="C3888" s="209" t="s">
        <v>8247</v>
      </c>
      <c r="D3888" s="210">
        <v>486</v>
      </c>
      <c r="E3888" s="211">
        <f>Insumos!D$22</f>
        <v>0.46</v>
      </c>
      <c r="F3888" s="204">
        <f>PRODUCT(D3888:E3888)</f>
        <v>223.56</v>
      </c>
      <c r="H3888" s="186"/>
    </row>
    <row r="3889" spans="1:8" ht="12" hidden="1" customHeight="1">
      <c r="A3889" s="207" t="s">
        <v>12115</v>
      </c>
      <c r="B3889" s="208" t="s">
        <v>12116</v>
      </c>
      <c r="C3889" s="209" t="s">
        <v>8247</v>
      </c>
      <c r="D3889" s="210">
        <v>20</v>
      </c>
      <c r="E3889" s="211">
        <f>Insumos!D$737</f>
        <v>6.99</v>
      </c>
      <c r="F3889" s="204">
        <f>PRODUCT(D3889:E3889)</f>
        <v>139.80000000000001</v>
      </c>
      <c r="H3889" s="186"/>
    </row>
    <row r="3890" spans="1:8" ht="12" hidden="1" customHeight="1">
      <c r="A3890" s="783" t="s">
        <v>10905</v>
      </c>
      <c r="B3890" s="784"/>
      <c r="C3890" s="784"/>
      <c r="D3890" s="784"/>
      <c r="E3890" s="784"/>
      <c r="F3890" s="204">
        <f>SUM(F3887:F3889)</f>
        <v>415.04</v>
      </c>
      <c r="H3890" s="186"/>
    </row>
    <row r="3891" spans="1:8" ht="12" hidden="1" customHeight="1">
      <c r="A3891" s="783" t="s">
        <v>6572</v>
      </c>
      <c r="B3891" s="784"/>
      <c r="C3891" s="784"/>
      <c r="D3891" s="784"/>
      <c r="E3891" s="206" t="s">
        <v>10906</v>
      </c>
      <c r="F3891" s="204">
        <f>SUM(F3885,F3890)</f>
        <v>436.24</v>
      </c>
      <c r="H3891" s="186"/>
    </row>
    <row r="3892" spans="1:8" ht="12" hidden="1" customHeight="1">
      <c r="A3892" s="783"/>
      <c r="B3892" s="784"/>
      <c r="C3892" s="784"/>
      <c r="D3892" s="784"/>
      <c r="E3892" s="212" t="s">
        <v>10907</v>
      </c>
      <c r="F3892" s="213">
        <f>F$10*(F3885)</f>
        <v>26.033600000000003</v>
      </c>
      <c r="H3892" s="186"/>
    </row>
    <row r="3893" spans="1:8" ht="12" hidden="1" customHeight="1">
      <c r="A3893" s="783"/>
      <c r="B3893" s="784"/>
      <c r="C3893" s="784"/>
      <c r="D3893" s="784"/>
      <c r="E3893" s="206" t="s">
        <v>10908</v>
      </c>
      <c r="F3893" s="213">
        <f>SUM(F3891:F3892)*F$11</f>
        <v>92.454720000000009</v>
      </c>
      <c r="H3893" s="186"/>
    </row>
    <row r="3894" spans="1:8" ht="12" hidden="1" customHeight="1">
      <c r="A3894" s="789"/>
      <c r="B3894" s="790"/>
      <c r="C3894" s="790"/>
      <c r="D3894" s="790"/>
      <c r="E3894" s="215" t="s">
        <v>10909</v>
      </c>
      <c r="F3894" s="216">
        <f>SUM(F3891:F3893)</f>
        <v>554.72831999999994</v>
      </c>
      <c r="H3894" s="186"/>
    </row>
    <row r="3895" spans="1:8" ht="12" hidden="1" customHeight="1">
      <c r="A3895" s="791" t="s">
        <v>4547</v>
      </c>
      <c r="B3895" s="792"/>
      <c r="C3895" s="792"/>
      <c r="D3895" s="792"/>
      <c r="E3895" s="781" t="s">
        <v>3402</v>
      </c>
      <c r="F3895" s="782"/>
      <c r="H3895" s="186"/>
    </row>
    <row r="3896" spans="1:8" ht="12" hidden="1" customHeight="1">
      <c r="A3896" s="190" t="s">
        <v>10268</v>
      </c>
      <c r="B3896" s="191">
        <f>ROUND(F3909,2)</f>
        <v>487.94</v>
      </c>
      <c r="C3896" s="269"/>
      <c r="D3896" s="269"/>
      <c r="E3896" s="270"/>
      <c r="F3896" s="271"/>
      <c r="H3896" s="186"/>
    </row>
    <row r="3897" spans="1:8" ht="12" hidden="1" customHeight="1">
      <c r="A3897" s="195" t="s">
        <v>12885</v>
      </c>
      <c r="B3897" s="196" t="s">
        <v>8261</v>
      </c>
      <c r="C3897" s="196" t="s">
        <v>8262</v>
      </c>
      <c r="D3897" s="196" t="s">
        <v>8263</v>
      </c>
      <c r="E3897" s="196" t="s">
        <v>8264</v>
      </c>
      <c r="F3897" s="197" t="s">
        <v>8265</v>
      </c>
      <c r="H3897" s="186"/>
    </row>
    <row r="3898" spans="1:8" ht="12" hidden="1" customHeight="1">
      <c r="A3898" s="778" t="s">
        <v>13437</v>
      </c>
      <c r="B3898" s="779"/>
      <c r="C3898" s="779"/>
      <c r="D3898" s="779"/>
      <c r="E3898" s="779"/>
      <c r="F3898" s="780"/>
      <c r="H3898" s="186"/>
    </row>
    <row r="3899" spans="1:8" ht="12" hidden="1" customHeight="1">
      <c r="A3899" s="207" t="s">
        <v>4681</v>
      </c>
      <c r="B3899" s="208" t="s">
        <v>4682</v>
      </c>
      <c r="C3899" s="209" t="s">
        <v>13436</v>
      </c>
      <c r="D3899" s="210">
        <v>10</v>
      </c>
      <c r="E3899" s="211">
        <f>F$12</f>
        <v>2.12</v>
      </c>
      <c r="F3899" s="204">
        <f>PRODUCT(D3899:E3899)</f>
        <v>21.200000000000003</v>
      </c>
      <c r="H3899" s="186"/>
    </row>
    <row r="3900" spans="1:8" ht="12" hidden="1" customHeight="1">
      <c r="A3900" s="783" t="s">
        <v>13444</v>
      </c>
      <c r="B3900" s="784"/>
      <c r="C3900" s="784"/>
      <c r="D3900" s="784"/>
      <c r="E3900" s="784"/>
      <c r="F3900" s="204">
        <f>SUM(F3899:F3899)</f>
        <v>21.200000000000003</v>
      </c>
      <c r="H3900" s="186"/>
    </row>
    <row r="3901" spans="1:8" ht="12" hidden="1" customHeight="1">
      <c r="A3901" s="778" t="s">
        <v>13445</v>
      </c>
      <c r="B3901" s="779"/>
      <c r="C3901" s="779"/>
      <c r="D3901" s="779"/>
      <c r="E3901" s="779"/>
      <c r="F3901" s="780"/>
      <c r="H3901" s="186"/>
    </row>
    <row r="3902" spans="1:8" ht="12" hidden="1" customHeight="1">
      <c r="A3902" s="207" t="s">
        <v>8238</v>
      </c>
      <c r="B3902" s="208" t="s">
        <v>8239</v>
      </c>
      <c r="C3902" s="209" t="s">
        <v>8240</v>
      </c>
      <c r="D3902" s="210">
        <v>1.216</v>
      </c>
      <c r="E3902" s="211">
        <f>Insumos!D$13</f>
        <v>42.5</v>
      </c>
      <c r="F3902" s="204">
        <f>PRODUCT(D3902:E3902)</f>
        <v>51.68</v>
      </c>
      <c r="H3902" s="186"/>
    </row>
    <row r="3903" spans="1:8" ht="12" hidden="1" customHeight="1">
      <c r="A3903" s="207" t="s">
        <v>8245</v>
      </c>
      <c r="B3903" s="208" t="s">
        <v>8246</v>
      </c>
      <c r="C3903" s="209" t="s">
        <v>8247</v>
      </c>
      <c r="D3903" s="210">
        <v>365</v>
      </c>
      <c r="E3903" s="211">
        <f>Insumos!D$22</f>
        <v>0.46</v>
      </c>
      <c r="F3903" s="204">
        <f>PRODUCT(D3903:E3903)</f>
        <v>167.9</v>
      </c>
      <c r="H3903" s="186"/>
    </row>
    <row r="3904" spans="1:8" ht="12" hidden="1" customHeight="1">
      <c r="A3904" s="207" t="s">
        <v>12115</v>
      </c>
      <c r="B3904" s="208" t="s">
        <v>12116</v>
      </c>
      <c r="C3904" s="209" t="s">
        <v>8247</v>
      </c>
      <c r="D3904" s="210">
        <v>20</v>
      </c>
      <c r="E3904" s="211">
        <f>Insumos!D$737</f>
        <v>6.99</v>
      </c>
      <c r="F3904" s="204">
        <f>PRODUCT(D3904:E3904)</f>
        <v>139.80000000000001</v>
      </c>
      <c r="H3904" s="186"/>
    </row>
    <row r="3905" spans="1:8" ht="12" hidden="1" customHeight="1">
      <c r="A3905" s="783" t="s">
        <v>10905</v>
      </c>
      <c r="B3905" s="784"/>
      <c r="C3905" s="784"/>
      <c r="D3905" s="784"/>
      <c r="E3905" s="784"/>
      <c r="F3905" s="204">
        <f>SUM(F3902:F3904)</f>
        <v>359.38</v>
      </c>
      <c r="H3905" s="186"/>
    </row>
    <row r="3906" spans="1:8" ht="12" hidden="1" customHeight="1">
      <c r="A3906" s="783" t="s">
        <v>6572</v>
      </c>
      <c r="B3906" s="784"/>
      <c r="C3906" s="784"/>
      <c r="D3906" s="784"/>
      <c r="E3906" s="206" t="s">
        <v>10906</v>
      </c>
      <c r="F3906" s="204">
        <f>SUM(F3900,F3905)</f>
        <v>380.58</v>
      </c>
      <c r="H3906" s="186"/>
    </row>
    <row r="3907" spans="1:8" ht="12" hidden="1" customHeight="1">
      <c r="A3907" s="783"/>
      <c r="B3907" s="784"/>
      <c r="C3907" s="784"/>
      <c r="D3907" s="784"/>
      <c r="E3907" s="212" t="s">
        <v>10907</v>
      </c>
      <c r="F3907" s="213">
        <f>F$10*(F3900)</f>
        <v>26.033600000000003</v>
      </c>
      <c r="H3907" s="186"/>
    </row>
    <row r="3908" spans="1:8" ht="12" hidden="1" customHeight="1">
      <c r="A3908" s="783"/>
      <c r="B3908" s="784"/>
      <c r="C3908" s="784"/>
      <c r="D3908" s="784"/>
      <c r="E3908" s="206" t="s">
        <v>10908</v>
      </c>
      <c r="F3908" s="213">
        <f>SUM(F3906:F3907)*F$11</f>
        <v>81.322720000000004</v>
      </c>
      <c r="H3908" s="186"/>
    </row>
    <row r="3909" spans="1:8" ht="12" hidden="1" customHeight="1">
      <c r="A3909" s="789"/>
      <c r="B3909" s="790"/>
      <c r="C3909" s="790"/>
      <c r="D3909" s="790"/>
      <c r="E3909" s="215" t="s">
        <v>10909</v>
      </c>
      <c r="F3909" s="216">
        <f>SUM(F3906:F3908)</f>
        <v>487.93631999999997</v>
      </c>
      <c r="H3909" s="186"/>
    </row>
    <row r="3910" spans="1:8" ht="12" hidden="1" customHeight="1">
      <c r="H3910" s="186"/>
    </row>
    <row r="3911" spans="1:8" ht="12" hidden="1" customHeight="1">
      <c r="A3911" s="791" t="s">
        <v>5586</v>
      </c>
      <c r="B3911" s="792"/>
      <c r="C3911" s="792"/>
      <c r="D3911" s="792"/>
      <c r="E3911" s="781" t="s">
        <v>3402</v>
      </c>
      <c r="F3911" s="782"/>
      <c r="H3911" s="186"/>
    </row>
    <row r="3912" spans="1:8" ht="12" hidden="1" customHeight="1">
      <c r="A3912" s="190" t="s">
        <v>10268</v>
      </c>
      <c r="B3912" s="191">
        <f>ROUND(F3924,2)</f>
        <v>386.97</v>
      </c>
      <c r="C3912" s="269"/>
      <c r="D3912" s="269"/>
      <c r="E3912" s="270"/>
      <c r="F3912" s="271"/>
      <c r="H3912" s="186"/>
    </row>
    <row r="3913" spans="1:8" ht="12" hidden="1" customHeight="1">
      <c r="A3913" s="195" t="s">
        <v>12885</v>
      </c>
      <c r="B3913" s="196" t="s">
        <v>8261</v>
      </c>
      <c r="C3913" s="196" t="s">
        <v>8262</v>
      </c>
      <c r="D3913" s="196" t="s">
        <v>8263</v>
      </c>
      <c r="E3913" s="196" t="s">
        <v>8264</v>
      </c>
      <c r="F3913" s="197" t="s">
        <v>8265</v>
      </c>
      <c r="H3913" s="186"/>
    </row>
    <row r="3914" spans="1:8" ht="12" hidden="1" customHeight="1">
      <c r="A3914" s="778" t="s">
        <v>13437</v>
      </c>
      <c r="B3914" s="779"/>
      <c r="C3914" s="779"/>
      <c r="D3914" s="779"/>
      <c r="E3914" s="779"/>
      <c r="F3914" s="780"/>
      <c r="H3914" s="186"/>
    </row>
    <row r="3915" spans="1:8" ht="12" hidden="1" customHeight="1">
      <c r="A3915" s="207" t="s">
        <v>4681</v>
      </c>
      <c r="B3915" s="208" t="s">
        <v>4682</v>
      </c>
      <c r="C3915" s="209" t="s">
        <v>13436</v>
      </c>
      <c r="D3915" s="210">
        <v>10</v>
      </c>
      <c r="E3915" s="211">
        <f>F$12</f>
        <v>2.12</v>
      </c>
      <c r="F3915" s="204">
        <f>PRODUCT(D3915:E3915)</f>
        <v>21.200000000000003</v>
      </c>
      <c r="H3915" s="186"/>
    </row>
    <row r="3916" spans="1:8" ht="12" hidden="1" customHeight="1">
      <c r="A3916" s="783" t="s">
        <v>13444</v>
      </c>
      <c r="B3916" s="784"/>
      <c r="C3916" s="784"/>
      <c r="D3916" s="784"/>
      <c r="E3916" s="784"/>
      <c r="F3916" s="204">
        <f>SUM(F3915:F3915)</f>
        <v>21.200000000000003</v>
      </c>
      <c r="H3916" s="186"/>
    </row>
    <row r="3917" spans="1:8" ht="12" hidden="1" customHeight="1">
      <c r="A3917" s="778" t="s">
        <v>13445</v>
      </c>
      <c r="B3917" s="779"/>
      <c r="C3917" s="779"/>
      <c r="D3917" s="779"/>
      <c r="E3917" s="779"/>
      <c r="F3917" s="780"/>
      <c r="H3917" s="186"/>
    </row>
    <row r="3918" spans="1:8" ht="12" hidden="1" customHeight="1">
      <c r="A3918" s="207" t="s">
        <v>8238</v>
      </c>
      <c r="B3918" s="208" t="s">
        <v>8239</v>
      </c>
      <c r="C3918" s="209" t="s">
        <v>8240</v>
      </c>
      <c r="D3918" s="210">
        <v>1.216</v>
      </c>
      <c r="E3918" s="211">
        <f>Insumos!D$13</f>
        <v>42.5</v>
      </c>
      <c r="F3918" s="204">
        <f>PRODUCT(D3918:E3918)</f>
        <v>51.68</v>
      </c>
      <c r="H3918" s="186"/>
    </row>
    <row r="3919" spans="1:8" ht="12" hidden="1" customHeight="1">
      <c r="A3919" s="207" t="s">
        <v>8245</v>
      </c>
      <c r="B3919" s="208" t="s">
        <v>8246</v>
      </c>
      <c r="C3919" s="209" t="s">
        <v>8247</v>
      </c>
      <c r="D3919" s="210">
        <v>486</v>
      </c>
      <c r="E3919" s="211">
        <f>Insumos!D$22</f>
        <v>0.46</v>
      </c>
      <c r="F3919" s="204">
        <f>PRODUCT(D3919:E3919)</f>
        <v>223.56</v>
      </c>
      <c r="H3919" s="186"/>
    </row>
    <row r="3920" spans="1:8" ht="12" hidden="1" customHeight="1">
      <c r="A3920" s="783" t="s">
        <v>10905</v>
      </c>
      <c r="B3920" s="784"/>
      <c r="C3920" s="784"/>
      <c r="D3920" s="784"/>
      <c r="E3920" s="784"/>
      <c r="F3920" s="204">
        <f>SUM(F3918:F3919)</f>
        <v>275.24</v>
      </c>
      <c r="H3920" s="186"/>
    </row>
    <row r="3921" spans="1:8" ht="12" hidden="1" customHeight="1">
      <c r="A3921" s="783" t="s">
        <v>6572</v>
      </c>
      <c r="B3921" s="784"/>
      <c r="C3921" s="784"/>
      <c r="D3921" s="784"/>
      <c r="E3921" s="206" t="s">
        <v>10906</v>
      </c>
      <c r="F3921" s="204">
        <f>SUM(F3916,F3920)</f>
        <v>296.44</v>
      </c>
      <c r="H3921" s="186"/>
    </row>
    <row r="3922" spans="1:8" ht="12" hidden="1" customHeight="1">
      <c r="A3922" s="783"/>
      <c r="B3922" s="784"/>
      <c r="C3922" s="784"/>
      <c r="D3922" s="784"/>
      <c r="E3922" s="212" t="s">
        <v>10907</v>
      </c>
      <c r="F3922" s="213">
        <f>F$10*(F3915)</f>
        <v>26.033600000000003</v>
      </c>
      <c r="H3922" s="186"/>
    </row>
    <row r="3923" spans="1:8" ht="12" hidden="1" customHeight="1">
      <c r="A3923" s="783"/>
      <c r="B3923" s="784"/>
      <c r="C3923" s="784"/>
      <c r="D3923" s="784"/>
      <c r="E3923" s="206" t="s">
        <v>10908</v>
      </c>
      <c r="F3923" s="213">
        <f>SUM(F3921:F3922)*F$11</f>
        <v>64.494720000000001</v>
      </c>
      <c r="H3923" s="186"/>
    </row>
    <row r="3924" spans="1:8" ht="12" hidden="1" customHeight="1">
      <c r="A3924" s="789"/>
      <c r="B3924" s="790"/>
      <c r="C3924" s="790"/>
      <c r="D3924" s="790"/>
      <c r="E3924" s="215" t="s">
        <v>10909</v>
      </c>
      <c r="F3924" s="216">
        <f>SUM(F3921:F3923)</f>
        <v>386.96831999999995</v>
      </c>
      <c r="H3924" s="186"/>
    </row>
    <row r="3925" spans="1:8" ht="12" hidden="1" customHeight="1">
      <c r="H3925" s="186"/>
    </row>
    <row r="3926" spans="1:8" ht="12" hidden="1" customHeight="1">
      <c r="A3926" s="791" t="s">
        <v>12123</v>
      </c>
      <c r="B3926" s="792"/>
      <c r="C3926" s="792"/>
      <c r="D3926" s="792"/>
      <c r="E3926" s="781" t="s">
        <v>3402</v>
      </c>
      <c r="F3926" s="782"/>
      <c r="H3926" s="186"/>
    </row>
    <row r="3927" spans="1:8" ht="12" hidden="1" customHeight="1">
      <c r="A3927" s="190" t="s">
        <v>10268</v>
      </c>
      <c r="B3927" s="191">
        <f>ROUND(F3939,2)</f>
        <v>320.18</v>
      </c>
      <c r="C3927" s="269"/>
      <c r="D3927" s="269"/>
      <c r="E3927" s="270"/>
      <c r="F3927" s="271"/>
      <c r="H3927" s="186"/>
    </row>
    <row r="3928" spans="1:8" ht="12" hidden="1" customHeight="1">
      <c r="A3928" s="195" t="s">
        <v>12885</v>
      </c>
      <c r="B3928" s="196" t="s">
        <v>8261</v>
      </c>
      <c r="C3928" s="196" t="s">
        <v>8262</v>
      </c>
      <c r="D3928" s="196" t="s">
        <v>8263</v>
      </c>
      <c r="E3928" s="196" t="s">
        <v>8264</v>
      </c>
      <c r="F3928" s="197" t="s">
        <v>8265</v>
      </c>
      <c r="H3928" s="186"/>
    </row>
    <row r="3929" spans="1:8" ht="12" hidden="1" customHeight="1">
      <c r="A3929" s="778" t="s">
        <v>13437</v>
      </c>
      <c r="B3929" s="779"/>
      <c r="C3929" s="779"/>
      <c r="D3929" s="779"/>
      <c r="E3929" s="779"/>
      <c r="F3929" s="780"/>
      <c r="H3929" s="186"/>
    </row>
    <row r="3930" spans="1:8" ht="12" hidden="1" customHeight="1">
      <c r="A3930" s="207" t="s">
        <v>4681</v>
      </c>
      <c r="B3930" s="208" t="s">
        <v>4682</v>
      </c>
      <c r="C3930" s="209" t="s">
        <v>13436</v>
      </c>
      <c r="D3930" s="210">
        <v>10</v>
      </c>
      <c r="E3930" s="211">
        <f>F$12</f>
        <v>2.12</v>
      </c>
      <c r="F3930" s="204">
        <f>PRODUCT(D3930:E3930)</f>
        <v>21.200000000000003</v>
      </c>
      <c r="H3930" s="186"/>
    </row>
    <row r="3931" spans="1:8" ht="12" hidden="1" customHeight="1">
      <c r="A3931" s="783" t="s">
        <v>13444</v>
      </c>
      <c r="B3931" s="784"/>
      <c r="C3931" s="784"/>
      <c r="D3931" s="784"/>
      <c r="E3931" s="784"/>
      <c r="F3931" s="204">
        <f>SUM(F3930:F3930)</f>
        <v>21.200000000000003</v>
      </c>
      <c r="H3931" s="186"/>
    </row>
    <row r="3932" spans="1:8" ht="12" hidden="1" customHeight="1">
      <c r="A3932" s="778" t="s">
        <v>13445</v>
      </c>
      <c r="B3932" s="779"/>
      <c r="C3932" s="779"/>
      <c r="D3932" s="779"/>
      <c r="E3932" s="779"/>
      <c r="F3932" s="780"/>
      <c r="H3932" s="186"/>
    </row>
    <row r="3933" spans="1:8" ht="12" hidden="1" customHeight="1">
      <c r="A3933" s="207" t="s">
        <v>8238</v>
      </c>
      <c r="B3933" s="208" t="s">
        <v>8239</v>
      </c>
      <c r="C3933" s="209" t="s">
        <v>8240</v>
      </c>
      <c r="D3933" s="210">
        <v>1.216</v>
      </c>
      <c r="E3933" s="211">
        <f>Insumos!D$13</f>
        <v>42.5</v>
      </c>
      <c r="F3933" s="204">
        <f>PRODUCT(D3933:E3933)</f>
        <v>51.68</v>
      </c>
      <c r="H3933" s="186"/>
    </row>
    <row r="3934" spans="1:8" ht="12" hidden="1" customHeight="1">
      <c r="A3934" s="207" t="s">
        <v>8245</v>
      </c>
      <c r="B3934" s="208" t="s">
        <v>8246</v>
      </c>
      <c r="C3934" s="209" t="s">
        <v>8247</v>
      </c>
      <c r="D3934" s="210">
        <v>365</v>
      </c>
      <c r="E3934" s="211">
        <f>Insumos!D$22</f>
        <v>0.46</v>
      </c>
      <c r="F3934" s="204">
        <f>PRODUCT(D3934:E3934)</f>
        <v>167.9</v>
      </c>
      <c r="H3934" s="186"/>
    </row>
    <row r="3935" spans="1:8" ht="12" hidden="1" customHeight="1">
      <c r="A3935" s="783" t="s">
        <v>10905</v>
      </c>
      <c r="B3935" s="784"/>
      <c r="C3935" s="784"/>
      <c r="D3935" s="784"/>
      <c r="E3935" s="784"/>
      <c r="F3935" s="204">
        <f>SUM(F3933:F3934)</f>
        <v>219.58</v>
      </c>
      <c r="H3935" s="186"/>
    </row>
    <row r="3936" spans="1:8" ht="12" hidden="1" customHeight="1">
      <c r="A3936" s="783" t="s">
        <v>6572</v>
      </c>
      <c r="B3936" s="784"/>
      <c r="C3936" s="784"/>
      <c r="D3936" s="784"/>
      <c r="E3936" s="206" t="s">
        <v>10906</v>
      </c>
      <c r="F3936" s="204">
        <f>SUM(F3931,F3935)</f>
        <v>240.78000000000003</v>
      </c>
      <c r="H3936" s="186"/>
    </row>
    <row r="3937" spans="1:8" ht="12" hidden="1" customHeight="1">
      <c r="A3937" s="783"/>
      <c r="B3937" s="784"/>
      <c r="C3937" s="784"/>
      <c r="D3937" s="784"/>
      <c r="E3937" s="212" t="s">
        <v>10907</v>
      </c>
      <c r="F3937" s="213">
        <f>F$10*(F3931)</f>
        <v>26.033600000000003</v>
      </c>
      <c r="H3937" s="186"/>
    </row>
    <row r="3938" spans="1:8" ht="12" hidden="1" customHeight="1">
      <c r="A3938" s="783"/>
      <c r="B3938" s="784"/>
      <c r="C3938" s="784"/>
      <c r="D3938" s="784"/>
      <c r="E3938" s="206" t="s">
        <v>10908</v>
      </c>
      <c r="F3938" s="213">
        <f>SUM(F3936:F3937)*F$11</f>
        <v>53.362720000000003</v>
      </c>
      <c r="H3938" s="186"/>
    </row>
    <row r="3939" spans="1:8" ht="12" hidden="1" customHeight="1">
      <c r="A3939" s="789"/>
      <c r="B3939" s="790"/>
      <c r="C3939" s="790"/>
      <c r="D3939" s="790"/>
      <c r="E3939" s="215" t="s">
        <v>10909</v>
      </c>
      <c r="F3939" s="216">
        <f>SUM(F3936:F3938)</f>
        <v>320.17632000000003</v>
      </c>
      <c r="H3939" s="186"/>
    </row>
    <row r="3940" spans="1:8" hidden="1">
      <c r="H3940" s="186"/>
    </row>
    <row r="3941" spans="1:8" ht="11.85" hidden="1" customHeight="1">
      <c r="A3941" s="791" t="s">
        <v>8061</v>
      </c>
      <c r="B3941" s="792"/>
      <c r="C3941" s="792"/>
      <c r="D3941" s="792"/>
      <c r="E3941" s="781" t="s">
        <v>3402</v>
      </c>
      <c r="F3941" s="782"/>
      <c r="H3941" s="186"/>
    </row>
    <row r="3942" spans="1:8" ht="11.85" hidden="1" customHeight="1">
      <c r="A3942" s="190" t="s">
        <v>10268</v>
      </c>
      <c r="B3942" s="191">
        <f>ROUND(F3954,2)</f>
        <v>252.83</v>
      </c>
      <c r="C3942" s="269"/>
      <c r="D3942" s="269"/>
      <c r="E3942" s="270"/>
      <c r="F3942" s="271"/>
      <c r="H3942" s="186"/>
    </row>
    <row r="3943" spans="1:8" ht="11.85" hidden="1" customHeight="1">
      <c r="A3943" s="195" t="s">
        <v>12885</v>
      </c>
      <c r="B3943" s="196" t="s">
        <v>8261</v>
      </c>
      <c r="C3943" s="196" t="s">
        <v>8262</v>
      </c>
      <c r="D3943" s="196" t="s">
        <v>8263</v>
      </c>
      <c r="E3943" s="196" t="s">
        <v>8264</v>
      </c>
      <c r="F3943" s="197" t="s">
        <v>8265</v>
      </c>
      <c r="H3943" s="186"/>
    </row>
    <row r="3944" spans="1:8" ht="11.85" hidden="1" customHeight="1">
      <c r="A3944" s="778" t="s">
        <v>13437</v>
      </c>
      <c r="B3944" s="779"/>
      <c r="C3944" s="779"/>
      <c r="D3944" s="779"/>
      <c r="E3944" s="779"/>
      <c r="F3944" s="780"/>
      <c r="H3944" s="186"/>
    </row>
    <row r="3945" spans="1:8" ht="11.85" hidden="1" customHeight="1">
      <c r="A3945" s="207" t="s">
        <v>4681</v>
      </c>
      <c r="B3945" s="208" t="s">
        <v>4682</v>
      </c>
      <c r="C3945" s="209" t="s">
        <v>13436</v>
      </c>
      <c r="D3945" s="210">
        <v>10</v>
      </c>
      <c r="E3945" s="211">
        <f>F$12</f>
        <v>2.12</v>
      </c>
      <c r="F3945" s="204">
        <f>PRODUCT(D3945:E3945)</f>
        <v>21.200000000000003</v>
      </c>
      <c r="H3945" s="186"/>
    </row>
    <row r="3946" spans="1:8" ht="11.85" hidden="1" customHeight="1">
      <c r="A3946" s="205" t="s">
        <v>13444</v>
      </c>
      <c r="B3946" s="206"/>
      <c r="C3946" s="206"/>
      <c r="D3946" s="206"/>
      <c r="E3946" s="206"/>
      <c r="F3946" s="204">
        <f>SUM(F3945:F3945)</f>
        <v>21.200000000000003</v>
      </c>
      <c r="H3946" s="186"/>
    </row>
    <row r="3947" spans="1:8" ht="11.85" hidden="1" customHeight="1">
      <c r="A3947" s="778" t="s">
        <v>13445</v>
      </c>
      <c r="B3947" s="779"/>
      <c r="C3947" s="779"/>
      <c r="D3947" s="779"/>
      <c r="E3947" s="779"/>
      <c r="F3947" s="780"/>
      <c r="H3947" s="186"/>
    </row>
    <row r="3948" spans="1:8" ht="11.85" hidden="1" customHeight="1">
      <c r="A3948" s="207" t="s">
        <v>8238</v>
      </c>
      <c r="B3948" s="208" t="s">
        <v>8239</v>
      </c>
      <c r="C3948" s="209" t="s">
        <v>8240</v>
      </c>
      <c r="D3948" s="210">
        <v>1.216</v>
      </c>
      <c r="E3948" s="211">
        <f>Insumos!D$13</f>
        <v>42.5</v>
      </c>
      <c r="F3948" s="204">
        <f>PRODUCT(D3948:E3948)</f>
        <v>51.68</v>
      </c>
      <c r="H3948" s="186"/>
    </row>
    <row r="3949" spans="1:8" ht="11.85" hidden="1" customHeight="1">
      <c r="A3949" s="207" t="s">
        <v>8245</v>
      </c>
      <c r="B3949" s="208" t="s">
        <v>8246</v>
      </c>
      <c r="C3949" s="209" t="s">
        <v>8247</v>
      </c>
      <c r="D3949" s="210">
        <v>243</v>
      </c>
      <c r="E3949" s="211">
        <f>Insumos!D$22</f>
        <v>0.46</v>
      </c>
      <c r="F3949" s="204">
        <f>PRODUCT(D3949:E3949)</f>
        <v>111.78</v>
      </c>
      <c r="H3949" s="186"/>
    </row>
    <row r="3950" spans="1:8" ht="11.85" hidden="1" customHeight="1">
      <c r="A3950" s="783" t="s">
        <v>10905</v>
      </c>
      <c r="B3950" s="784"/>
      <c r="C3950" s="784"/>
      <c r="D3950" s="784"/>
      <c r="E3950" s="784"/>
      <c r="F3950" s="204">
        <f>SUM(F3948:F3949)</f>
        <v>163.46</v>
      </c>
      <c r="H3950" s="186"/>
    </row>
    <row r="3951" spans="1:8" ht="11.85" hidden="1" customHeight="1">
      <c r="A3951" s="783" t="s">
        <v>6572</v>
      </c>
      <c r="B3951" s="784"/>
      <c r="C3951" s="784"/>
      <c r="D3951" s="784"/>
      <c r="E3951" s="206" t="s">
        <v>10906</v>
      </c>
      <c r="F3951" s="204">
        <f>SUM(F3946,F3950)</f>
        <v>184.66000000000003</v>
      </c>
      <c r="H3951" s="186"/>
    </row>
    <row r="3952" spans="1:8" ht="11.85" hidden="1" customHeight="1">
      <c r="A3952" s="783"/>
      <c r="B3952" s="784"/>
      <c r="C3952" s="784"/>
      <c r="D3952" s="784"/>
      <c r="E3952" s="212" t="s">
        <v>10907</v>
      </c>
      <c r="F3952" s="213">
        <f>F$10*(F3946)</f>
        <v>26.033600000000003</v>
      </c>
      <c r="H3952" s="186"/>
    </row>
    <row r="3953" spans="1:8" ht="11.85" hidden="1" customHeight="1">
      <c r="A3953" s="783"/>
      <c r="B3953" s="784"/>
      <c r="C3953" s="784"/>
      <c r="D3953" s="784"/>
      <c r="E3953" s="206" t="s">
        <v>10908</v>
      </c>
      <c r="F3953" s="213">
        <f>SUM(F3951:F3952)*F$11</f>
        <v>42.138720000000006</v>
      </c>
      <c r="H3953" s="186"/>
    </row>
    <row r="3954" spans="1:8" ht="11.85" hidden="1" customHeight="1">
      <c r="A3954" s="789"/>
      <c r="B3954" s="790"/>
      <c r="C3954" s="790"/>
      <c r="D3954" s="790"/>
      <c r="E3954" s="215" t="s">
        <v>10909</v>
      </c>
      <c r="F3954" s="216">
        <f>SUM(F3951:F3953)</f>
        <v>252.83232000000004</v>
      </c>
      <c r="H3954" s="186"/>
    </row>
    <row r="3955" spans="1:8" ht="11.85" hidden="1" customHeight="1">
      <c r="H3955" s="186"/>
    </row>
    <row r="3956" spans="1:8" ht="11.85" hidden="1" customHeight="1">
      <c r="A3956" s="791" t="s">
        <v>6692</v>
      </c>
      <c r="B3956" s="792"/>
      <c r="C3956" s="792"/>
      <c r="D3956" s="792"/>
      <c r="E3956" s="781" t="s">
        <v>3402</v>
      </c>
      <c r="F3956" s="782"/>
      <c r="H3956" s="186"/>
    </row>
    <row r="3957" spans="1:8" ht="11.85" hidden="1" customHeight="1">
      <c r="A3957" s="190" t="s">
        <v>10268</v>
      </c>
      <c r="B3957" s="191">
        <f>ROUND(F3969,2)</f>
        <v>286.99</v>
      </c>
      <c r="C3957" s="269"/>
      <c r="D3957" s="269"/>
      <c r="E3957" s="270"/>
      <c r="F3957" s="271"/>
      <c r="H3957" s="186"/>
    </row>
    <row r="3958" spans="1:8" ht="11.85" hidden="1" customHeight="1">
      <c r="A3958" s="195" t="s">
        <v>12885</v>
      </c>
      <c r="B3958" s="196" t="s">
        <v>8261</v>
      </c>
      <c r="C3958" s="196" t="s">
        <v>8262</v>
      </c>
      <c r="D3958" s="196" t="s">
        <v>8263</v>
      </c>
      <c r="E3958" s="196" t="s">
        <v>8264</v>
      </c>
      <c r="F3958" s="197" t="s">
        <v>8265</v>
      </c>
      <c r="H3958" s="186"/>
    </row>
    <row r="3959" spans="1:8" ht="11.85" hidden="1" customHeight="1">
      <c r="A3959" s="778" t="s">
        <v>13437</v>
      </c>
      <c r="B3959" s="779"/>
      <c r="C3959" s="779"/>
      <c r="D3959" s="779"/>
      <c r="E3959" s="779"/>
      <c r="F3959" s="780"/>
      <c r="H3959" s="186"/>
    </row>
    <row r="3960" spans="1:8" ht="11.85" hidden="1" customHeight="1">
      <c r="A3960" s="207" t="s">
        <v>4681</v>
      </c>
      <c r="B3960" s="208" t="s">
        <v>4682</v>
      </c>
      <c r="C3960" s="209" t="s">
        <v>13436</v>
      </c>
      <c r="D3960" s="210">
        <v>8</v>
      </c>
      <c r="E3960" s="211">
        <f>F$12</f>
        <v>2.12</v>
      </c>
      <c r="F3960" s="204">
        <f>PRODUCT(D3960:E3960)</f>
        <v>16.96</v>
      </c>
      <c r="H3960" s="186"/>
    </row>
    <row r="3961" spans="1:8" ht="11.85" hidden="1" customHeight="1">
      <c r="A3961" s="783" t="s">
        <v>13444</v>
      </c>
      <c r="B3961" s="784"/>
      <c r="C3961" s="784"/>
      <c r="D3961" s="784"/>
      <c r="E3961" s="784"/>
      <c r="F3961" s="204">
        <f>SUM(F3960:F3960)</f>
        <v>16.96</v>
      </c>
      <c r="H3961" s="186"/>
    </row>
    <row r="3962" spans="1:8" ht="11.85" hidden="1" customHeight="1">
      <c r="A3962" s="778" t="s">
        <v>13445</v>
      </c>
      <c r="B3962" s="779"/>
      <c r="C3962" s="779"/>
      <c r="D3962" s="779"/>
      <c r="E3962" s="779"/>
      <c r="F3962" s="780"/>
      <c r="H3962" s="186"/>
    </row>
    <row r="3963" spans="1:8" ht="11.85" hidden="1" customHeight="1">
      <c r="A3963" s="207" t="s">
        <v>8245</v>
      </c>
      <c r="B3963" s="208" t="s">
        <v>8246</v>
      </c>
      <c r="C3963" s="209" t="s">
        <v>8247</v>
      </c>
      <c r="D3963" s="210">
        <v>342.11</v>
      </c>
      <c r="E3963" s="211">
        <f>Insumos!D$22</f>
        <v>0.46</v>
      </c>
      <c r="F3963" s="204">
        <f>PRODUCT(D3963:E3963)</f>
        <v>157.37060000000002</v>
      </c>
      <c r="H3963" s="186"/>
    </row>
    <row r="3964" spans="1:8" ht="11.85" hidden="1" customHeight="1">
      <c r="A3964" s="207" t="s">
        <v>6693</v>
      </c>
      <c r="B3964" s="208" t="s">
        <v>6694</v>
      </c>
      <c r="C3964" s="209" t="s">
        <v>8240</v>
      </c>
      <c r="D3964" s="210">
        <v>1</v>
      </c>
      <c r="E3964" s="211">
        <f>Insumos!D$28</f>
        <v>44</v>
      </c>
      <c r="F3964" s="204">
        <f>PRODUCT(D3964:E3964)</f>
        <v>44</v>
      </c>
      <c r="H3964" s="186"/>
    </row>
    <row r="3965" spans="1:8" ht="11.85" hidden="1" customHeight="1">
      <c r="A3965" s="783" t="s">
        <v>10905</v>
      </c>
      <c r="B3965" s="784"/>
      <c r="C3965" s="784"/>
      <c r="D3965" s="784"/>
      <c r="E3965" s="784"/>
      <c r="F3965" s="204">
        <f>SUM(F3963:F3964)</f>
        <v>201.37060000000002</v>
      </c>
      <c r="H3965" s="186"/>
    </row>
    <row r="3966" spans="1:8" ht="11.85" hidden="1" customHeight="1">
      <c r="A3966" s="783" t="s">
        <v>6572</v>
      </c>
      <c r="B3966" s="784"/>
      <c r="C3966" s="784"/>
      <c r="D3966" s="784"/>
      <c r="E3966" s="206" t="s">
        <v>10906</v>
      </c>
      <c r="F3966" s="204">
        <f>SUM(F3961,F3965)</f>
        <v>218.33060000000003</v>
      </c>
      <c r="H3966" s="186"/>
    </row>
    <row r="3967" spans="1:8" ht="11.85" hidden="1" customHeight="1">
      <c r="A3967" s="783"/>
      <c r="B3967" s="784"/>
      <c r="C3967" s="784"/>
      <c r="D3967" s="784"/>
      <c r="E3967" s="212" t="s">
        <v>10907</v>
      </c>
      <c r="F3967" s="213">
        <f>F$10*(F3961)</f>
        <v>20.826879999999999</v>
      </c>
      <c r="H3967" s="186"/>
    </row>
    <row r="3968" spans="1:8" ht="11.85" hidden="1" customHeight="1">
      <c r="A3968" s="783"/>
      <c r="B3968" s="784"/>
      <c r="C3968" s="784"/>
      <c r="D3968" s="784"/>
      <c r="E3968" s="206" t="s">
        <v>10908</v>
      </c>
      <c r="F3968" s="213">
        <f>SUM(F3966:F3967)*F$11</f>
        <v>47.831496000000008</v>
      </c>
      <c r="H3968" s="186"/>
    </row>
    <row r="3969" spans="1:8" ht="11.85" hidden="1" customHeight="1">
      <c r="A3969" s="789"/>
      <c r="B3969" s="790"/>
      <c r="C3969" s="790"/>
      <c r="D3969" s="790"/>
      <c r="E3969" s="215" t="s">
        <v>10909</v>
      </c>
      <c r="F3969" s="216">
        <f>SUM(F3966:F3968)</f>
        <v>286.98897600000004</v>
      </c>
      <c r="H3969" s="186"/>
    </row>
    <row r="3970" spans="1:8" ht="11.85" hidden="1" customHeight="1">
      <c r="H3970" s="186"/>
    </row>
    <row r="3971" spans="1:8" ht="11.85" hidden="1" customHeight="1">
      <c r="A3971" s="796" t="s">
        <v>6695</v>
      </c>
      <c r="B3971" s="796"/>
      <c r="C3971" s="796"/>
      <c r="D3971" s="796"/>
      <c r="E3971" s="796"/>
      <c r="F3971" s="796"/>
      <c r="G3971" s="796"/>
      <c r="H3971" s="186"/>
    </row>
    <row r="3972" spans="1:8" ht="11.85" hidden="1" customHeight="1">
      <c r="H3972" s="186"/>
    </row>
    <row r="3973" spans="1:8" ht="11.85" hidden="1" customHeight="1">
      <c r="A3973" s="791" t="s">
        <v>8836</v>
      </c>
      <c r="B3973" s="792"/>
      <c r="C3973" s="792"/>
      <c r="D3973" s="792"/>
      <c r="E3973" s="781" t="s">
        <v>3402</v>
      </c>
      <c r="F3973" s="782"/>
      <c r="H3973" s="186"/>
    </row>
    <row r="3974" spans="1:8" ht="11.85" hidden="1" customHeight="1">
      <c r="A3974" s="190" t="s">
        <v>10268</v>
      </c>
      <c r="B3974" s="191">
        <f>ROUND(F3987,2)</f>
        <v>433.71</v>
      </c>
      <c r="C3974" s="269"/>
      <c r="D3974" s="269"/>
      <c r="E3974" s="270"/>
      <c r="F3974" s="271"/>
      <c r="H3974" s="186"/>
    </row>
    <row r="3975" spans="1:8" ht="11.85" hidden="1" customHeight="1">
      <c r="A3975" s="195" t="s">
        <v>12885</v>
      </c>
      <c r="B3975" s="196" t="s">
        <v>8261</v>
      </c>
      <c r="C3975" s="196" t="s">
        <v>8262</v>
      </c>
      <c r="D3975" s="196" t="s">
        <v>8263</v>
      </c>
      <c r="E3975" s="196" t="s">
        <v>8264</v>
      </c>
      <c r="F3975" s="197" t="s">
        <v>8265</v>
      </c>
      <c r="H3975" s="186"/>
    </row>
    <row r="3976" spans="1:8" ht="11.85" hidden="1" customHeight="1">
      <c r="A3976" s="778" t="s">
        <v>13437</v>
      </c>
      <c r="B3976" s="779"/>
      <c r="C3976" s="779"/>
      <c r="D3976" s="779"/>
      <c r="E3976" s="779"/>
      <c r="F3976" s="780"/>
      <c r="H3976" s="186"/>
    </row>
    <row r="3977" spans="1:8" ht="11.85" hidden="1" customHeight="1">
      <c r="A3977" s="207" t="s">
        <v>4681</v>
      </c>
      <c r="B3977" s="208" t="s">
        <v>4682</v>
      </c>
      <c r="C3977" s="209" t="s">
        <v>13436</v>
      </c>
      <c r="D3977" s="210">
        <v>32.44</v>
      </c>
      <c r="E3977" s="211">
        <f>F$12</f>
        <v>2.12</v>
      </c>
      <c r="F3977" s="204">
        <f>PRODUCT(D3977:E3977)</f>
        <v>68.772800000000004</v>
      </c>
      <c r="H3977" s="186"/>
    </row>
    <row r="3978" spans="1:8" ht="11.85" hidden="1" customHeight="1">
      <c r="A3978" s="783" t="s">
        <v>13444</v>
      </c>
      <c r="B3978" s="784"/>
      <c r="C3978" s="784"/>
      <c r="D3978" s="784"/>
      <c r="E3978" s="784"/>
      <c r="F3978" s="204">
        <f>SUM(F3977:F3977)</f>
        <v>68.772800000000004</v>
      </c>
      <c r="H3978" s="186"/>
    </row>
    <row r="3979" spans="1:8" ht="11.85" hidden="1" customHeight="1">
      <c r="A3979" s="778" t="s">
        <v>13445</v>
      </c>
      <c r="B3979" s="779"/>
      <c r="C3979" s="779"/>
      <c r="D3979" s="779"/>
      <c r="E3979" s="779"/>
      <c r="F3979" s="780"/>
      <c r="H3979" s="186"/>
    </row>
    <row r="3980" spans="1:8" ht="11.85" hidden="1" customHeight="1">
      <c r="A3980" s="207" t="s">
        <v>8238</v>
      </c>
      <c r="B3980" s="208" t="s">
        <v>8239</v>
      </c>
      <c r="C3980" s="209" t="s">
        <v>8240</v>
      </c>
      <c r="D3980" s="210">
        <v>1.216</v>
      </c>
      <c r="E3980" s="211">
        <f>Insumos!D$13</f>
        <v>42.5</v>
      </c>
      <c r="F3980" s="204">
        <f>PRODUCT(D3980:E3980)</f>
        <v>51.68</v>
      </c>
      <c r="H3980" s="186"/>
    </row>
    <row r="3981" spans="1:8" ht="11.85" hidden="1" customHeight="1">
      <c r="A3981" s="207" t="s">
        <v>2943</v>
      </c>
      <c r="B3981" s="208" t="s">
        <v>2944</v>
      </c>
      <c r="C3981" s="209" t="s">
        <v>8247</v>
      </c>
      <c r="D3981" s="210">
        <v>182</v>
      </c>
      <c r="E3981" s="211">
        <f>Insumos!D$18</f>
        <v>0.4</v>
      </c>
      <c r="F3981" s="204">
        <f>PRODUCT(D3981:E3981)</f>
        <v>72.8</v>
      </c>
      <c r="H3981" s="186"/>
    </row>
    <row r="3982" spans="1:8" ht="11.85" hidden="1" customHeight="1">
      <c r="A3982" s="207" t="s">
        <v>8245</v>
      </c>
      <c r="B3982" s="208" t="s">
        <v>8246</v>
      </c>
      <c r="C3982" s="209" t="s">
        <v>8247</v>
      </c>
      <c r="D3982" s="210">
        <v>182</v>
      </c>
      <c r="E3982" s="211">
        <f>Insumos!D$22</f>
        <v>0.46</v>
      </c>
      <c r="F3982" s="204">
        <f>PRODUCT(D3982:E3982)</f>
        <v>83.72</v>
      </c>
      <c r="H3982" s="186"/>
    </row>
    <row r="3983" spans="1:8" ht="11.85" hidden="1" customHeight="1">
      <c r="A3983" s="783" t="s">
        <v>10905</v>
      </c>
      <c r="B3983" s="784"/>
      <c r="C3983" s="784"/>
      <c r="D3983" s="784"/>
      <c r="E3983" s="784"/>
      <c r="F3983" s="204">
        <f>SUM(F3980:F3982)</f>
        <v>208.2</v>
      </c>
      <c r="H3983" s="186"/>
    </row>
    <row r="3984" spans="1:8" ht="11.85" hidden="1" customHeight="1">
      <c r="A3984" s="783" t="s">
        <v>6572</v>
      </c>
      <c r="B3984" s="784"/>
      <c r="C3984" s="784"/>
      <c r="D3984" s="784"/>
      <c r="E3984" s="206" t="s">
        <v>10906</v>
      </c>
      <c r="F3984" s="204">
        <f>SUM(F3978,F3983)</f>
        <v>276.97280000000001</v>
      </c>
      <c r="H3984" s="186"/>
    </row>
    <row r="3985" spans="1:8" ht="11.85" hidden="1" customHeight="1">
      <c r="A3985" s="783"/>
      <c r="B3985" s="784"/>
      <c r="C3985" s="784"/>
      <c r="D3985" s="784"/>
      <c r="E3985" s="212" t="s">
        <v>10907</v>
      </c>
      <c r="F3985" s="213">
        <f>F$10*(F3978)</f>
        <v>84.452998399999998</v>
      </c>
      <c r="H3985" s="186"/>
    </row>
    <row r="3986" spans="1:8" ht="11.85" hidden="1" customHeight="1">
      <c r="A3986" s="783"/>
      <c r="B3986" s="784"/>
      <c r="C3986" s="784"/>
      <c r="D3986" s="784"/>
      <c r="E3986" s="206" t="s">
        <v>10908</v>
      </c>
      <c r="F3986" s="213">
        <f>SUM(F3984:F3985)*F$11</f>
        <v>72.285159680000007</v>
      </c>
      <c r="H3986" s="186"/>
    </row>
    <row r="3987" spans="1:8" ht="11.85" hidden="1" customHeight="1">
      <c r="A3987" s="789"/>
      <c r="B3987" s="790"/>
      <c r="C3987" s="790"/>
      <c r="D3987" s="790"/>
      <c r="E3987" s="215" t="s">
        <v>10909</v>
      </c>
      <c r="F3987" s="216">
        <f>SUM(F3984:F3986)</f>
        <v>433.71095808000001</v>
      </c>
      <c r="H3987" s="186"/>
    </row>
    <row r="3988" spans="1:8" ht="13.5" hidden="1" customHeight="1">
      <c r="A3988" s="791" t="s">
        <v>6577</v>
      </c>
      <c r="B3988" s="792"/>
      <c r="C3988" s="792"/>
      <c r="D3988" s="792"/>
      <c r="E3988" s="781" t="s">
        <v>3402</v>
      </c>
      <c r="F3988" s="782"/>
      <c r="H3988" s="186"/>
    </row>
    <row r="3989" spans="1:8" ht="13.5" hidden="1" customHeight="1">
      <c r="A3989" s="190" t="s">
        <v>10268</v>
      </c>
      <c r="B3989" s="191">
        <f>ROUND(F4002,2)</f>
        <v>306.52</v>
      </c>
      <c r="C3989" s="269"/>
      <c r="D3989" s="269"/>
      <c r="E3989" s="270"/>
      <c r="F3989" s="271"/>
      <c r="H3989" s="186"/>
    </row>
    <row r="3990" spans="1:8" hidden="1">
      <c r="A3990" s="195" t="s">
        <v>12885</v>
      </c>
      <c r="B3990" s="196" t="s">
        <v>8261</v>
      </c>
      <c r="C3990" s="196" t="s">
        <v>8262</v>
      </c>
      <c r="D3990" s="196" t="s">
        <v>8263</v>
      </c>
      <c r="E3990" s="196" t="s">
        <v>8264</v>
      </c>
      <c r="F3990" s="197" t="s">
        <v>8265</v>
      </c>
      <c r="H3990" s="186"/>
    </row>
    <row r="3991" spans="1:8" ht="12.75" hidden="1" customHeight="1">
      <c r="A3991" s="778" t="s">
        <v>13437</v>
      </c>
      <c r="B3991" s="779"/>
      <c r="C3991" s="779"/>
      <c r="D3991" s="779"/>
      <c r="E3991" s="779"/>
      <c r="F3991" s="780"/>
      <c r="H3991" s="186"/>
    </row>
    <row r="3992" spans="1:8" hidden="1">
      <c r="A3992" s="207" t="s">
        <v>4681</v>
      </c>
      <c r="B3992" s="208" t="s">
        <v>4682</v>
      </c>
      <c r="C3992" s="209" t="s">
        <v>13436</v>
      </c>
      <c r="D3992" s="210">
        <v>10</v>
      </c>
      <c r="E3992" s="211">
        <f>F$12</f>
        <v>2.12</v>
      </c>
      <c r="F3992" s="204">
        <f>PRODUCT(D3992:E3992)</f>
        <v>21.200000000000003</v>
      </c>
      <c r="H3992" s="186"/>
    </row>
    <row r="3993" spans="1:8" ht="12.75" hidden="1" customHeight="1">
      <c r="A3993" s="783" t="s">
        <v>13444</v>
      </c>
      <c r="B3993" s="784"/>
      <c r="C3993" s="784"/>
      <c r="D3993" s="784"/>
      <c r="E3993" s="784"/>
      <c r="F3993" s="204">
        <f>SUM(F3992:F3992)</f>
        <v>21.200000000000003</v>
      </c>
      <c r="H3993" s="186"/>
    </row>
    <row r="3994" spans="1:8" hidden="1">
      <c r="A3994" s="778" t="s">
        <v>13445</v>
      </c>
      <c r="B3994" s="779"/>
      <c r="C3994" s="779"/>
      <c r="D3994" s="779"/>
      <c r="E3994" s="779"/>
      <c r="F3994" s="780"/>
      <c r="H3994" s="186"/>
    </row>
    <row r="3995" spans="1:8" hidden="1">
      <c r="A3995" s="207" t="s">
        <v>8238</v>
      </c>
      <c r="B3995" s="208" t="s">
        <v>8239</v>
      </c>
      <c r="C3995" s="209" t="s">
        <v>8240</v>
      </c>
      <c r="D3995" s="210">
        <v>1.216</v>
      </c>
      <c r="E3995" s="211">
        <f>Insumos!D$13</f>
        <v>42.5</v>
      </c>
      <c r="F3995" s="204">
        <f>PRODUCT(D3995:E3995)</f>
        <v>51.68</v>
      </c>
      <c r="H3995" s="186"/>
    </row>
    <row r="3996" spans="1:8" hidden="1">
      <c r="A3996" s="207" t="s">
        <v>2943</v>
      </c>
      <c r="B3996" s="208" t="s">
        <v>2944</v>
      </c>
      <c r="C3996" s="209" t="s">
        <v>8247</v>
      </c>
      <c r="D3996" s="210">
        <v>182</v>
      </c>
      <c r="E3996" s="211">
        <f>Insumos!D$18</f>
        <v>0.4</v>
      </c>
      <c r="F3996" s="204">
        <f>PRODUCT(D3996:E3996)</f>
        <v>72.8</v>
      </c>
      <c r="H3996" s="186"/>
    </row>
    <row r="3997" spans="1:8" hidden="1">
      <c r="A3997" s="207" t="s">
        <v>8245</v>
      </c>
      <c r="B3997" s="208" t="s">
        <v>8246</v>
      </c>
      <c r="C3997" s="209" t="s">
        <v>8247</v>
      </c>
      <c r="D3997" s="210">
        <v>182</v>
      </c>
      <c r="E3997" s="211">
        <f>Insumos!D$22</f>
        <v>0.46</v>
      </c>
      <c r="F3997" s="204">
        <f>PRODUCT(D3997:E3997)</f>
        <v>83.72</v>
      </c>
      <c r="H3997" s="186"/>
    </row>
    <row r="3998" spans="1:8" ht="12.75" hidden="1" customHeight="1">
      <c r="A3998" s="783" t="s">
        <v>10905</v>
      </c>
      <c r="B3998" s="784"/>
      <c r="C3998" s="784"/>
      <c r="D3998" s="784"/>
      <c r="E3998" s="784"/>
      <c r="F3998" s="204">
        <f>SUM(F3995:F3997)</f>
        <v>208.2</v>
      </c>
      <c r="H3998" s="186"/>
    </row>
    <row r="3999" spans="1:8" hidden="1">
      <c r="A3999" s="783" t="s">
        <v>6572</v>
      </c>
      <c r="B3999" s="784"/>
      <c r="C3999" s="784"/>
      <c r="D3999" s="784"/>
      <c r="E3999" s="206" t="s">
        <v>10906</v>
      </c>
      <c r="F3999" s="204">
        <f>SUM(F3993,F3998)</f>
        <v>229.39999999999998</v>
      </c>
      <c r="H3999" s="186"/>
    </row>
    <row r="4000" spans="1:8" hidden="1">
      <c r="A4000" s="783"/>
      <c r="B4000" s="784"/>
      <c r="C4000" s="784"/>
      <c r="D4000" s="784"/>
      <c r="E4000" s="212" t="s">
        <v>10907</v>
      </c>
      <c r="F4000" s="213">
        <f>F$10*(F3993)</f>
        <v>26.033600000000003</v>
      </c>
      <c r="H4000" s="186"/>
    </row>
    <row r="4001" spans="1:8" hidden="1">
      <c r="A4001" s="783"/>
      <c r="B4001" s="784"/>
      <c r="C4001" s="784"/>
      <c r="D4001" s="784"/>
      <c r="E4001" s="206" t="s">
        <v>10908</v>
      </c>
      <c r="F4001" s="213">
        <f>SUM(F3999:F4000)*F$11</f>
        <v>51.08672</v>
      </c>
      <c r="H4001" s="186"/>
    </row>
    <row r="4002" spans="1:8" hidden="1">
      <c r="A4002" s="789"/>
      <c r="B4002" s="790"/>
      <c r="C4002" s="790"/>
      <c r="D4002" s="790"/>
      <c r="E4002" s="215" t="s">
        <v>10909</v>
      </c>
      <c r="F4002" s="216">
        <f>SUM(F3999:F4001)</f>
        <v>306.52031999999997</v>
      </c>
      <c r="H4002" s="186"/>
    </row>
    <row r="4003" spans="1:8" hidden="1">
      <c r="H4003" s="186"/>
    </row>
    <row r="4004" spans="1:8" ht="12.75" hidden="1" customHeight="1">
      <c r="A4004" s="791" t="s">
        <v>8293</v>
      </c>
      <c r="B4004" s="792"/>
      <c r="C4004" s="792"/>
      <c r="D4004" s="792"/>
      <c r="E4004" s="781" t="s">
        <v>3998</v>
      </c>
      <c r="F4004" s="782"/>
      <c r="H4004" s="186"/>
    </row>
    <row r="4005" spans="1:8" ht="12.75" hidden="1" customHeight="1">
      <c r="A4005" s="190" t="s">
        <v>10268</v>
      </c>
      <c r="B4005" s="191">
        <f>ROUND(F4019,2)</f>
        <v>2.9</v>
      </c>
      <c r="C4005" s="269"/>
      <c r="D4005" s="269"/>
      <c r="E4005" s="270"/>
      <c r="F4005" s="271"/>
      <c r="H4005" s="186"/>
    </row>
    <row r="4006" spans="1:8" ht="12.75" hidden="1" customHeight="1">
      <c r="A4006" s="195" t="s">
        <v>12885</v>
      </c>
      <c r="B4006" s="196" t="s">
        <v>8261</v>
      </c>
      <c r="C4006" s="196" t="s">
        <v>8262</v>
      </c>
      <c r="D4006" s="196" t="s">
        <v>8263</v>
      </c>
      <c r="E4006" s="196" t="s">
        <v>8264</v>
      </c>
      <c r="F4006" s="197" t="s">
        <v>8265</v>
      </c>
      <c r="H4006" s="186"/>
    </row>
    <row r="4007" spans="1:8" ht="12.75" hidden="1" customHeight="1">
      <c r="A4007" s="778" t="s">
        <v>6573</v>
      </c>
      <c r="B4007" s="779"/>
      <c r="C4007" s="779"/>
      <c r="D4007" s="779"/>
      <c r="E4007" s="779"/>
      <c r="F4007" s="780"/>
      <c r="H4007" s="186"/>
    </row>
    <row r="4008" spans="1:8" hidden="1">
      <c r="A4008" s="339" t="s">
        <v>8232</v>
      </c>
      <c r="B4008" s="336" t="s">
        <v>8233</v>
      </c>
      <c r="C4008" s="337" t="s">
        <v>13436</v>
      </c>
      <c r="D4008" s="338">
        <v>3.5999999999999999E-3</v>
      </c>
      <c r="E4008" s="210">
        <f>Insumos!D$117</f>
        <v>10.068899999999999</v>
      </c>
      <c r="F4008" s="204">
        <f>PRODUCT(D4008:E4008)</f>
        <v>3.6248039999999995E-2</v>
      </c>
      <c r="H4008" s="186"/>
    </row>
    <row r="4009" spans="1:8" ht="12.75" hidden="1" customHeight="1">
      <c r="A4009" s="783" t="s">
        <v>6574</v>
      </c>
      <c r="B4009" s="784"/>
      <c r="C4009" s="784"/>
      <c r="D4009" s="784"/>
      <c r="E4009" s="784"/>
      <c r="F4009" s="204">
        <f>SUM(F4008:F4008)</f>
        <v>3.6248039999999995E-2</v>
      </c>
      <c r="H4009" s="186"/>
    </row>
    <row r="4010" spans="1:8" ht="12.75" hidden="1" customHeight="1">
      <c r="A4010" s="778" t="s">
        <v>13437</v>
      </c>
      <c r="B4010" s="779"/>
      <c r="C4010" s="779"/>
      <c r="D4010" s="779"/>
      <c r="E4010" s="779"/>
      <c r="F4010" s="780"/>
      <c r="H4010" s="186"/>
    </row>
    <row r="4011" spans="1:8" hidden="1">
      <c r="A4011" s="336" t="s">
        <v>4681</v>
      </c>
      <c r="B4011" s="336" t="s">
        <v>4682</v>
      </c>
      <c r="C4011" s="337" t="s">
        <v>13436</v>
      </c>
      <c r="D4011" s="338">
        <v>0.03</v>
      </c>
      <c r="E4011" s="211">
        <f>F$12</f>
        <v>2.12</v>
      </c>
      <c r="F4011" s="204">
        <f>PRODUCT(D4011:E4011)</f>
        <v>6.3600000000000004E-2</v>
      </c>
      <c r="H4011" s="186"/>
    </row>
    <row r="4012" spans="1:8" ht="12.75" hidden="1" customHeight="1">
      <c r="A4012" s="783" t="s">
        <v>13444</v>
      </c>
      <c r="B4012" s="784"/>
      <c r="C4012" s="784"/>
      <c r="D4012" s="784"/>
      <c r="E4012" s="784"/>
      <c r="F4012" s="204">
        <f>SUM(F4011:F4011)</f>
        <v>6.3600000000000004E-2</v>
      </c>
      <c r="H4012" s="186"/>
    </row>
    <row r="4013" spans="1:8" hidden="1">
      <c r="A4013" s="778" t="s">
        <v>13445</v>
      </c>
      <c r="B4013" s="779"/>
      <c r="C4013" s="779"/>
      <c r="D4013" s="779"/>
      <c r="E4013" s="779"/>
      <c r="F4013" s="780"/>
      <c r="H4013" s="186"/>
    </row>
    <row r="4014" spans="1:8" hidden="1">
      <c r="A4014" s="336" t="s">
        <v>8294</v>
      </c>
      <c r="B4014" s="336" t="s">
        <v>8295</v>
      </c>
      <c r="C4014" s="337" t="s">
        <v>8247</v>
      </c>
      <c r="D4014" s="338">
        <v>7</v>
      </c>
      <c r="E4014" s="338">
        <v>0.32</v>
      </c>
      <c r="F4014" s="204">
        <f>PRODUCT(D4014:E4014)</f>
        <v>2.2400000000000002</v>
      </c>
      <c r="H4014" s="186"/>
    </row>
    <row r="4015" spans="1:8" ht="12.75" hidden="1" customHeight="1">
      <c r="A4015" s="783" t="s">
        <v>10905</v>
      </c>
      <c r="B4015" s="784"/>
      <c r="C4015" s="784"/>
      <c r="D4015" s="784"/>
      <c r="E4015" s="784"/>
      <c r="F4015" s="204">
        <f>SUM(F4014:F4014)</f>
        <v>2.2400000000000002</v>
      </c>
      <c r="H4015" s="186"/>
    </row>
    <row r="4016" spans="1:8" hidden="1">
      <c r="A4016" s="783" t="s">
        <v>6572</v>
      </c>
      <c r="B4016" s="784"/>
      <c r="C4016" s="784"/>
      <c r="D4016" s="784"/>
      <c r="E4016" s="206" t="s">
        <v>10906</v>
      </c>
      <c r="F4016" s="204">
        <f>SUM(F4009,F4012,F4015)</f>
        <v>2.3398480400000001</v>
      </c>
      <c r="H4016" s="186"/>
    </row>
    <row r="4017" spans="1:8" hidden="1">
      <c r="A4017" s="783"/>
      <c r="B4017" s="784"/>
      <c r="C4017" s="784"/>
      <c r="D4017" s="784"/>
      <c r="E4017" s="212" t="s">
        <v>10907</v>
      </c>
      <c r="F4017" s="213">
        <f>F$10*(F4012)</f>
        <v>7.8100799999999998E-2</v>
      </c>
      <c r="H4017" s="186"/>
    </row>
    <row r="4018" spans="1:8" hidden="1">
      <c r="A4018" s="783"/>
      <c r="B4018" s="784"/>
      <c r="C4018" s="784"/>
      <c r="D4018" s="784"/>
      <c r="E4018" s="206" t="s">
        <v>10908</v>
      </c>
      <c r="F4018" s="213">
        <f>SUM(F4016:F4017)*F$11</f>
        <v>0.48358976800000009</v>
      </c>
      <c r="H4018" s="186"/>
    </row>
    <row r="4019" spans="1:8" hidden="1">
      <c r="A4019" s="789"/>
      <c r="B4019" s="790"/>
      <c r="C4019" s="790"/>
      <c r="D4019" s="790"/>
      <c r="E4019" s="215" t="s">
        <v>10909</v>
      </c>
      <c r="F4019" s="216">
        <f>SUM(F4016:F4018)</f>
        <v>2.9015386080000001</v>
      </c>
      <c r="H4019" s="186"/>
    </row>
    <row r="4020" spans="1:8" hidden="1">
      <c r="A4020" s="206"/>
      <c r="B4020" s="206"/>
      <c r="C4020" s="206"/>
      <c r="D4020" s="206"/>
      <c r="E4020" s="212"/>
      <c r="F4020" s="220"/>
      <c r="H4020" s="186"/>
    </row>
    <row r="4021" spans="1:8" hidden="1">
      <c r="A4021" s="206"/>
      <c r="B4021" s="206"/>
      <c r="C4021" s="206"/>
      <c r="D4021" s="206"/>
      <c r="E4021" s="212"/>
      <c r="F4021" s="220"/>
      <c r="H4021" s="186"/>
    </row>
    <row r="4022" spans="1:8" hidden="1">
      <c r="A4022" s="206"/>
      <c r="B4022" s="206"/>
      <c r="C4022" s="206"/>
      <c r="D4022" s="206"/>
      <c r="E4022" s="212"/>
      <c r="F4022" s="220"/>
      <c r="H4022" s="186"/>
    </row>
    <row r="4023" spans="1:8" hidden="1">
      <c r="A4023" s="206"/>
      <c r="B4023" s="206"/>
      <c r="C4023" s="206"/>
      <c r="D4023" s="206"/>
      <c r="E4023" s="212"/>
      <c r="F4023" s="220"/>
      <c r="H4023" s="186"/>
    </row>
    <row r="4024" spans="1:8" hidden="1">
      <c r="A4024" s="206"/>
      <c r="B4024" s="206"/>
      <c r="C4024" s="206"/>
      <c r="D4024" s="206"/>
      <c r="E4024" s="212"/>
      <c r="F4024" s="220"/>
      <c r="H4024" s="186"/>
    </row>
    <row r="4025" spans="1:8" hidden="1">
      <c r="A4025" s="206"/>
      <c r="B4025" s="206"/>
      <c r="C4025" s="206"/>
      <c r="D4025" s="206"/>
      <c r="E4025" s="212"/>
      <c r="F4025" s="220"/>
      <c r="H4025" s="186"/>
    </row>
    <row r="4026" spans="1:8" hidden="1">
      <c r="A4026" s="206"/>
      <c r="B4026" s="206"/>
      <c r="C4026" s="206"/>
      <c r="D4026" s="206"/>
      <c r="E4026" s="212"/>
      <c r="F4026" s="220"/>
      <c r="H4026" s="186"/>
    </row>
    <row r="4027" spans="1:8" hidden="1">
      <c r="A4027" s="206"/>
      <c r="B4027" s="206"/>
      <c r="C4027" s="206"/>
      <c r="D4027" s="206"/>
      <c r="E4027" s="212"/>
      <c r="F4027" s="220"/>
      <c r="H4027" s="186"/>
    </row>
    <row r="4028" spans="1:8" hidden="1">
      <c r="A4028" s="206"/>
      <c r="B4028" s="206"/>
      <c r="C4028" s="206"/>
      <c r="D4028" s="206"/>
      <c r="E4028" s="212"/>
      <c r="F4028" s="220"/>
      <c r="H4028" s="186"/>
    </row>
    <row r="4029" spans="1:8" hidden="1">
      <c r="A4029" s="206"/>
      <c r="B4029" s="206"/>
      <c r="C4029" s="206"/>
      <c r="D4029" s="206"/>
      <c r="E4029" s="212"/>
      <c r="F4029" s="220"/>
      <c r="H4029" s="186"/>
    </row>
    <row r="4030" spans="1:8" hidden="1">
      <c r="A4030" s="206"/>
      <c r="B4030" s="206"/>
      <c r="C4030" s="206"/>
      <c r="D4030" s="206"/>
      <c r="E4030" s="212"/>
      <c r="F4030" s="220"/>
      <c r="H4030" s="186"/>
    </row>
    <row r="4031" spans="1:8" s="381" customFormat="1" hidden="1">
      <c r="A4031" s="827" t="s">
        <v>6578</v>
      </c>
      <c r="B4031" s="827"/>
      <c r="C4031" s="827"/>
      <c r="D4031" s="827"/>
      <c r="E4031" s="827"/>
      <c r="F4031" s="827"/>
      <c r="H4031" s="382"/>
    </row>
    <row r="4032" spans="1:8" s="381" customFormat="1" hidden="1">
      <c r="A4032" s="827" t="s">
        <v>6579</v>
      </c>
      <c r="B4032" s="827"/>
      <c r="C4032" s="827"/>
      <c r="D4032" s="827"/>
      <c r="E4032" s="827"/>
      <c r="F4032" s="827"/>
      <c r="H4032" s="382"/>
    </row>
    <row r="4033" spans="1:8">
      <c r="H4033" s="186"/>
    </row>
    <row r="4034" spans="1:8" ht="12.75" customHeight="1">
      <c r="A4034" s="838" t="s">
        <v>6580</v>
      </c>
      <c r="B4034" s="839"/>
      <c r="C4034" s="839"/>
      <c r="D4034" s="839"/>
      <c r="E4034" s="824" t="s">
        <v>3402</v>
      </c>
      <c r="F4034" s="825"/>
      <c r="H4034" s="242" t="s">
        <v>12875</v>
      </c>
    </row>
    <row r="4035" spans="1:8">
      <c r="A4035" s="243" t="s">
        <v>10268</v>
      </c>
      <c r="B4035" s="244">
        <f>ROUND(F4049,2)</f>
        <v>212.02</v>
      </c>
      <c r="C4035" s="392"/>
      <c r="D4035" s="392"/>
      <c r="E4035" s="393"/>
      <c r="F4035" s="394"/>
      <c r="H4035" s="186"/>
    </row>
    <row r="4036" spans="1:8">
      <c r="A4036" s="248" t="s">
        <v>12885</v>
      </c>
      <c r="B4036" s="249" t="s">
        <v>8261</v>
      </c>
      <c r="C4036" s="249" t="s">
        <v>8262</v>
      </c>
      <c r="D4036" s="249" t="s">
        <v>8263</v>
      </c>
      <c r="E4036" s="249" t="s">
        <v>8264</v>
      </c>
      <c r="F4036" s="250" t="s">
        <v>8265</v>
      </c>
      <c r="H4036" s="186"/>
    </row>
    <row r="4037" spans="1:8" ht="12.75" customHeight="1">
      <c r="A4037" s="801" t="s">
        <v>13437</v>
      </c>
      <c r="B4037" s="802"/>
      <c r="C4037" s="802"/>
      <c r="D4037" s="802"/>
      <c r="E4037" s="802"/>
      <c r="F4037" s="803"/>
      <c r="H4037" s="186"/>
    </row>
    <row r="4038" spans="1:8">
      <c r="A4038" s="253" t="s">
        <v>8236</v>
      </c>
      <c r="B4038" s="163" t="s">
        <v>8237</v>
      </c>
      <c r="C4038" s="254" t="s">
        <v>13436</v>
      </c>
      <c r="D4038" s="255">
        <v>5</v>
      </c>
      <c r="E4038" s="256">
        <f>F$14</f>
        <v>2.89</v>
      </c>
      <c r="F4038" s="257">
        <f>PRODUCT(D4038:E4038)</f>
        <v>14.450000000000001</v>
      </c>
      <c r="H4038" s="186"/>
    </row>
    <row r="4039" spans="1:8">
      <c r="A4039" s="253" t="s">
        <v>4681</v>
      </c>
      <c r="B4039" s="163" t="s">
        <v>4682</v>
      </c>
      <c r="C4039" s="254" t="s">
        <v>13436</v>
      </c>
      <c r="D4039" s="255">
        <v>5</v>
      </c>
      <c r="E4039" s="256">
        <f>F$12</f>
        <v>2.12</v>
      </c>
      <c r="F4039" s="257">
        <f>PRODUCT(D4039:E4039)</f>
        <v>10.600000000000001</v>
      </c>
      <c r="H4039" s="186"/>
    </row>
    <row r="4040" spans="1:8" ht="12.75" customHeight="1">
      <c r="A4040" s="774" t="s">
        <v>13444</v>
      </c>
      <c r="B4040" s="775"/>
      <c r="C4040" s="775"/>
      <c r="D4040" s="775"/>
      <c r="E4040" s="775"/>
      <c r="F4040" s="257">
        <f>SUM(F4038:F4039)</f>
        <v>25.050000000000004</v>
      </c>
      <c r="H4040" s="186"/>
    </row>
    <row r="4041" spans="1:8">
      <c r="A4041" s="801" t="s">
        <v>13445</v>
      </c>
      <c r="B4041" s="802"/>
      <c r="C4041" s="802"/>
      <c r="D4041" s="802"/>
      <c r="E4041" s="802"/>
      <c r="F4041" s="803"/>
      <c r="H4041" s="186"/>
    </row>
    <row r="4042" spans="1:8">
      <c r="A4042" s="253" t="s">
        <v>8238</v>
      </c>
      <c r="B4042" s="163" t="s">
        <v>8239</v>
      </c>
      <c r="C4042" s="254" t="s">
        <v>8240</v>
      </c>
      <c r="D4042" s="255">
        <v>0.36480000000000001</v>
      </c>
      <c r="E4042" s="256">
        <f>Insumos!D$13</f>
        <v>42.5</v>
      </c>
      <c r="F4042" s="257">
        <f>PRODUCT(D4042:E4042)</f>
        <v>15.504000000000001</v>
      </c>
      <c r="H4042" s="186"/>
    </row>
    <row r="4043" spans="1:8">
      <c r="A4043" s="253" t="s">
        <v>8245</v>
      </c>
      <c r="B4043" s="163" t="s">
        <v>8246</v>
      </c>
      <c r="C4043" s="254" t="s">
        <v>8247</v>
      </c>
      <c r="D4043" s="255">
        <v>109.5</v>
      </c>
      <c r="E4043" s="256">
        <f>Insumos!D$22</f>
        <v>0.46</v>
      </c>
      <c r="F4043" s="257">
        <f>PRODUCT(D4043:E4043)</f>
        <v>50.370000000000005</v>
      </c>
      <c r="H4043" s="186"/>
    </row>
    <row r="4044" spans="1:8">
      <c r="A4044" s="253" t="s">
        <v>12121</v>
      </c>
      <c r="B4044" s="163" t="s">
        <v>12122</v>
      </c>
      <c r="C4044" s="254" t="s">
        <v>8240</v>
      </c>
      <c r="D4044" s="255">
        <v>1.1000000000000001</v>
      </c>
      <c r="E4044" s="256">
        <f>Insumos!D$27</f>
        <v>50</v>
      </c>
      <c r="F4044" s="257">
        <f>PRODUCT(D4044:E4044)</f>
        <v>55.000000000000007</v>
      </c>
      <c r="H4044" s="186"/>
    </row>
    <row r="4045" spans="1:8" ht="12.75" customHeight="1">
      <c r="A4045" s="774" t="s">
        <v>10905</v>
      </c>
      <c r="B4045" s="775"/>
      <c r="C4045" s="775"/>
      <c r="D4045" s="775"/>
      <c r="E4045" s="775"/>
      <c r="F4045" s="257">
        <f>SUM(F4042:F4044)</f>
        <v>120.87400000000002</v>
      </c>
      <c r="H4045" s="186"/>
    </row>
    <row r="4046" spans="1:8">
      <c r="A4046" s="774" t="s">
        <v>6572</v>
      </c>
      <c r="B4046" s="775"/>
      <c r="C4046" s="775"/>
      <c r="D4046" s="775"/>
      <c r="E4046" s="259" t="s">
        <v>10906</v>
      </c>
      <c r="F4046" s="257">
        <f>SUM(F4040,F4045)</f>
        <v>145.92400000000004</v>
      </c>
      <c r="H4046" s="186"/>
    </row>
    <row r="4047" spans="1:8">
      <c r="A4047" s="774"/>
      <c r="B4047" s="775"/>
      <c r="C4047" s="775"/>
      <c r="D4047" s="775"/>
      <c r="E4047" s="163" t="s">
        <v>10907</v>
      </c>
      <c r="F4047" s="260">
        <f>F$10*(F4040)</f>
        <v>30.761400000000005</v>
      </c>
      <c r="H4047" s="186"/>
    </row>
    <row r="4048" spans="1:8">
      <c r="A4048" s="774"/>
      <c r="B4048" s="775"/>
      <c r="C4048" s="775"/>
      <c r="D4048" s="775"/>
      <c r="E4048" s="259" t="s">
        <v>10908</v>
      </c>
      <c r="F4048" s="260">
        <f>SUM(F4046:F4047)*F$11</f>
        <v>35.337080000000007</v>
      </c>
      <c r="H4048" s="186"/>
    </row>
    <row r="4049" spans="1:8">
      <c r="A4049" s="776"/>
      <c r="B4049" s="777"/>
      <c r="C4049" s="777"/>
      <c r="D4049" s="777"/>
      <c r="E4049" s="262" t="s">
        <v>10909</v>
      </c>
      <c r="F4049" s="395">
        <f>SUM(F4046:F4048)</f>
        <v>212.02248000000006</v>
      </c>
      <c r="H4049" s="186"/>
    </row>
    <row r="4050" spans="1:8">
      <c r="H4050" s="186"/>
    </row>
    <row r="4051" spans="1:8" ht="26.25" hidden="1" customHeight="1">
      <c r="A4051" s="791" t="s">
        <v>9358</v>
      </c>
      <c r="B4051" s="792"/>
      <c r="C4051" s="792"/>
      <c r="D4051" s="792"/>
      <c r="E4051" s="781" t="s">
        <v>3402</v>
      </c>
      <c r="F4051" s="782"/>
      <c r="H4051" s="186"/>
    </row>
    <row r="4052" spans="1:8" ht="12.75" hidden="1" customHeight="1">
      <c r="A4052" s="190" t="s">
        <v>10268</v>
      </c>
      <c r="B4052" s="191">
        <f>ROUND(F4067,2)</f>
        <v>369.31</v>
      </c>
      <c r="C4052" s="269"/>
      <c r="D4052" s="269"/>
      <c r="E4052" s="270"/>
      <c r="F4052" s="271"/>
      <c r="H4052" s="186"/>
    </row>
    <row r="4053" spans="1:8" hidden="1">
      <c r="A4053" s="195" t="s">
        <v>12885</v>
      </c>
      <c r="B4053" s="196" t="s">
        <v>8261</v>
      </c>
      <c r="C4053" s="196" t="s">
        <v>8262</v>
      </c>
      <c r="D4053" s="196" t="s">
        <v>8263</v>
      </c>
      <c r="E4053" s="196" t="s">
        <v>8264</v>
      </c>
      <c r="F4053" s="197" t="s">
        <v>8265</v>
      </c>
      <c r="H4053" s="186"/>
    </row>
    <row r="4054" spans="1:8" ht="12.75" hidden="1" customHeight="1">
      <c r="A4054" s="778" t="s">
        <v>13437</v>
      </c>
      <c r="B4054" s="779"/>
      <c r="C4054" s="779"/>
      <c r="D4054" s="779"/>
      <c r="E4054" s="779"/>
      <c r="F4054" s="780"/>
      <c r="H4054" s="186"/>
    </row>
    <row r="4055" spans="1:8" hidden="1">
      <c r="A4055" s="207" t="s">
        <v>8236</v>
      </c>
      <c r="B4055" s="208" t="s">
        <v>8237</v>
      </c>
      <c r="C4055" s="209" t="s">
        <v>13436</v>
      </c>
      <c r="D4055" s="210">
        <v>7</v>
      </c>
      <c r="E4055" s="211">
        <f>F$14</f>
        <v>2.89</v>
      </c>
      <c r="F4055" s="204">
        <f>PRODUCT(D4055:E4055)</f>
        <v>20.23</v>
      </c>
      <c r="H4055" s="186"/>
    </row>
    <row r="4056" spans="1:8" hidden="1">
      <c r="A4056" s="207" t="s">
        <v>4681</v>
      </c>
      <c r="B4056" s="208" t="s">
        <v>4682</v>
      </c>
      <c r="C4056" s="209" t="s">
        <v>13436</v>
      </c>
      <c r="D4056" s="210">
        <v>9.6300000000000008</v>
      </c>
      <c r="E4056" s="211">
        <f>F$12</f>
        <v>2.12</v>
      </c>
      <c r="F4056" s="204">
        <f>PRODUCT(D4056:E4056)</f>
        <v>20.415600000000001</v>
      </c>
      <c r="H4056" s="186"/>
    </row>
    <row r="4057" spans="1:8" ht="12.75" hidden="1" customHeight="1">
      <c r="A4057" s="783" t="s">
        <v>13444</v>
      </c>
      <c r="B4057" s="784"/>
      <c r="C4057" s="784"/>
      <c r="D4057" s="784"/>
      <c r="E4057" s="784"/>
      <c r="F4057" s="204">
        <f>SUM(F4055:F4056)</f>
        <v>40.645600000000002</v>
      </c>
      <c r="H4057" s="186"/>
    </row>
    <row r="4058" spans="1:8" hidden="1">
      <c r="A4058" s="778" t="s">
        <v>13445</v>
      </c>
      <c r="B4058" s="779"/>
      <c r="C4058" s="779"/>
      <c r="D4058" s="779"/>
      <c r="E4058" s="779"/>
      <c r="F4058" s="780"/>
      <c r="H4058" s="186"/>
    </row>
    <row r="4059" spans="1:8" hidden="1">
      <c r="A4059" s="207" t="s">
        <v>8238</v>
      </c>
      <c r="B4059" s="208" t="s">
        <v>8239</v>
      </c>
      <c r="C4059" s="209" t="s">
        <v>8240</v>
      </c>
      <c r="D4059" s="210">
        <v>0.31979999999999997</v>
      </c>
      <c r="E4059" s="211">
        <f>Insumos!D$13</f>
        <v>42.5</v>
      </c>
      <c r="F4059" s="204">
        <f>PRODUCT(D4059:E4059)</f>
        <v>13.591499999999998</v>
      </c>
      <c r="H4059" s="186"/>
    </row>
    <row r="4060" spans="1:8" hidden="1">
      <c r="A4060" s="207" t="s">
        <v>2943</v>
      </c>
      <c r="B4060" s="208" t="s">
        <v>2944</v>
      </c>
      <c r="C4060" s="209" t="s">
        <v>8247</v>
      </c>
      <c r="D4060" s="210">
        <v>51.87</v>
      </c>
      <c r="E4060" s="211">
        <f>Insumos!D$18</f>
        <v>0.4</v>
      </c>
      <c r="F4060" s="204">
        <f>PRODUCT(D4060:E4060)</f>
        <v>20.748000000000001</v>
      </c>
      <c r="H4060" s="186"/>
    </row>
    <row r="4061" spans="1:8" hidden="1">
      <c r="A4061" s="207" t="s">
        <v>8245</v>
      </c>
      <c r="B4061" s="208" t="s">
        <v>8246</v>
      </c>
      <c r="C4061" s="209" t="s">
        <v>8247</v>
      </c>
      <c r="D4061" s="210">
        <v>51.87</v>
      </c>
      <c r="E4061" s="211">
        <f>Insumos!D$22</f>
        <v>0.46</v>
      </c>
      <c r="F4061" s="204">
        <f>PRODUCT(D4061:E4061)</f>
        <v>23.860199999999999</v>
      </c>
      <c r="H4061" s="186"/>
    </row>
    <row r="4062" spans="1:8" hidden="1">
      <c r="A4062" s="207" t="s">
        <v>8272</v>
      </c>
      <c r="B4062" s="208" t="s">
        <v>8273</v>
      </c>
      <c r="C4062" s="209" t="s">
        <v>6555</v>
      </c>
      <c r="D4062" s="210">
        <v>795</v>
      </c>
      <c r="E4062" s="211">
        <f>Insumos!D$292</f>
        <v>0.2</v>
      </c>
      <c r="F4062" s="204">
        <f>PRODUCT(D4062:E4062)</f>
        <v>159</v>
      </c>
      <c r="H4062" s="186"/>
    </row>
    <row r="4063" spans="1:8" ht="12.75" hidden="1" customHeight="1">
      <c r="A4063" s="783" t="s">
        <v>10905</v>
      </c>
      <c r="B4063" s="784"/>
      <c r="C4063" s="784"/>
      <c r="D4063" s="784"/>
      <c r="E4063" s="784"/>
      <c r="F4063" s="204">
        <f>SUM(F4059:F4062)</f>
        <v>217.19970000000001</v>
      </c>
      <c r="H4063" s="186"/>
    </row>
    <row r="4064" spans="1:8" hidden="1">
      <c r="A4064" s="783" t="s">
        <v>6572</v>
      </c>
      <c r="B4064" s="784"/>
      <c r="C4064" s="784"/>
      <c r="D4064" s="784"/>
      <c r="E4064" s="206" t="s">
        <v>10906</v>
      </c>
      <c r="F4064" s="204">
        <f>SUM(F4057,F4063)</f>
        <v>257.84530000000001</v>
      </c>
      <c r="H4064" s="186"/>
    </row>
    <row r="4065" spans="1:8" hidden="1">
      <c r="A4065" s="783"/>
      <c r="B4065" s="784"/>
      <c r="C4065" s="784"/>
      <c r="D4065" s="784"/>
      <c r="E4065" s="212" t="s">
        <v>10907</v>
      </c>
      <c r="F4065" s="213">
        <f>F$10*(F4057)</f>
        <v>49.912796800000002</v>
      </c>
      <c r="H4065" s="186"/>
    </row>
    <row r="4066" spans="1:8" hidden="1">
      <c r="A4066" s="783"/>
      <c r="B4066" s="784"/>
      <c r="C4066" s="784"/>
      <c r="D4066" s="784"/>
      <c r="E4066" s="206" t="s">
        <v>10908</v>
      </c>
      <c r="F4066" s="213">
        <f>SUM(F4064:F4065)*F$11</f>
        <v>61.551619360000011</v>
      </c>
      <c r="H4066" s="186"/>
    </row>
    <row r="4067" spans="1:8" hidden="1">
      <c r="A4067" s="789"/>
      <c r="B4067" s="790"/>
      <c r="C4067" s="790"/>
      <c r="D4067" s="790"/>
      <c r="E4067" s="215" t="s">
        <v>10909</v>
      </c>
      <c r="F4067" s="216">
        <f>SUM(F4064:F4066)</f>
        <v>369.30971616000005</v>
      </c>
      <c r="H4067" s="186"/>
    </row>
    <row r="4068" spans="1:8" hidden="1">
      <c r="A4068" s="206"/>
      <c r="B4068" s="206"/>
      <c r="C4068" s="206"/>
      <c r="D4068" s="206"/>
      <c r="E4068" s="212"/>
      <c r="F4068" s="220"/>
      <c r="H4068" s="186"/>
    </row>
    <row r="4069" spans="1:8" hidden="1">
      <c r="A4069" s="206"/>
      <c r="B4069" s="206"/>
      <c r="C4069" s="206"/>
      <c r="D4069" s="206"/>
      <c r="E4069" s="212"/>
      <c r="F4069" s="220"/>
      <c r="H4069" s="186"/>
    </row>
    <row r="4070" spans="1:8" hidden="1">
      <c r="A4070" s="206"/>
      <c r="B4070" s="206"/>
      <c r="C4070" s="206"/>
      <c r="D4070" s="206"/>
      <c r="E4070" s="212"/>
      <c r="F4070" s="220"/>
      <c r="H4070" s="186"/>
    </row>
    <row r="4071" spans="1:8" hidden="1">
      <c r="H4071" s="186"/>
    </row>
    <row r="4072" spans="1:8" ht="24.75" hidden="1" customHeight="1">
      <c r="A4072" s="791" t="s">
        <v>11805</v>
      </c>
      <c r="B4072" s="792"/>
      <c r="C4072" s="792"/>
      <c r="D4072" s="792"/>
      <c r="E4072" s="781" t="s">
        <v>3402</v>
      </c>
      <c r="F4072" s="782"/>
      <c r="H4072" s="186"/>
    </row>
    <row r="4073" spans="1:8" ht="12.75" hidden="1" customHeight="1">
      <c r="A4073" s="190" t="s">
        <v>10268</v>
      </c>
      <c r="B4073" s="191">
        <f>ROUND(F4088,2)</f>
        <v>233.79</v>
      </c>
      <c r="C4073" s="269"/>
      <c r="D4073" s="269"/>
      <c r="E4073" s="270"/>
      <c r="F4073" s="271"/>
      <c r="H4073" s="186"/>
    </row>
    <row r="4074" spans="1:8" hidden="1">
      <c r="A4074" s="195" t="s">
        <v>12885</v>
      </c>
      <c r="B4074" s="196" t="s">
        <v>8261</v>
      </c>
      <c r="C4074" s="196" t="s">
        <v>8262</v>
      </c>
      <c r="D4074" s="196" t="s">
        <v>8263</v>
      </c>
      <c r="E4074" s="196" t="s">
        <v>8264</v>
      </c>
      <c r="F4074" s="197" t="s">
        <v>8265</v>
      </c>
      <c r="H4074" s="186"/>
    </row>
    <row r="4075" spans="1:8" ht="12.75" hidden="1" customHeight="1">
      <c r="A4075" s="778" t="s">
        <v>13437</v>
      </c>
      <c r="B4075" s="779"/>
      <c r="C4075" s="779"/>
      <c r="D4075" s="779"/>
      <c r="E4075" s="779"/>
      <c r="F4075" s="780"/>
      <c r="H4075" s="186"/>
    </row>
    <row r="4076" spans="1:8" hidden="1">
      <c r="A4076" s="207" t="s">
        <v>8236</v>
      </c>
      <c r="B4076" s="208" t="s">
        <v>8237</v>
      </c>
      <c r="C4076" s="209" t="s">
        <v>13436</v>
      </c>
      <c r="D4076" s="210">
        <v>8.5</v>
      </c>
      <c r="E4076" s="211">
        <f>F$14</f>
        <v>2.89</v>
      </c>
      <c r="F4076" s="204">
        <f>PRODUCT(D4076:E4076)</f>
        <v>24.565000000000001</v>
      </c>
      <c r="H4076" s="186"/>
    </row>
    <row r="4077" spans="1:8" hidden="1">
      <c r="A4077" s="207" t="s">
        <v>4681</v>
      </c>
      <c r="B4077" s="208" t="s">
        <v>4682</v>
      </c>
      <c r="C4077" s="209" t="s">
        <v>13436</v>
      </c>
      <c r="D4077" s="210">
        <v>9.1999999999999993</v>
      </c>
      <c r="E4077" s="211">
        <f>F$12</f>
        <v>2.12</v>
      </c>
      <c r="F4077" s="204">
        <f>PRODUCT(D4077:E4077)</f>
        <v>19.503999999999998</v>
      </c>
      <c r="H4077" s="186"/>
    </row>
    <row r="4078" spans="1:8" ht="12.75" hidden="1" customHeight="1">
      <c r="A4078" s="783" t="s">
        <v>13444</v>
      </c>
      <c r="B4078" s="784"/>
      <c r="C4078" s="784"/>
      <c r="D4078" s="784"/>
      <c r="E4078" s="784"/>
      <c r="F4078" s="204">
        <f>SUM(F4076:F4077)</f>
        <v>44.069000000000003</v>
      </c>
      <c r="H4078" s="186"/>
    </row>
    <row r="4079" spans="1:8" hidden="1">
      <c r="A4079" s="778" t="s">
        <v>13445</v>
      </c>
      <c r="B4079" s="779"/>
      <c r="C4079" s="779"/>
      <c r="D4079" s="779"/>
      <c r="E4079" s="779"/>
      <c r="F4079" s="780"/>
      <c r="H4079" s="186"/>
    </row>
    <row r="4080" spans="1:8" hidden="1">
      <c r="A4080" s="207" t="s">
        <v>8056</v>
      </c>
      <c r="B4080" s="208" t="s">
        <v>8057</v>
      </c>
      <c r="C4080" s="209" t="s">
        <v>8240</v>
      </c>
      <c r="D4080" s="210">
        <v>0.21</v>
      </c>
      <c r="E4080" s="211">
        <f>Insumos!D$12</f>
        <v>42.5</v>
      </c>
      <c r="F4080" s="204">
        <f>PRODUCT(D4080:E4080)</f>
        <v>8.9249999999999989</v>
      </c>
      <c r="H4080" s="186"/>
    </row>
    <row r="4081" spans="1:8" hidden="1">
      <c r="A4081" s="207" t="s">
        <v>2943</v>
      </c>
      <c r="B4081" s="208" t="s">
        <v>2944</v>
      </c>
      <c r="C4081" s="209" t="s">
        <v>8247</v>
      </c>
      <c r="D4081" s="210">
        <v>30.95</v>
      </c>
      <c r="E4081" s="211">
        <f>Insumos!D$18</f>
        <v>0.4</v>
      </c>
      <c r="F4081" s="204">
        <f>PRODUCT(D4081:E4081)</f>
        <v>12.38</v>
      </c>
      <c r="H4081" s="186"/>
    </row>
    <row r="4082" spans="1:8" hidden="1">
      <c r="A4082" s="207" t="s">
        <v>8245</v>
      </c>
      <c r="B4082" s="208" t="s">
        <v>8246</v>
      </c>
      <c r="C4082" s="209" t="s">
        <v>8247</v>
      </c>
      <c r="D4082" s="210">
        <v>30.95</v>
      </c>
      <c r="E4082" s="211">
        <f>Insumos!D$22</f>
        <v>0.46</v>
      </c>
      <c r="F4082" s="204">
        <f>PRODUCT(D4082:E4082)</f>
        <v>14.237</v>
      </c>
      <c r="H4082" s="186"/>
    </row>
    <row r="4083" spans="1:8" hidden="1">
      <c r="A4083" s="207" t="s">
        <v>11806</v>
      </c>
      <c r="B4083" s="208" t="s">
        <v>11807</v>
      </c>
      <c r="C4083" s="209" t="s">
        <v>6555</v>
      </c>
      <c r="D4083" s="210">
        <v>235</v>
      </c>
      <c r="E4083" s="211">
        <f>Insumos!D$288</f>
        <v>0.26</v>
      </c>
      <c r="F4083" s="204">
        <f>PRODUCT(D4083:E4083)</f>
        <v>61.1</v>
      </c>
      <c r="H4083" s="186"/>
    </row>
    <row r="4084" spans="1:8" ht="12.75" hidden="1" customHeight="1">
      <c r="A4084" s="783" t="s">
        <v>10905</v>
      </c>
      <c r="B4084" s="784"/>
      <c r="C4084" s="784"/>
      <c r="D4084" s="784"/>
      <c r="E4084" s="784"/>
      <c r="F4084" s="204">
        <f>SUM(F4080:F4083)</f>
        <v>96.641999999999996</v>
      </c>
      <c r="H4084" s="186"/>
    </row>
    <row r="4085" spans="1:8" hidden="1">
      <c r="A4085" s="783" t="s">
        <v>6572</v>
      </c>
      <c r="B4085" s="784"/>
      <c r="C4085" s="784"/>
      <c r="D4085" s="784"/>
      <c r="E4085" s="206" t="s">
        <v>10906</v>
      </c>
      <c r="F4085" s="204">
        <f>SUM(F4078,F4084)</f>
        <v>140.71100000000001</v>
      </c>
      <c r="H4085" s="186"/>
    </row>
    <row r="4086" spans="1:8" hidden="1">
      <c r="A4086" s="783"/>
      <c r="B4086" s="784"/>
      <c r="C4086" s="784"/>
      <c r="D4086" s="784"/>
      <c r="E4086" s="212" t="s">
        <v>10907</v>
      </c>
      <c r="F4086" s="213">
        <f>F$10*(F4078)</f>
        <v>54.116731999999999</v>
      </c>
      <c r="H4086" s="186"/>
    </row>
    <row r="4087" spans="1:8" hidden="1">
      <c r="A4087" s="783"/>
      <c r="B4087" s="784"/>
      <c r="C4087" s="784"/>
      <c r="D4087" s="784"/>
      <c r="E4087" s="206" t="s">
        <v>10908</v>
      </c>
      <c r="F4087" s="213">
        <f>SUM(F4085:F4086)*F$11</f>
        <v>38.965546400000008</v>
      </c>
      <c r="H4087" s="186"/>
    </row>
    <row r="4088" spans="1:8" hidden="1">
      <c r="A4088" s="789"/>
      <c r="B4088" s="790"/>
      <c r="C4088" s="790"/>
      <c r="D4088" s="790"/>
      <c r="E4088" s="215" t="s">
        <v>10909</v>
      </c>
      <c r="F4088" s="216">
        <f>SUM(F4085:F4087)</f>
        <v>233.79327840000002</v>
      </c>
      <c r="H4088" s="186"/>
    </row>
    <row r="4089" spans="1:8">
      <c r="A4089" s="206"/>
      <c r="B4089" s="206"/>
      <c r="C4089" s="206"/>
      <c r="D4089" s="206"/>
      <c r="E4089" s="212"/>
      <c r="F4089" s="220"/>
      <c r="H4089" s="186"/>
    </row>
    <row r="4090" spans="1:8">
      <c r="A4090" s="206"/>
      <c r="B4090" s="206"/>
      <c r="C4090" s="206"/>
      <c r="D4090" s="206"/>
      <c r="E4090" s="212"/>
      <c r="F4090" s="220"/>
      <c r="H4090" s="186"/>
    </row>
    <row r="4091" spans="1:8" ht="30.75" customHeight="1">
      <c r="A4091" s="838" t="s">
        <v>10805</v>
      </c>
      <c r="B4091" s="839"/>
      <c r="C4091" s="839"/>
      <c r="D4091" s="839"/>
      <c r="E4091" s="824" t="s">
        <v>10806</v>
      </c>
      <c r="F4091" s="825"/>
      <c r="H4091" s="242" t="s">
        <v>12875</v>
      </c>
    </row>
    <row r="4092" spans="1:8">
      <c r="A4092" s="243" t="s">
        <v>10268</v>
      </c>
      <c r="B4092" s="244">
        <f>ROUND(F4107,2)</f>
        <v>233.79</v>
      </c>
      <c r="C4092" s="392"/>
      <c r="D4092" s="392"/>
      <c r="E4092" s="393"/>
      <c r="F4092" s="394"/>
      <c r="H4092" s="186"/>
    </row>
    <row r="4093" spans="1:8">
      <c r="A4093" s="248" t="s">
        <v>12885</v>
      </c>
      <c r="B4093" s="249" t="s">
        <v>8261</v>
      </c>
      <c r="C4093" s="249" t="s">
        <v>8262</v>
      </c>
      <c r="D4093" s="249" t="s">
        <v>8263</v>
      </c>
      <c r="E4093" s="249" t="s">
        <v>8264</v>
      </c>
      <c r="F4093" s="250" t="s">
        <v>8265</v>
      </c>
      <c r="H4093" s="186"/>
    </row>
    <row r="4094" spans="1:8" ht="12.75" customHeight="1">
      <c r="A4094" s="801" t="s">
        <v>13437</v>
      </c>
      <c r="B4094" s="802"/>
      <c r="C4094" s="802"/>
      <c r="D4094" s="802"/>
      <c r="E4094" s="802"/>
      <c r="F4094" s="803"/>
      <c r="H4094" s="186"/>
    </row>
    <row r="4095" spans="1:8">
      <c r="A4095" s="253" t="s">
        <v>8236</v>
      </c>
      <c r="B4095" s="163" t="s">
        <v>8237</v>
      </c>
      <c r="C4095" s="254" t="s">
        <v>13436</v>
      </c>
      <c r="D4095" s="255">
        <v>8.5</v>
      </c>
      <c r="E4095" s="256">
        <f>F$14</f>
        <v>2.89</v>
      </c>
      <c r="F4095" s="257">
        <f>PRODUCT(D4095:E4095)</f>
        <v>24.565000000000001</v>
      </c>
      <c r="H4095" s="186"/>
    </row>
    <row r="4096" spans="1:8">
      <c r="A4096" s="253" t="s">
        <v>4681</v>
      </c>
      <c r="B4096" s="163" t="s">
        <v>4682</v>
      </c>
      <c r="C4096" s="254" t="s">
        <v>13436</v>
      </c>
      <c r="D4096" s="255">
        <v>9.1999999999999993</v>
      </c>
      <c r="E4096" s="256">
        <f>F$12</f>
        <v>2.12</v>
      </c>
      <c r="F4096" s="257">
        <f>PRODUCT(D4096:E4096)</f>
        <v>19.503999999999998</v>
      </c>
      <c r="H4096" s="186"/>
    </row>
    <row r="4097" spans="1:8" ht="12.75" customHeight="1">
      <c r="A4097" s="774" t="s">
        <v>13444</v>
      </c>
      <c r="B4097" s="775"/>
      <c r="C4097" s="775"/>
      <c r="D4097" s="775"/>
      <c r="E4097" s="775"/>
      <c r="F4097" s="257">
        <f>SUM(F4095:F4096)</f>
        <v>44.069000000000003</v>
      </c>
      <c r="H4097" s="186"/>
    </row>
    <row r="4098" spans="1:8">
      <c r="A4098" s="801" t="s">
        <v>13445</v>
      </c>
      <c r="B4098" s="802"/>
      <c r="C4098" s="802"/>
      <c r="D4098" s="802"/>
      <c r="E4098" s="802"/>
      <c r="F4098" s="803"/>
      <c r="H4098" s="186"/>
    </row>
    <row r="4099" spans="1:8">
      <c r="A4099" s="384" t="s">
        <v>8056</v>
      </c>
      <c r="B4099" s="385" t="s">
        <v>8057</v>
      </c>
      <c r="C4099" s="386" t="s">
        <v>8240</v>
      </c>
      <c r="D4099" s="387">
        <v>0.21</v>
      </c>
      <c r="E4099" s="388">
        <f>[2]Insumo!D$12</f>
        <v>42.5</v>
      </c>
      <c r="F4099" s="389">
        <f>PRODUCT(D4099:E4099)</f>
        <v>8.9249999999999989</v>
      </c>
      <c r="H4099" s="186"/>
    </row>
    <row r="4100" spans="1:8">
      <c r="A4100" s="384" t="s">
        <v>2943</v>
      </c>
      <c r="B4100" s="385" t="s">
        <v>2944</v>
      </c>
      <c r="C4100" s="386" t="s">
        <v>8247</v>
      </c>
      <c r="D4100" s="387">
        <v>30.95</v>
      </c>
      <c r="E4100" s="388">
        <f>[2]Insumo!D$18</f>
        <v>0.4</v>
      </c>
      <c r="F4100" s="389">
        <f>PRODUCT(D4100:E4100)</f>
        <v>12.38</v>
      </c>
      <c r="H4100" s="186"/>
    </row>
    <row r="4101" spans="1:8">
      <c r="A4101" s="384" t="s">
        <v>8245</v>
      </c>
      <c r="B4101" s="385" t="s">
        <v>8246</v>
      </c>
      <c r="C4101" s="386" t="s">
        <v>8247</v>
      </c>
      <c r="D4101" s="387">
        <v>30.95</v>
      </c>
      <c r="E4101" s="388">
        <f>[2]Insumo!D$22</f>
        <v>0.46</v>
      </c>
      <c r="F4101" s="389">
        <f>PRODUCT(D4101:E4101)</f>
        <v>14.237</v>
      </c>
      <c r="H4101" s="186"/>
    </row>
    <row r="4102" spans="1:8">
      <c r="A4102" s="253" t="s">
        <v>11806</v>
      </c>
      <c r="B4102" s="163" t="s">
        <v>5575</v>
      </c>
      <c r="C4102" s="254" t="s">
        <v>6555</v>
      </c>
      <c r="D4102" s="255">
        <v>235</v>
      </c>
      <c r="E4102" s="256">
        <f>Insumos!D$288</f>
        <v>0.26</v>
      </c>
      <c r="F4102" s="257">
        <f>PRODUCT(D4102:E4102)</f>
        <v>61.1</v>
      </c>
      <c r="H4102" s="186"/>
    </row>
    <row r="4103" spans="1:8" ht="12.75" customHeight="1">
      <c r="A4103" s="774" t="s">
        <v>10905</v>
      </c>
      <c r="B4103" s="775"/>
      <c r="C4103" s="775"/>
      <c r="D4103" s="775"/>
      <c r="E4103" s="775"/>
      <c r="F4103" s="257">
        <f>SUM(F4099:F4102)</f>
        <v>96.641999999999996</v>
      </c>
      <c r="H4103" s="186"/>
    </row>
    <row r="4104" spans="1:8">
      <c r="A4104" s="774" t="s">
        <v>6572</v>
      </c>
      <c r="B4104" s="775"/>
      <c r="C4104" s="775"/>
      <c r="D4104" s="775"/>
      <c r="E4104" s="259" t="s">
        <v>10906</v>
      </c>
      <c r="F4104" s="257">
        <f>SUM(F4097,F4103)</f>
        <v>140.71100000000001</v>
      </c>
      <c r="H4104" s="186"/>
    </row>
    <row r="4105" spans="1:8">
      <c r="A4105" s="774"/>
      <c r="B4105" s="775"/>
      <c r="C4105" s="775"/>
      <c r="D4105" s="775"/>
      <c r="E4105" s="163" t="s">
        <v>10907</v>
      </c>
      <c r="F4105" s="260">
        <f>F$10*(F4097)</f>
        <v>54.116731999999999</v>
      </c>
      <c r="H4105" s="186"/>
    </row>
    <row r="4106" spans="1:8">
      <c r="A4106" s="774"/>
      <c r="B4106" s="775"/>
      <c r="C4106" s="775"/>
      <c r="D4106" s="775"/>
      <c r="E4106" s="259" t="s">
        <v>10908</v>
      </c>
      <c r="F4106" s="260">
        <f>SUM(F4104:F4105)*F$11</f>
        <v>38.965546400000008</v>
      </c>
      <c r="H4106" s="186"/>
    </row>
    <row r="4107" spans="1:8">
      <c r="A4107" s="776"/>
      <c r="B4107" s="777"/>
      <c r="C4107" s="777"/>
      <c r="D4107" s="777"/>
      <c r="E4107" s="262" t="s">
        <v>10909</v>
      </c>
      <c r="F4107" s="263">
        <f>SUM(F4104:F4106)</f>
        <v>233.79327840000002</v>
      </c>
      <c r="H4107" s="186"/>
    </row>
    <row r="4108" spans="1:8">
      <c r="A4108" s="206"/>
      <c r="B4108" s="206"/>
      <c r="C4108" s="206"/>
      <c r="D4108" s="206"/>
      <c r="E4108" s="212"/>
      <c r="F4108" s="220"/>
      <c r="H4108" s="186"/>
    </row>
    <row r="4109" spans="1:8">
      <c r="A4109" s="206"/>
      <c r="B4109" s="206"/>
      <c r="C4109" s="206"/>
      <c r="D4109" s="206"/>
      <c r="E4109" s="212"/>
      <c r="F4109" s="220"/>
      <c r="H4109" s="186"/>
    </row>
    <row r="4110" spans="1:8">
      <c r="A4110" s="206"/>
      <c r="B4110" s="206"/>
      <c r="C4110" s="206"/>
      <c r="D4110" s="206"/>
      <c r="E4110" s="212"/>
      <c r="F4110" s="220"/>
      <c r="H4110" s="186"/>
    </row>
    <row r="4111" spans="1:8" hidden="1">
      <c r="H4111" s="186"/>
    </row>
    <row r="4112" spans="1:8" ht="12.75" hidden="1" customHeight="1">
      <c r="A4112" s="796" t="s">
        <v>11808</v>
      </c>
      <c r="B4112" s="796"/>
      <c r="C4112" s="796"/>
      <c r="D4112" s="796"/>
      <c r="E4112" s="796"/>
      <c r="F4112" s="796"/>
      <c r="H4112" s="186"/>
    </row>
    <row r="4113" spans="1:8" ht="12.75" hidden="1" customHeight="1">
      <c r="H4113" s="186"/>
    </row>
    <row r="4114" spans="1:8" ht="12.75" hidden="1" customHeight="1">
      <c r="A4114" s="791" t="s">
        <v>7237</v>
      </c>
      <c r="B4114" s="792"/>
      <c r="C4114" s="792"/>
      <c r="D4114" s="792"/>
      <c r="E4114" s="781" t="s">
        <v>3998</v>
      </c>
      <c r="F4114" s="782"/>
      <c r="H4114" s="186"/>
    </row>
    <row r="4115" spans="1:8" ht="12.75" hidden="1" customHeight="1">
      <c r="A4115" s="190" t="s">
        <v>10268</v>
      </c>
      <c r="B4115" s="191">
        <f>ROUND(F4130,2)</f>
        <v>30.21</v>
      </c>
      <c r="C4115" s="269"/>
      <c r="D4115" s="269"/>
      <c r="E4115" s="270"/>
      <c r="F4115" s="271"/>
      <c r="H4115" s="186"/>
    </row>
    <row r="4116" spans="1:8" ht="12.75" hidden="1" customHeight="1">
      <c r="A4116" s="195" t="s">
        <v>12885</v>
      </c>
      <c r="B4116" s="196" t="s">
        <v>8261</v>
      </c>
      <c r="C4116" s="196" t="s">
        <v>8262</v>
      </c>
      <c r="D4116" s="196" t="s">
        <v>8263</v>
      </c>
      <c r="E4116" s="196" t="s">
        <v>8264</v>
      </c>
      <c r="F4116" s="197" t="s">
        <v>8265</v>
      </c>
      <c r="H4116" s="186"/>
    </row>
    <row r="4117" spans="1:8" ht="12.75" hidden="1" customHeight="1">
      <c r="A4117" s="778" t="s">
        <v>13437</v>
      </c>
      <c r="B4117" s="779"/>
      <c r="C4117" s="779"/>
      <c r="D4117" s="779"/>
      <c r="E4117" s="779"/>
      <c r="F4117" s="780"/>
      <c r="H4117" s="186"/>
    </row>
    <row r="4118" spans="1:8" ht="12.75" hidden="1" customHeight="1">
      <c r="A4118" s="207" t="s">
        <v>13404</v>
      </c>
      <c r="B4118" s="208" t="s">
        <v>11337</v>
      </c>
      <c r="C4118" s="209" t="s">
        <v>13436</v>
      </c>
      <c r="D4118" s="210">
        <v>1.3</v>
      </c>
      <c r="E4118" s="211">
        <f>F$13</f>
        <v>2.2200000000000002</v>
      </c>
      <c r="F4118" s="204">
        <f>PRODUCT(D4118:E4118)</f>
        <v>2.8860000000000006</v>
      </c>
      <c r="H4118" s="186"/>
    </row>
    <row r="4119" spans="1:8" ht="12.75" hidden="1" customHeight="1">
      <c r="A4119" s="207" t="s">
        <v>8234</v>
      </c>
      <c r="B4119" s="208" t="s">
        <v>8235</v>
      </c>
      <c r="C4119" s="209" t="s">
        <v>13436</v>
      </c>
      <c r="D4119" s="210">
        <v>1.3</v>
      </c>
      <c r="E4119" s="211">
        <f>F$14</f>
        <v>2.89</v>
      </c>
      <c r="F4119" s="204">
        <f>PRODUCT(D4119:E4119)</f>
        <v>3.7570000000000001</v>
      </c>
      <c r="H4119" s="186"/>
    </row>
    <row r="4120" spans="1:8" ht="12.75" hidden="1" customHeight="1">
      <c r="A4120" s="783" t="s">
        <v>13444</v>
      </c>
      <c r="B4120" s="784"/>
      <c r="C4120" s="784"/>
      <c r="D4120" s="784"/>
      <c r="E4120" s="784"/>
      <c r="F4120" s="204">
        <f>SUM(F4118:F4119)</f>
        <v>6.6430000000000007</v>
      </c>
      <c r="H4120" s="186"/>
    </row>
    <row r="4121" spans="1:8" ht="12.75" hidden="1" customHeight="1">
      <c r="A4121" s="778" t="s">
        <v>13445</v>
      </c>
      <c r="B4121" s="779"/>
      <c r="C4121" s="779"/>
      <c r="D4121" s="779"/>
      <c r="E4121" s="779"/>
      <c r="F4121" s="780"/>
      <c r="H4121" s="186"/>
    </row>
    <row r="4122" spans="1:8" ht="12.75" hidden="1" customHeight="1">
      <c r="A4122" s="207" t="s">
        <v>2945</v>
      </c>
      <c r="B4122" s="208" t="s">
        <v>2946</v>
      </c>
      <c r="C4122" s="209" t="s">
        <v>2448</v>
      </c>
      <c r="D4122" s="210">
        <v>0.4</v>
      </c>
      <c r="E4122" s="211">
        <f>Insumos!D$327</f>
        <v>5.88</v>
      </c>
      <c r="F4122" s="204">
        <f>PRODUCT(D4122:E4122)</f>
        <v>2.3519999999999999</v>
      </c>
      <c r="H4122" s="186"/>
    </row>
    <row r="4123" spans="1:8" ht="12.75" hidden="1" customHeight="1">
      <c r="A4123" s="207" t="s">
        <v>8254</v>
      </c>
      <c r="B4123" s="208" t="s">
        <v>8255</v>
      </c>
      <c r="C4123" s="209" t="s">
        <v>8247</v>
      </c>
      <c r="D4123" s="210">
        <v>0.15</v>
      </c>
      <c r="E4123" s="211">
        <f>Insumos!D$700</f>
        <v>6.8</v>
      </c>
      <c r="F4123" s="204">
        <f>PRODUCT(D4123:E4123)</f>
        <v>1.02</v>
      </c>
      <c r="H4123" s="186"/>
    </row>
    <row r="4124" spans="1:8" ht="12.75" hidden="1" customHeight="1">
      <c r="A4124" s="207" t="s">
        <v>8256</v>
      </c>
      <c r="B4124" s="208" t="s">
        <v>8257</v>
      </c>
      <c r="C4124" s="209" t="s">
        <v>4675</v>
      </c>
      <c r="D4124" s="210">
        <v>0.5</v>
      </c>
      <c r="E4124" s="211">
        <f>Insumos!D$2357</f>
        <v>2</v>
      </c>
      <c r="F4124" s="204">
        <f>PRODUCT(D4124:E4124)</f>
        <v>1</v>
      </c>
      <c r="H4124" s="186"/>
    </row>
    <row r="4125" spans="1:8" ht="12.75" hidden="1" customHeight="1">
      <c r="A4125" s="207" t="s">
        <v>8258</v>
      </c>
      <c r="B4125" s="208" t="s">
        <v>8259</v>
      </c>
      <c r="C4125" s="209" t="s">
        <v>4675</v>
      </c>
      <c r="D4125" s="210">
        <v>1</v>
      </c>
      <c r="E4125" s="211">
        <f>Insumos!D$2361</f>
        <v>6</v>
      </c>
      <c r="F4125" s="204">
        <f>PRODUCT(D4125:E4125)</f>
        <v>6</v>
      </c>
      <c r="H4125" s="186"/>
    </row>
    <row r="4126" spans="1:8" ht="12.75" hidden="1" customHeight="1">
      <c r="A4126" s="783" t="s">
        <v>10905</v>
      </c>
      <c r="B4126" s="784"/>
      <c r="C4126" s="784"/>
      <c r="D4126" s="784"/>
      <c r="E4126" s="784"/>
      <c r="F4126" s="204">
        <f>SUM(F4122:F4125)</f>
        <v>10.372</v>
      </c>
      <c r="H4126" s="186"/>
    </row>
    <row r="4127" spans="1:8" ht="12.75" hidden="1" customHeight="1">
      <c r="A4127" s="783" t="s">
        <v>6572</v>
      </c>
      <c r="B4127" s="784"/>
      <c r="C4127" s="784"/>
      <c r="D4127" s="784"/>
      <c r="E4127" s="206" t="s">
        <v>10906</v>
      </c>
      <c r="F4127" s="204">
        <f>SUM(F4120,F4126)</f>
        <v>17.015000000000001</v>
      </c>
      <c r="H4127" s="186"/>
    </row>
    <row r="4128" spans="1:8" ht="12.75" hidden="1" customHeight="1">
      <c r="A4128" s="783"/>
      <c r="B4128" s="784"/>
      <c r="C4128" s="784"/>
      <c r="D4128" s="784"/>
      <c r="E4128" s="212" t="s">
        <v>10907</v>
      </c>
      <c r="F4128" s="213">
        <f>F$10*(F4120)</f>
        <v>8.157604000000001</v>
      </c>
      <c r="G4128" s="396"/>
      <c r="H4128" s="186"/>
    </row>
    <row r="4129" spans="1:8" ht="12.75" hidden="1" customHeight="1">
      <c r="A4129" s="783"/>
      <c r="B4129" s="784"/>
      <c r="C4129" s="784"/>
      <c r="D4129" s="784"/>
      <c r="E4129" s="206" t="s">
        <v>10908</v>
      </c>
      <c r="F4129" s="213">
        <f>SUM(F4127:F4128)*F$11</f>
        <v>5.0345208000000001</v>
      </c>
      <c r="H4129" s="186"/>
    </row>
    <row r="4130" spans="1:8" ht="12.75" hidden="1" customHeight="1">
      <c r="A4130" s="789"/>
      <c r="B4130" s="790"/>
      <c r="C4130" s="790"/>
      <c r="D4130" s="790"/>
      <c r="E4130" s="215" t="s">
        <v>10909</v>
      </c>
      <c r="F4130" s="334">
        <f>SUM(F4127:F4129)</f>
        <v>30.207124799999999</v>
      </c>
      <c r="H4130" s="186"/>
    </row>
    <row r="4131" spans="1:8" ht="12.75" hidden="1" customHeight="1">
      <c r="A4131" s="206"/>
      <c r="B4131" s="206"/>
      <c r="C4131" s="206"/>
      <c r="D4131" s="206"/>
      <c r="E4131" s="212"/>
      <c r="F4131" s="319"/>
      <c r="H4131" s="186"/>
    </row>
    <row r="4132" spans="1:8" ht="12.75" hidden="1" customHeight="1">
      <c r="A4132" s="206"/>
      <c r="B4132" s="206"/>
      <c r="C4132" s="206"/>
      <c r="D4132" s="206"/>
      <c r="E4132" s="212"/>
      <c r="F4132" s="319"/>
      <c r="H4132" s="186"/>
    </row>
    <row r="4133" spans="1:8" ht="12.75" hidden="1" customHeight="1">
      <c r="A4133" s="206"/>
      <c r="B4133" s="206"/>
      <c r="C4133" s="206"/>
      <c r="D4133" s="206"/>
      <c r="E4133" s="212"/>
      <c r="F4133" s="319"/>
      <c r="H4133" s="186"/>
    </row>
    <row r="4134" spans="1:8" ht="12.75" hidden="1" customHeight="1">
      <c r="A4134" s="206"/>
      <c r="B4134" s="206"/>
      <c r="C4134" s="206"/>
      <c r="D4134" s="206"/>
      <c r="E4134" s="212"/>
      <c r="F4134" s="319"/>
      <c r="H4134" s="186"/>
    </row>
    <row r="4135" spans="1:8" ht="12.75" hidden="1" customHeight="1">
      <c r="A4135" s="206"/>
      <c r="B4135" s="206"/>
      <c r="C4135" s="206"/>
      <c r="D4135" s="206"/>
      <c r="E4135" s="212"/>
      <c r="F4135" s="220"/>
      <c r="H4135" s="186"/>
    </row>
    <row r="4136" spans="1:8" ht="12.75" hidden="1" customHeight="1">
      <c r="A4136" s="791" t="s">
        <v>9359</v>
      </c>
      <c r="B4136" s="792"/>
      <c r="C4136" s="792"/>
      <c r="D4136" s="792"/>
      <c r="E4136" s="781" t="s">
        <v>3998</v>
      </c>
      <c r="F4136" s="782"/>
      <c r="H4136" s="186"/>
    </row>
    <row r="4137" spans="1:8" ht="12.75" hidden="1" customHeight="1">
      <c r="A4137" s="190" t="s">
        <v>10268</v>
      </c>
      <c r="B4137" s="191">
        <f>ROUND(F4153,2)</f>
        <v>63.93</v>
      </c>
      <c r="C4137" s="269"/>
      <c r="D4137" s="269"/>
      <c r="E4137" s="270"/>
      <c r="F4137" s="271"/>
      <c r="H4137" s="186"/>
    </row>
    <row r="4138" spans="1:8" ht="12.75" hidden="1" customHeight="1">
      <c r="A4138" s="195" t="s">
        <v>12885</v>
      </c>
      <c r="B4138" s="196" t="s">
        <v>8261</v>
      </c>
      <c r="C4138" s="196" t="s">
        <v>8262</v>
      </c>
      <c r="D4138" s="196" t="s">
        <v>8263</v>
      </c>
      <c r="E4138" s="196" t="s">
        <v>8264</v>
      </c>
      <c r="F4138" s="197" t="s">
        <v>8265</v>
      </c>
      <c r="H4138" s="186"/>
    </row>
    <row r="4139" spans="1:8" ht="12.75" hidden="1" customHeight="1">
      <c r="A4139" s="778" t="s">
        <v>13437</v>
      </c>
      <c r="B4139" s="779"/>
      <c r="C4139" s="779"/>
      <c r="D4139" s="779"/>
      <c r="E4139" s="779"/>
      <c r="F4139" s="780"/>
      <c r="H4139" s="186"/>
    </row>
    <row r="4140" spans="1:8" ht="12.75" hidden="1" customHeight="1">
      <c r="A4140" s="207" t="s">
        <v>13404</v>
      </c>
      <c r="B4140" s="208" t="s">
        <v>11337</v>
      </c>
      <c r="C4140" s="209" t="s">
        <v>13436</v>
      </c>
      <c r="D4140" s="210">
        <v>1.5</v>
      </c>
      <c r="E4140" s="211">
        <f>F$13</f>
        <v>2.2200000000000002</v>
      </c>
      <c r="F4140" s="204">
        <f>PRODUCT(D4140:E4140)</f>
        <v>3.33</v>
      </c>
      <c r="H4140" s="186"/>
    </row>
    <row r="4141" spans="1:8" ht="12.75" hidden="1" customHeight="1">
      <c r="A4141" s="207" t="s">
        <v>8234</v>
      </c>
      <c r="B4141" s="208" t="s">
        <v>8235</v>
      </c>
      <c r="C4141" s="209" t="s">
        <v>13436</v>
      </c>
      <c r="D4141" s="210">
        <v>1.5</v>
      </c>
      <c r="E4141" s="211">
        <f>F$14</f>
        <v>2.89</v>
      </c>
      <c r="F4141" s="204">
        <f>PRODUCT(D4141:E4141)</f>
        <v>4.335</v>
      </c>
      <c r="H4141" s="186"/>
    </row>
    <row r="4142" spans="1:8" ht="12.75" hidden="1" customHeight="1">
      <c r="A4142" s="783" t="s">
        <v>13444</v>
      </c>
      <c r="B4142" s="784"/>
      <c r="C4142" s="784"/>
      <c r="D4142" s="784"/>
      <c r="E4142" s="784"/>
      <c r="F4142" s="204">
        <f>SUM(F4140:F4141)</f>
        <v>7.665</v>
      </c>
      <c r="H4142" s="186"/>
    </row>
    <row r="4143" spans="1:8" ht="12.75" hidden="1" customHeight="1">
      <c r="A4143" s="778" t="s">
        <v>13445</v>
      </c>
      <c r="B4143" s="779"/>
      <c r="C4143" s="779"/>
      <c r="D4143" s="779"/>
      <c r="E4143" s="779"/>
      <c r="F4143" s="780"/>
      <c r="H4143" s="186"/>
    </row>
    <row r="4144" spans="1:8" ht="12.75" hidden="1" customHeight="1">
      <c r="A4144" s="207" t="s">
        <v>2945</v>
      </c>
      <c r="B4144" s="208" t="s">
        <v>2946</v>
      </c>
      <c r="C4144" s="209" t="s">
        <v>2448</v>
      </c>
      <c r="D4144" s="210">
        <v>0.17</v>
      </c>
      <c r="E4144" s="211">
        <f>Insumos!D$327</f>
        <v>5.88</v>
      </c>
      <c r="F4144" s="204">
        <f>PRODUCT(D4144:E4144)</f>
        <v>0.99960000000000004</v>
      </c>
      <c r="H4144" s="186"/>
    </row>
    <row r="4145" spans="1:8" ht="12.75" hidden="1" customHeight="1">
      <c r="A4145" s="207" t="s">
        <v>8250</v>
      </c>
      <c r="B4145" s="208" t="s">
        <v>8251</v>
      </c>
      <c r="C4145" s="209" t="s">
        <v>4675</v>
      </c>
      <c r="D4145" s="210">
        <v>3</v>
      </c>
      <c r="E4145" s="211">
        <f>Insumos!D$2331</f>
        <v>4.58</v>
      </c>
      <c r="F4145" s="204">
        <f>PRODUCT(D4145:E4145)</f>
        <v>13.74</v>
      </c>
      <c r="H4145" s="186"/>
    </row>
    <row r="4146" spans="1:8" ht="12.75" hidden="1" customHeight="1">
      <c r="A4146" s="207" t="s">
        <v>8254</v>
      </c>
      <c r="B4146" s="208" t="s">
        <v>8255</v>
      </c>
      <c r="C4146" s="209" t="s">
        <v>8247</v>
      </c>
      <c r="D4146" s="210">
        <v>0.2</v>
      </c>
      <c r="E4146" s="211">
        <f>Insumos!D$700</f>
        <v>6.8</v>
      </c>
      <c r="F4146" s="204">
        <f>PRODUCT(D4146:E4146)</f>
        <v>1.36</v>
      </c>
      <c r="H4146" s="186"/>
    </row>
    <row r="4147" spans="1:8" ht="12.75" hidden="1" customHeight="1">
      <c r="A4147" s="207" t="s">
        <v>8256</v>
      </c>
      <c r="B4147" s="208" t="s">
        <v>8257</v>
      </c>
      <c r="C4147" s="209" t="s">
        <v>4675</v>
      </c>
      <c r="D4147" s="210">
        <v>1.53</v>
      </c>
      <c r="E4147" s="211">
        <f>Insumos!D$2357</f>
        <v>2</v>
      </c>
      <c r="F4147" s="204">
        <f>PRODUCT(D4147:E4147)</f>
        <v>3.06</v>
      </c>
      <c r="H4147" s="186"/>
    </row>
    <row r="4148" spans="1:8" ht="12.75" hidden="1" customHeight="1">
      <c r="A4148" s="207" t="s">
        <v>8258</v>
      </c>
      <c r="B4148" s="208" t="s">
        <v>8259</v>
      </c>
      <c r="C4148" s="209" t="s">
        <v>4675</v>
      </c>
      <c r="D4148" s="210">
        <v>2.84</v>
      </c>
      <c r="E4148" s="211">
        <f>Insumos!D$2361</f>
        <v>6</v>
      </c>
      <c r="F4148" s="204">
        <f>PRODUCT(D4148:E4148)</f>
        <v>17.04</v>
      </c>
      <c r="H4148" s="186"/>
    </row>
    <row r="4149" spans="1:8" ht="12.75" hidden="1" customHeight="1">
      <c r="A4149" s="783" t="s">
        <v>10905</v>
      </c>
      <c r="B4149" s="784"/>
      <c r="C4149" s="784"/>
      <c r="D4149" s="784"/>
      <c r="E4149" s="784"/>
      <c r="F4149" s="204">
        <f>SUM(F4144:F4148)</f>
        <v>36.199599999999997</v>
      </c>
      <c r="H4149" s="186"/>
    </row>
    <row r="4150" spans="1:8" ht="12.75" hidden="1" customHeight="1">
      <c r="A4150" s="783" t="s">
        <v>6572</v>
      </c>
      <c r="B4150" s="784"/>
      <c r="C4150" s="784"/>
      <c r="D4150" s="784"/>
      <c r="E4150" s="206" t="s">
        <v>10906</v>
      </c>
      <c r="F4150" s="204">
        <f>SUM(F4142,F4149)</f>
        <v>43.864599999999996</v>
      </c>
      <c r="H4150" s="186"/>
    </row>
    <row r="4151" spans="1:8" ht="12.75" hidden="1" customHeight="1">
      <c r="A4151" s="783"/>
      <c r="B4151" s="784"/>
      <c r="C4151" s="784"/>
      <c r="D4151" s="784"/>
      <c r="E4151" s="212" t="s">
        <v>10907</v>
      </c>
      <c r="F4151" s="213">
        <f>F$10*(F4142)</f>
        <v>9.4126200000000004</v>
      </c>
      <c r="H4151" s="186"/>
    </row>
    <row r="4152" spans="1:8" ht="12.75" hidden="1" customHeight="1">
      <c r="A4152" s="783"/>
      <c r="B4152" s="784"/>
      <c r="C4152" s="784"/>
      <c r="D4152" s="784"/>
      <c r="E4152" s="206" t="s">
        <v>10908</v>
      </c>
      <c r="F4152" s="213">
        <f>SUM(F4150:F4151)*F$11</f>
        <v>10.655444000000001</v>
      </c>
      <c r="H4152" s="186"/>
    </row>
    <row r="4153" spans="1:8" ht="12.75" hidden="1" customHeight="1">
      <c r="A4153" s="789"/>
      <c r="B4153" s="790"/>
      <c r="C4153" s="790"/>
      <c r="D4153" s="790"/>
      <c r="E4153" s="215" t="s">
        <v>10909</v>
      </c>
      <c r="F4153" s="216">
        <f>SUM(F4150:F4152)</f>
        <v>63.932664000000003</v>
      </c>
      <c r="H4153" s="186"/>
    </row>
    <row r="4154" spans="1:8" ht="12.75" hidden="1" customHeight="1">
      <c r="H4154" s="186"/>
    </row>
    <row r="4155" spans="1:8" ht="25.5" hidden="1" customHeight="1">
      <c r="A4155" s="791" t="s">
        <v>14822</v>
      </c>
      <c r="B4155" s="792"/>
      <c r="C4155" s="792"/>
      <c r="D4155" s="792"/>
      <c r="E4155" s="781" t="s">
        <v>3998</v>
      </c>
      <c r="F4155" s="782"/>
      <c r="H4155" s="186"/>
    </row>
    <row r="4156" spans="1:8" ht="12.75" hidden="1" customHeight="1">
      <c r="A4156" s="190" t="s">
        <v>10268</v>
      </c>
      <c r="B4156" s="191">
        <f>ROUND(F4172,2)</f>
        <v>47.77</v>
      </c>
      <c r="C4156" s="269"/>
      <c r="D4156" s="269"/>
      <c r="E4156" s="270"/>
      <c r="F4156" s="271"/>
      <c r="H4156" s="186"/>
    </row>
    <row r="4157" spans="1:8" ht="12.75" hidden="1" customHeight="1">
      <c r="A4157" s="195" t="s">
        <v>12885</v>
      </c>
      <c r="B4157" s="196" t="s">
        <v>8261</v>
      </c>
      <c r="C4157" s="196" t="s">
        <v>8262</v>
      </c>
      <c r="D4157" s="196" t="s">
        <v>8263</v>
      </c>
      <c r="E4157" s="196" t="s">
        <v>8264</v>
      </c>
      <c r="F4157" s="197" t="s">
        <v>8265</v>
      </c>
      <c r="H4157" s="186"/>
    </row>
    <row r="4158" spans="1:8" ht="12.75" hidden="1" customHeight="1">
      <c r="A4158" s="778" t="s">
        <v>13437</v>
      </c>
      <c r="B4158" s="779"/>
      <c r="C4158" s="779"/>
      <c r="D4158" s="779"/>
      <c r="E4158" s="779"/>
      <c r="F4158" s="780"/>
      <c r="H4158" s="186"/>
    </row>
    <row r="4159" spans="1:8" ht="12.75" hidden="1" customHeight="1">
      <c r="A4159" s="207" t="s">
        <v>13404</v>
      </c>
      <c r="B4159" s="208" t="s">
        <v>11337</v>
      </c>
      <c r="C4159" s="209" t="s">
        <v>13436</v>
      </c>
      <c r="D4159" s="210">
        <v>1.35</v>
      </c>
      <c r="E4159" s="211">
        <f>F$13</f>
        <v>2.2200000000000002</v>
      </c>
      <c r="F4159" s="204">
        <f>PRODUCT(D4159:E4159)</f>
        <v>2.9970000000000003</v>
      </c>
      <c r="H4159" s="186"/>
    </row>
    <row r="4160" spans="1:8" ht="12.75" hidden="1" customHeight="1">
      <c r="A4160" s="207" t="s">
        <v>8234</v>
      </c>
      <c r="B4160" s="208" t="s">
        <v>8235</v>
      </c>
      <c r="C4160" s="209" t="s">
        <v>13436</v>
      </c>
      <c r="D4160" s="210">
        <v>1.35</v>
      </c>
      <c r="E4160" s="211">
        <f>F$14</f>
        <v>2.89</v>
      </c>
      <c r="F4160" s="204">
        <f>PRODUCT(D4160:E4160)</f>
        <v>3.9015000000000004</v>
      </c>
      <c r="H4160" s="186"/>
    </row>
    <row r="4161" spans="1:8" ht="12.75" hidden="1" customHeight="1">
      <c r="A4161" s="783" t="s">
        <v>13444</v>
      </c>
      <c r="B4161" s="784"/>
      <c r="C4161" s="784"/>
      <c r="D4161" s="784"/>
      <c r="E4161" s="784"/>
      <c r="F4161" s="204">
        <f>SUM(F4159:F4160)</f>
        <v>6.8985000000000003</v>
      </c>
      <c r="H4161" s="186"/>
    </row>
    <row r="4162" spans="1:8" ht="12.75" hidden="1" customHeight="1">
      <c r="A4162" s="778" t="s">
        <v>13445</v>
      </c>
      <c r="B4162" s="779"/>
      <c r="C4162" s="779"/>
      <c r="D4162" s="779"/>
      <c r="E4162" s="779"/>
      <c r="F4162" s="780"/>
      <c r="H4162" s="186"/>
    </row>
    <row r="4163" spans="1:8" ht="22.5" hidden="1" customHeight="1">
      <c r="A4163" s="207" t="s">
        <v>14823</v>
      </c>
      <c r="B4163" s="208" t="s">
        <v>14824</v>
      </c>
      <c r="C4163" s="209" t="s">
        <v>12889</v>
      </c>
      <c r="D4163" s="210">
        <v>0.26</v>
      </c>
      <c r="E4163" s="211">
        <f>Insumos!D$2295</f>
        <v>27.54</v>
      </c>
      <c r="F4163" s="204">
        <f>PRODUCT(D4163:E4163)</f>
        <v>7.1604000000000001</v>
      </c>
      <c r="H4163" s="186"/>
    </row>
    <row r="4164" spans="1:8" ht="12.75" hidden="1" customHeight="1">
      <c r="A4164" s="207" t="s">
        <v>8250</v>
      </c>
      <c r="B4164" s="208" t="s">
        <v>8251</v>
      </c>
      <c r="C4164" s="209" t="s">
        <v>4675</v>
      </c>
      <c r="D4164" s="210">
        <v>1.2</v>
      </c>
      <c r="E4164" s="211">
        <f>Insumos!D$2331</f>
        <v>4.58</v>
      </c>
      <c r="F4164" s="204">
        <f>PRODUCT(D4164:E4164)</f>
        <v>5.4959999999999996</v>
      </c>
      <c r="H4164" s="186"/>
    </row>
    <row r="4165" spans="1:8" ht="12.75" hidden="1" customHeight="1">
      <c r="A4165" s="207" t="s">
        <v>8254</v>
      </c>
      <c r="B4165" s="208" t="s">
        <v>8255</v>
      </c>
      <c r="C4165" s="209" t="s">
        <v>8247</v>
      </c>
      <c r="D4165" s="210">
        <v>0.25</v>
      </c>
      <c r="E4165" s="211">
        <f>Insumos!D$700</f>
        <v>6.8</v>
      </c>
      <c r="F4165" s="204">
        <f>PRODUCT(D4165:E4165)</f>
        <v>1.7</v>
      </c>
      <c r="H4165" s="186"/>
    </row>
    <row r="4166" spans="1:8" ht="12.75" hidden="1" customHeight="1">
      <c r="A4166" s="207" t="s">
        <v>8256</v>
      </c>
      <c r="B4166" s="208" t="s">
        <v>8257</v>
      </c>
      <c r="C4166" s="209" t="s">
        <v>4675</v>
      </c>
      <c r="D4166" s="210">
        <v>1.53</v>
      </c>
      <c r="E4166" s="211">
        <f>Insumos!D$2357</f>
        <v>2</v>
      </c>
      <c r="F4166" s="204">
        <f>PRODUCT(D4166:E4166)</f>
        <v>3.06</v>
      </c>
      <c r="H4166" s="186"/>
    </row>
    <row r="4167" spans="1:8" ht="12.75" hidden="1" customHeight="1">
      <c r="A4167" s="207" t="s">
        <v>8258</v>
      </c>
      <c r="B4167" s="208" t="s">
        <v>8259</v>
      </c>
      <c r="C4167" s="209" t="s">
        <v>4675</v>
      </c>
      <c r="D4167" s="210">
        <v>1.17</v>
      </c>
      <c r="E4167" s="211">
        <f>Insumos!D$2361</f>
        <v>6</v>
      </c>
      <c r="F4167" s="204">
        <f>PRODUCT(D4167:E4167)</f>
        <v>7.02</v>
      </c>
      <c r="H4167" s="186"/>
    </row>
    <row r="4168" spans="1:8" ht="12.75" hidden="1" customHeight="1">
      <c r="A4168" s="783" t="s">
        <v>10905</v>
      </c>
      <c r="B4168" s="784"/>
      <c r="C4168" s="784"/>
      <c r="D4168" s="784"/>
      <c r="E4168" s="784"/>
      <c r="F4168" s="204">
        <f>SUM(F4163:F4167)</f>
        <v>24.436399999999999</v>
      </c>
      <c r="H4168" s="186"/>
    </row>
    <row r="4169" spans="1:8" ht="12.75" hidden="1" customHeight="1">
      <c r="A4169" s="783" t="s">
        <v>6572</v>
      </c>
      <c r="B4169" s="784"/>
      <c r="C4169" s="784"/>
      <c r="D4169" s="784"/>
      <c r="E4169" s="206" t="s">
        <v>10906</v>
      </c>
      <c r="F4169" s="204">
        <f>SUM(F4161,F4168)</f>
        <v>31.334899999999998</v>
      </c>
      <c r="H4169" s="186"/>
    </row>
    <row r="4170" spans="1:8" ht="12.75" hidden="1" customHeight="1">
      <c r="A4170" s="783"/>
      <c r="B4170" s="784"/>
      <c r="C4170" s="784"/>
      <c r="D4170" s="784"/>
      <c r="E4170" s="212" t="s">
        <v>10907</v>
      </c>
      <c r="F4170" s="213">
        <f>F$10*(F4161)</f>
        <v>8.4713580000000004</v>
      </c>
      <c r="H4170" s="186"/>
    </row>
    <row r="4171" spans="1:8" ht="12.75" hidden="1" customHeight="1">
      <c r="A4171" s="783"/>
      <c r="B4171" s="784"/>
      <c r="C4171" s="784"/>
      <c r="D4171" s="784"/>
      <c r="E4171" s="206" t="s">
        <v>10908</v>
      </c>
      <c r="F4171" s="213">
        <f>SUM(F4169:F4170)*F$11</f>
        <v>7.9612516000000006</v>
      </c>
      <c r="H4171" s="186"/>
    </row>
    <row r="4172" spans="1:8" ht="12.75" hidden="1" customHeight="1">
      <c r="A4172" s="789"/>
      <c r="B4172" s="790"/>
      <c r="C4172" s="790"/>
      <c r="D4172" s="790"/>
      <c r="E4172" s="215" t="s">
        <v>10909</v>
      </c>
      <c r="F4172" s="216">
        <f>SUM(F4169:F4171)</f>
        <v>47.767509599999997</v>
      </c>
      <c r="H4172" s="186"/>
    </row>
    <row r="4173" spans="1:8" ht="12.75" hidden="1" customHeight="1">
      <c r="A4173" s="206"/>
      <c r="B4173" s="206"/>
      <c r="C4173" s="206"/>
      <c r="D4173" s="206"/>
      <c r="E4173" s="212"/>
      <c r="F4173" s="220"/>
      <c r="H4173" s="186"/>
    </row>
    <row r="4174" spans="1:8" ht="12.75" hidden="1" customHeight="1">
      <c r="A4174" s="206"/>
      <c r="B4174" s="206"/>
      <c r="C4174" s="206"/>
      <c r="D4174" s="206"/>
      <c r="E4174" s="212"/>
      <c r="F4174" s="220"/>
      <c r="H4174" s="186"/>
    </row>
    <row r="4175" spans="1:8" ht="12.75" hidden="1" customHeight="1">
      <c r="H4175" s="186"/>
    </row>
    <row r="4176" spans="1:8" ht="26.25" hidden="1" customHeight="1">
      <c r="A4176" s="791" t="s">
        <v>5548</v>
      </c>
      <c r="B4176" s="792"/>
      <c r="C4176" s="792"/>
      <c r="D4176" s="792"/>
      <c r="E4176" s="781" t="s">
        <v>3998</v>
      </c>
      <c r="F4176" s="782"/>
      <c r="H4176" s="186"/>
    </row>
    <row r="4177" spans="1:8" ht="12.75" hidden="1" customHeight="1">
      <c r="A4177" s="190" t="s">
        <v>10268</v>
      </c>
      <c r="B4177" s="191">
        <f>ROUND(F4193,2)</f>
        <v>50.22</v>
      </c>
      <c r="C4177" s="269"/>
      <c r="D4177" s="269"/>
      <c r="E4177" s="270"/>
      <c r="F4177" s="271"/>
      <c r="H4177" s="186"/>
    </row>
    <row r="4178" spans="1:8" ht="12.75" hidden="1" customHeight="1">
      <c r="A4178" s="195" t="s">
        <v>12885</v>
      </c>
      <c r="B4178" s="196" t="s">
        <v>8261</v>
      </c>
      <c r="C4178" s="196" t="s">
        <v>8262</v>
      </c>
      <c r="D4178" s="196" t="s">
        <v>8263</v>
      </c>
      <c r="E4178" s="196" t="s">
        <v>8264</v>
      </c>
      <c r="F4178" s="197" t="s">
        <v>8265</v>
      </c>
      <c r="H4178" s="186"/>
    </row>
    <row r="4179" spans="1:8" ht="12.75" hidden="1" customHeight="1">
      <c r="A4179" s="778" t="s">
        <v>13437</v>
      </c>
      <c r="B4179" s="779"/>
      <c r="C4179" s="779"/>
      <c r="D4179" s="779"/>
      <c r="E4179" s="779"/>
      <c r="F4179" s="780"/>
      <c r="H4179" s="186"/>
    </row>
    <row r="4180" spans="1:8" ht="12.75" hidden="1" customHeight="1">
      <c r="A4180" s="207" t="s">
        <v>13404</v>
      </c>
      <c r="B4180" s="208" t="s">
        <v>11337</v>
      </c>
      <c r="C4180" s="209" t="s">
        <v>13436</v>
      </c>
      <c r="D4180" s="210">
        <v>1.35</v>
      </c>
      <c r="E4180" s="211">
        <f>F$13</f>
        <v>2.2200000000000002</v>
      </c>
      <c r="F4180" s="204">
        <f>PRODUCT(D4180:E4180)</f>
        <v>2.9970000000000003</v>
      </c>
      <c r="H4180" s="186"/>
    </row>
    <row r="4181" spans="1:8" ht="12.75" hidden="1" customHeight="1">
      <c r="A4181" s="207" t="s">
        <v>8234</v>
      </c>
      <c r="B4181" s="208" t="s">
        <v>8235</v>
      </c>
      <c r="C4181" s="209" t="s">
        <v>13436</v>
      </c>
      <c r="D4181" s="210">
        <v>1.35</v>
      </c>
      <c r="E4181" s="211">
        <f>F$14</f>
        <v>2.89</v>
      </c>
      <c r="F4181" s="204">
        <f>PRODUCT(D4181:E4181)</f>
        <v>3.9015000000000004</v>
      </c>
      <c r="H4181" s="186"/>
    </row>
    <row r="4182" spans="1:8" ht="12.75" hidden="1" customHeight="1">
      <c r="A4182" s="783" t="s">
        <v>13444</v>
      </c>
      <c r="B4182" s="784"/>
      <c r="C4182" s="784"/>
      <c r="D4182" s="784"/>
      <c r="E4182" s="784"/>
      <c r="F4182" s="204">
        <f>SUM(F4180:F4181)</f>
        <v>6.8985000000000003</v>
      </c>
      <c r="H4182" s="186"/>
    </row>
    <row r="4183" spans="1:8" ht="12.75" hidden="1" customHeight="1">
      <c r="A4183" s="778" t="s">
        <v>13445</v>
      </c>
      <c r="B4183" s="779"/>
      <c r="C4183" s="779"/>
      <c r="D4183" s="779"/>
      <c r="E4183" s="779"/>
      <c r="F4183" s="780"/>
      <c r="H4183" s="186"/>
    </row>
    <row r="4184" spans="1:8" ht="12.75" hidden="1" customHeight="1">
      <c r="A4184" s="207" t="s">
        <v>5549</v>
      </c>
      <c r="B4184" s="208" t="s">
        <v>5550</v>
      </c>
      <c r="C4184" s="209" t="s">
        <v>12889</v>
      </c>
      <c r="D4184" s="210">
        <v>0.26</v>
      </c>
      <c r="E4184" s="211">
        <f>Insumos!D$2294</f>
        <v>36.61</v>
      </c>
      <c r="F4184" s="204">
        <f>PRODUCT(D4184:E4184)</f>
        <v>9.5186000000000011</v>
      </c>
      <c r="H4184" s="186"/>
    </row>
    <row r="4185" spans="1:8" ht="12.75" hidden="1" customHeight="1">
      <c r="A4185" s="207" t="s">
        <v>8250</v>
      </c>
      <c r="B4185" s="208" t="s">
        <v>8251</v>
      </c>
      <c r="C4185" s="209" t="s">
        <v>4675</v>
      </c>
      <c r="D4185" s="210">
        <v>1.2</v>
      </c>
      <c r="E4185" s="211">
        <f>Insumos!D$2331</f>
        <v>4.58</v>
      </c>
      <c r="F4185" s="204">
        <f>PRODUCT(D4185:E4185)</f>
        <v>5.4959999999999996</v>
      </c>
      <c r="H4185" s="186"/>
    </row>
    <row r="4186" spans="1:8" ht="12.75" hidden="1" customHeight="1">
      <c r="A4186" s="207" t="s">
        <v>8256</v>
      </c>
      <c r="B4186" s="208" t="s">
        <v>8257</v>
      </c>
      <c r="C4186" s="209" t="s">
        <v>4675</v>
      </c>
      <c r="D4186" s="210">
        <v>1.53</v>
      </c>
      <c r="E4186" s="211">
        <f>Insumos!D$2357</f>
        <v>2</v>
      </c>
      <c r="F4186" s="204">
        <f>PRODUCT(D4186:E4186)</f>
        <v>3.06</v>
      </c>
      <c r="H4186" s="186"/>
    </row>
    <row r="4187" spans="1:8" ht="12.75" hidden="1" customHeight="1">
      <c r="A4187" s="207" t="s">
        <v>8258</v>
      </c>
      <c r="B4187" s="208" t="s">
        <v>8259</v>
      </c>
      <c r="C4187" s="209" t="s">
        <v>4675</v>
      </c>
      <c r="D4187" s="210">
        <v>1.17</v>
      </c>
      <c r="E4187" s="211">
        <f>Insumos!D$2361</f>
        <v>6</v>
      </c>
      <c r="F4187" s="204">
        <f>PRODUCT(D4187:E4187)</f>
        <v>7.02</v>
      </c>
      <c r="H4187" s="186"/>
    </row>
    <row r="4188" spans="1:8" ht="12.75" hidden="1" customHeight="1">
      <c r="A4188" s="207" t="s">
        <v>6564</v>
      </c>
      <c r="B4188" s="208" t="s">
        <v>6565</v>
      </c>
      <c r="C4188" s="209" t="s">
        <v>8247</v>
      </c>
      <c r="D4188" s="210">
        <v>0.25</v>
      </c>
      <c r="E4188" s="211">
        <f>Insumos!D$694</f>
        <v>5.55</v>
      </c>
      <c r="F4188" s="204">
        <f>PRODUCT(D4188:E4188)</f>
        <v>1.3875</v>
      </c>
      <c r="H4188" s="186"/>
    </row>
    <row r="4189" spans="1:8" ht="12.75" hidden="1" customHeight="1">
      <c r="A4189" s="783" t="s">
        <v>10905</v>
      </c>
      <c r="B4189" s="784"/>
      <c r="C4189" s="784"/>
      <c r="D4189" s="784"/>
      <c r="E4189" s="784"/>
      <c r="F4189" s="204">
        <f>SUM(F4184:F4188)</f>
        <v>26.482099999999999</v>
      </c>
      <c r="H4189" s="186"/>
    </row>
    <row r="4190" spans="1:8" ht="12.75" hidden="1" customHeight="1">
      <c r="A4190" s="783" t="s">
        <v>6572</v>
      </c>
      <c r="B4190" s="784"/>
      <c r="C4190" s="784"/>
      <c r="D4190" s="784"/>
      <c r="E4190" s="206" t="s">
        <v>10906</v>
      </c>
      <c r="F4190" s="204">
        <f>SUM(F4182,F4189)</f>
        <v>33.380600000000001</v>
      </c>
      <c r="H4190" s="186"/>
    </row>
    <row r="4191" spans="1:8" ht="12.75" hidden="1" customHeight="1">
      <c r="A4191" s="783"/>
      <c r="B4191" s="784"/>
      <c r="C4191" s="784"/>
      <c r="D4191" s="784"/>
      <c r="E4191" s="212" t="s">
        <v>10907</v>
      </c>
      <c r="F4191" s="213">
        <f>F$10*(F4182)</f>
        <v>8.4713580000000004</v>
      </c>
      <c r="H4191" s="186"/>
    </row>
    <row r="4192" spans="1:8" ht="12.75" hidden="1" customHeight="1">
      <c r="A4192" s="783"/>
      <c r="B4192" s="784"/>
      <c r="C4192" s="784"/>
      <c r="D4192" s="784"/>
      <c r="E4192" s="206" t="s">
        <v>10908</v>
      </c>
      <c r="F4192" s="213">
        <f>SUM(F4190:F4191)*F$11</f>
        <v>8.3703916000000014</v>
      </c>
      <c r="H4192" s="186"/>
    </row>
    <row r="4193" spans="1:8" ht="12.75" hidden="1" customHeight="1">
      <c r="A4193" s="789"/>
      <c r="B4193" s="790"/>
      <c r="C4193" s="790"/>
      <c r="D4193" s="790"/>
      <c r="E4193" s="215" t="s">
        <v>10909</v>
      </c>
      <c r="F4193" s="216">
        <f>SUM(F4190:F4192)</f>
        <v>50.222349600000001</v>
      </c>
      <c r="H4193" s="186"/>
    </row>
    <row r="4194" spans="1:8" ht="12.75" hidden="1" customHeight="1">
      <c r="H4194" s="186"/>
    </row>
    <row r="4195" spans="1:8" ht="25.5" hidden="1" customHeight="1">
      <c r="A4195" s="791" t="s">
        <v>5551</v>
      </c>
      <c r="B4195" s="792"/>
      <c r="C4195" s="792"/>
      <c r="D4195" s="792"/>
      <c r="E4195" s="781" t="s">
        <v>3998</v>
      </c>
      <c r="F4195" s="782"/>
      <c r="H4195" s="186"/>
    </row>
    <row r="4196" spans="1:8" ht="12.75" hidden="1" customHeight="1">
      <c r="A4196" s="190" t="s">
        <v>10268</v>
      </c>
      <c r="B4196" s="191">
        <f>ROUND(F4212,2)</f>
        <v>51.83</v>
      </c>
      <c r="C4196" s="269"/>
      <c r="D4196" s="269"/>
      <c r="E4196" s="270"/>
      <c r="F4196" s="271"/>
      <c r="H4196" s="186"/>
    </row>
    <row r="4197" spans="1:8" ht="12.75" hidden="1" customHeight="1">
      <c r="A4197" s="195" t="s">
        <v>12885</v>
      </c>
      <c r="B4197" s="196" t="s">
        <v>8261</v>
      </c>
      <c r="C4197" s="196" t="s">
        <v>8262</v>
      </c>
      <c r="D4197" s="196" t="s">
        <v>8263</v>
      </c>
      <c r="E4197" s="196" t="s">
        <v>8264</v>
      </c>
      <c r="F4197" s="197" t="s">
        <v>8265</v>
      </c>
      <c r="H4197" s="186"/>
    </row>
    <row r="4198" spans="1:8" ht="12.75" hidden="1" customHeight="1">
      <c r="A4198" s="778" t="s">
        <v>13437</v>
      </c>
      <c r="B4198" s="779"/>
      <c r="C4198" s="779"/>
      <c r="D4198" s="779"/>
      <c r="E4198" s="779"/>
      <c r="F4198" s="780"/>
      <c r="H4198" s="186"/>
    </row>
    <row r="4199" spans="1:8" ht="12.75" hidden="1" customHeight="1">
      <c r="A4199" s="207" t="s">
        <v>13404</v>
      </c>
      <c r="B4199" s="208" t="s">
        <v>11337</v>
      </c>
      <c r="C4199" s="209" t="s">
        <v>13436</v>
      </c>
      <c r="D4199" s="210">
        <v>1.35</v>
      </c>
      <c r="E4199" s="211">
        <f>F$13</f>
        <v>2.2200000000000002</v>
      </c>
      <c r="F4199" s="204">
        <f>PRODUCT(D4199:E4199)</f>
        <v>2.9970000000000003</v>
      </c>
      <c r="H4199" s="186"/>
    </row>
    <row r="4200" spans="1:8" ht="12.75" hidden="1" customHeight="1">
      <c r="A4200" s="207" t="s">
        <v>8234</v>
      </c>
      <c r="B4200" s="208" t="s">
        <v>8235</v>
      </c>
      <c r="C4200" s="209" t="s">
        <v>13436</v>
      </c>
      <c r="D4200" s="210">
        <v>1.35</v>
      </c>
      <c r="E4200" s="211">
        <f>F$14</f>
        <v>2.89</v>
      </c>
      <c r="F4200" s="204">
        <f>PRODUCT(D4200:E4200)</f>
        <v>3.9015000000000004</v>
      </c>
      <c r="H4200" s="186"/>
    </row>
    <row r="4201" spans="1:8" ht="12.75" hidden="1" customHeight="1">
      <c r="A4201" s="783" t="s">
        <v>13444</v>
      </c>
      <c r="B4201" s="784"/>
      <c r="C4201" s="784"/>
      <c r="D4201" s="784"/>
      <c r="E4201" s="784"/>
      <c r="F4201" s="204">
        <f>SUM(F4199:F4200)</f>
        <v>6.8985000000000003</v>
      </c>
      <c r="H4201" s="186"/>
    </row>
    <row r="4202" spans="1:8" ht="12.75" hidden="1" customHeight="1">
      <c r="A4202" s="778" t="s">
        <v>13445</v>
      </c>
      <c r="B4202" s="779"/>
      <c r="C4202" s="779"/>
      <c r="D4202" s="779"/>
      <c r="E4202" s="779"/>
      <c r="F4202" s="780"/>
      <c r="H4202" s="186"/>
    </row>
    <row r="4203" spans="1:8" ht="22.5" hidden="1" customHeight="1">
      <c r="A4203" s="207" t="s">
        <v>4011</v>
      </c>
      <c r="B4203" s="208" t="s">
        <v>4012</v>
      </c>
      <c r="C4203" s="209" t="s">
        <v>12889</v>
      </c>
      <c r="D4203" s="210">
        <v>0.43</v>
      </c>
      <c r="E4203" s="211">
        <f>Insumos!D$2296</f>
        <v>10.74</v>
      </c>
      <c r="F4203" s="204">
        <f>PRODUCT(D4203:E4203)</f>
        <v>4.6181999999999999</v>
      </c>
      <c r="H4203" s="186"/>
    </row>
    <row r="4204" spans="1:8" ht="12.75" hidden="1" customHeight="1">
      <c r="A4204" s="207" t="s">
        <v>8250</v>
      </c>
      <c r="B4204" s="208" t="s">
        <v>8251</v>
      </c>
      <c r="C4204" s="209" t="s">
        <v>4675</v>
      </c>
      <c r="D4204" s="210">
        <v>2</v>
      </c>
      <c r="E4204" s="211">
        <f>Insumos!D$2331</f>
        <v>4.58</v>
      </c>
      <c r="F4204" s="204">
        <f>PRODUCT(D4204:E4204)</f>
        <v>9.16</v>
      </c>
      <c r="H4204" s="186"/>
    </row>
    <row r="4205" spans="1:8" ht="12.75" hidden="1" customHeight="1">
      <c r="A4205" s="207" t="s">
        <v>8256</v>
      </c>
      <c r="B4205" s="208" t="s">
        <v>8257</v>
      </c>
      <c r="C4205" s="209" t="s">
        <v>4675</v>
      </c>
      <c r="D4205" s="210">
        <v>1.53</v>
      </c>
      <c r="E4205" s="211">
        <f>Insumos!D$2357</f>
        <v>2</v>
      </c>
      <c r="F4205" s="204">
        <f>PRODUCT(D4205:E4205)</f>
        <v>3.06</v>
      </c>
      <c r="H4205" s="186"/>
    </row>
    <row r="4206" spans="1:8" ht="12.75" hidden="1" customHeight="1">
      <c r="A4206" s="207" t="s">
        <v>8258</v>
      </c>
      <c r="B4206" s="208" t="s">
        <v>8259</v>
      </c>
      <c r="C4206" s="209" t="s">
        <v>4675</v>
      </c>
      <c r="D4206" s="210">
        <v>1.6</v>
      </c>
      <c r="E4206" s="211">
        <f>Insumos!D$2361</f>
        <v>6</v>
      </c>
      <c r="F4206" s="204">
        <f>PRODUCT(D4206:E4206)</f>
        <v>9.6000000000000014</v>
      </c>
      <c r="H4206" s="186"/>
    </row>
    <row r="4207" spans="1:8" ht="12.75" hidden="1" customHeight="1">
      <c r="A4207" s="207" t="s">
        <v>6564</v>
      </c>
      <c r="B4207" s="208" t="s">
        <v>6565</v>
      </c>
      <c r="C4207" s="209" t="s">
        <v>8247</v>
      </c>
      <c r="D4207" s="210">
        <v>0.25</v>
      </c>
      <c r="E4207" s="211">
        <f>Insumos!D$694</f>
        <v>5.55</v>
      </c>
      <c r="F4207" s="204">
        <f>PRODUCT(D4207:E4207)</f>
        <v>1.3875</v>
      </c>
      <c r="H4207" s="186"/>
    </row>
    <row r="4208" spans="1:8" ht="12.75" hidden="1" customHeight="1">
      <c r="A4208" s="783" t="s">
        <v>10905</v>
      </c>
      <c r="B4208" s="784"/>
      <c r="C4208" s="784"/>
      <c r="D4208" s="784"/>
      <c r="E4208" s="784"/>
      <c r="F4208" s="204">
        <f>SUM(F4203:F4207)</f>
        <v>27.825700000000001</v>
      </c>
      <c r="H4208" s="186"/>
    </row>
    <row r="4209" spans="1:8" ht="12.75" hidden="1" customHeight="1">
      <c r="A4209" s="783" t="s">
        <v>6572</v>
      </c>
      <c r="B4209" s="784"/>
      <c r="C4209" s="784"/>
      <c r="D4209" s="784"/>
      <c r="E4209" s="206" t="s">
        <v>10906</v>
      </c>
      <c r="F4209" s="204">
        <f>SUM(F4201,F4208)</f>
        <v>34.724200000000003</v>
      </c>
      <c r="H4209" s="186"/>
    </row>
    <row r="4210" spans="1:8" ht="12.75" hidden="1" customHeight="1">
      <c r="A4210" s="783"/>
      <c r="B4210" s="784"/>
      <c r="C4210" s="784"/>
      <c r="D4210" s="784"/>
      <c r="E4210" s="212" t="s">
        <v>10907</v>
      </c>
      <c r="F4210" s="213">
        <f>F$10*(F4201)</f>
        <v>8.4713580000000004</v>
      </c>
      <c r="H4210" s="186"/>
    </row>
    <row r="4211" spans="1:8" ht="12.75" hidden="1" customHeight="1">
      <c r="A4211" s="783"/>
      <c r="B4211" s="784"/>
      <c r="C4211" s="784"/>
      <c r="D4211" s="784"/>
      <c r="E4211" s="206" t="s">
        <v>10908</v>
      </c>
      <c r="F4211" s="213">
        <f>SUM(F4209:F4210)*F$11</f>
        <v>8.6391116000000014</v>
      </c>
      <c r="H4211" s="186"/>
    </row>
    <row r="4212" spans="1:8" ht="12.75" hidden="1" customHeight="1">
      <c r="A4212" s="789"/>
      <c r="B4212" s="790"/>
      <c r="C4212" s="790"/>
      <c r="D4212" s="790"/>
      <c r="E4212" s="215" t="s">
        <v>10909</v>
      </c>
      <c r="F4212" s="216">
        <f>SUM(F4209:F4211)</f>
        <v>51.834669600000005</v>
      </c>
      <c r="H4212" s="186"/>
    </row>
    <row r="4213" spans="1:8" ht="12.75" hidden="1" customHeight="1">
      <c r="A4213" s="206"/>
      <c r="B4213" s="206"/>
      <c r="C4213" s="206"/>
      <c r="D4213" s="206"/>
      <c r="E4213" s="212"/>
      <c r="F4213" s="220"/>
      <c r="H4213" s="186"/>
    </row>
    <row r="4214" spans="1:8" ht="12.75" hidden="1" customHeight="1">
      <c r="H4214" s="186"/>
    </row>
    <row r="4215" spans="1:8" ht="24.75" hidden="1" customHeight="1">
      <c r="A4215" s="791" t="s">
        <v>5552</v>
      </c>
      <c r="B4215" s="792"/>
      <c r="C4215" s="792"/>
      <c r="D4215" s="792"/>
      <c r="E4215" s="781" t="s">
        <v>3998</v>
      </c>
      <c r="F4215" s="782"/>
      <c r="H4215" s="186"/>
    </row>
    <row r="4216" spans="1:8" ht="12.75" hidden="1" customHeight="1">
      <c r="A4216" s="190" t="s">
        <v>10268</v>
      </c>
      <c r="B4216" s="191">
        <f>ROUND(F4233,2)</f>
        <v>53.77</v>
      </c>
      <c r="C4216" s="269"/>
      <c r="D4216" s="269"/>
      <c r="E4216" s="270"/>
      <c r="F4216" s="271"/>
      <c r="H4216" s="186"/>
    </row>
    <row r="4217" spans="1:8" ht="12.75" hidden="1" customHeight="1">
      <c r="A4217" s="195" t="s">
        <v>12885</v>
      </c>
      <c r="B4217" s="196" t="s">
        <v>8261</v>
      </c>
      <c r="C4217" s="196" t="s">
        <v>8262</v>
      </c>
      <c r="D4217" s="196" t="s">
        <v>8263</v>
      </c>
      <c r="E4217" s="196" t="s">
        <v>8264</v>
      </c>
      <c r="F4217" s="197" t="s">
        <v>8265</v>
      </c>
      <c r="H4217" s="186"/>
    </row>
    <row r="4218" spans="1:8" ht="12.75" hidden="1" customHeight="1">
      <c r="A4218" s="778" t="s">
        <v>13437</v>
      </c>
      <c r="B4218" s="779"/>
      <c r="C4218" s="779"/>
      <c r="D4218" s="779"/>
      <c r="E4218" s="779"/>
      <c r="F4218" s="780"/>
      <c r="H4218" s="186"/>
    </row>
    <row r="4219" spans="1:8" ht="12.75" hidden="1" customHeight="1">
      <c r="A4219" s="207" t="s">
        <v>13404</v>
      </c>
      <c r="B4219" s="208" t="s">
        <v>11337</v>
      </c>
      <c r="C4219" s="209" t="s">
        <v>13436</v>
      </c>
      <c r="D4219" s="210">
        <v>1.35</v>
      </c>
      <c r="E4219" s="211">
        <f>F$13</f>
        <v>2.2200000000000002</v>
      </c>
      <c r="F4219" s="204">
        <f>PRODUCT(D4219:E4219)</f>
        <v>2.9970000000000003</v>
      </c>
      <c r="H4219" s="186"/>
    </row>
    <row r="4220" spans="1:8" ht="12.75" hidden="1" customHeight="1">
      <c r="A4220" s="207" t="s">
        <v>8234</v>
      </c>
      <c r="B4220" s="208" t="s">
        <v>8235</v>
      </c>
      <c r="C4220" s="209" t="s">
        <v>13436</v>
      </c>
      <c r="D4220" s="210">
        <v>1.35</v>
      </c>
      <c r="E4220" s="211">
        <f>F$14</f>
        <v>2.89</v>
      </c>
      <c r="F4220" s="204">
        <f>PRODUCT(D4220:E4220)</f>
        <v>3.9015000000000004</v>
      </c>
      <c r="H4220" s="186"/>
    </row>
    <row r="4221" spans="1:8" ht="12.75" hidden="1" customHeight="1">
      <c r="A4221" s="783" t="s">
        <v>13444</v>
      </c>
      <c r="B4221" s="784"/>
      <c r="C4221" s="784"/>
      <c r="D4221" s="784"/>
      <c r="E4221" s="784"/>
      <c r="F4221" s="204">
        <f>SUM(F4219:F4220)</f>
        <v>6.8985000000000003</v>
      </c>
      <c r="H4221" s="186"/>
    </row>
    <row r="4222" spans="1:8" ht="12.75" hidden="1" customHeight="1">
      <c r="A4222" s="778" t="s">
        <v>13445</v>
      </c>
      <c r="B4222" s="779"/>
      <c r="C4222" s="779"/>
      <c r="D4222" s="779"/>
      <c r="E4222" s="779"/>
      <c r="F4222" s="780"/>
      <c r="H4222" s="186"/>
    </row>
    <row r="4223" spans="1:8" ht="22.5" hidden="1" customHeight="1">
      <c r="A4223" s="207" t="s">
        <v>8243</v>
      </c>
      <c r="B4223" s="208" t="s">
        <v>8244</v>
      </c>
      <c r="C4223" s="209" t="s">
        <v>12889</v>
      </c>
      <c r="D4223" s="210">
        <v>0.43</v>
      </c>
      <c r="E4223" s="211">
        <f>Insumos!D$2297</f>
        <v>12.39</v>
      </c>
      <c r="F4223" s="204">
        <f t="shared" ref="F4223:F4228" si="14">PRODUCT(D4223:E4223)</f>
        <v>5.3277000000000001</v>
      </c>
      <c r="H4223" s="186"/>
    </row>
    <row r="4224" spans="1:8" ht="12.75" hidden="1" customHeight="1">
      <c r="A4224" s="207" t="s">
        <v>2945</v>
      </c>
      <c r="B4224" s="208" t="s">
        <v>2946</v>
      </c>
      <c r="C4224" s="209" t="s">
        <v>2448</v>
      </c>
      <c r="D4224" s="210">
        <v>0.1</v>
      </c>
      <c r="E4224" s="211">
        <f>Insumos!D$327</f>
        <v>5.88</v>
      </c>
      <c r="F4224" s="204">
        <f t="shared" si="14"/>
        <v>0.58799999999999997</v>
      </c>
      <c r="H4224" s="186"/>
    </row>
    <row r="4225" spans="1:8" ht="12.75" hidden="1" customHeight="1">
      <c r="A4225" s="207" t="s">
        <v>8250</v>
      </c>
      <c r="B4225" s="208" t="s">
        <v>8251</v>
      </c>
      <c r="C4225" s="209" t="s">
        <v>4675</v>
      </c>
      <c r="D4225" s="210">
        <v>2</v>
      </c>
      <c r="E4225" s="211">
        <f>Insumos!D$2331</f>
        <v>4.58</v>
      </c>
      <c r="F4225" s="204">
        <f t="shared" si="14"/>
        <v>9.16</v>
      </c>
      <c r="H4225" s="186"/>
    </row>
    <row r="4226" spans="1:8" ht="12.75" hidden="1" customHeight="1">
      <c r="A4226" s="207" t="s">
        <v>8254</v>
      </c>
      <c r="B4226" s="208" t="s">
        <v>8255</v>
      </c>
      <c r="C4226" s="209" t="s">
        <v>8247</v>
      </c>
      <c r="D4226" s="210">
        <v>0.25</v>
      </c>
      <c r="E4226" s="211">
        <f>Insumos!D$700</f>
        <v>6.8</v>
      </c>
      <c r="F4226" s="204">
        <f t="shared" si="14"/>
        <v>1.7</v>
      </c>
      <c r="H4226" s="186"/>
    </row>
    <row r="4227" spans="1:8" ht="12.75" hidden="1" customHeight="1">
      <c r="A4227" s="207" t="s">
        <v>8256</v>
      </c>
      <c r="B4227" s="208" t="s">
        <v>8257</v>
      </c>
      <c r="C4227" s="209" t="s">
        <v>4675</v>
      </c>
      <c r="D4227" s="210">
        <v>1.53</v>
      </c>
      <c r="E4227" s="211">
        <f>Insumos!D$2357</f>
        <v>2</v>
      </c>
      <c r="F4227" s="204">
        <f t="shared" si="14"/>
        <v>3.06</v>
      </c>
      <c r="H4227" s="186"/>
    </row>
    <row r="4228" spans="1:8" ht="12.75" hidden="1" customHeight="1">
      <c r="A4228" s="207" t="s">
        <v>8258</v>
      </c>
      <c r="B4228" s="208" t="s">
        <v>8259</v>
      </c>
      <c r="C4228" s="209" t="s">
        <v>4675</v>
      </c>
      <c r="D4228" s="210">
        <v>1.6</v>
      </c>
      <c r="E4228" s="211">
        <f>Insumos!D$2361</f>
        <v>6</v>
      </c>
      <c r="F4228" s="204">
        <f t="shared" si="14"/>
        <v>9.6000000000000014</v>
      </c>
      <c r="H4228" s="186"/>
    </row>
    <row r="4229" spans="1:8" ht="12.75" hidden="1" customHeight="1">
      <c r="A4229" s="783" t="s">
        <v>10905</v>
      </c>
      <c r="B4229" s="784"/>
      <c r="C4229" s="784"/>
      <c r="D4229" s="784"/>
      <c r="E4229" s="784"/>
      <c r="F4229" s="204">
        <f>SUM(F4223:F4228)</f>
        <v>29.435700000000001</v>
      </c>
      <c r="H4229" s="186"/>
    </row>
    <row r="4230" spans="1:8" ht="12.75" hidden="1" customHeight="1">
      <c r="A4230" s="783" t="s">
        <v>6572</v>
      </c>
      <c r="B4230" s="784"/>
      <c r="C4230" s="784"/>
      <c r="D4230" s="784"/>
      <c r="E4230" s="206" t="s">
        <v>10906</v>
      </c>
      <c r="F4230" s="204">
        <f>SUM(F4221,F4229)</f>
        <v>36.334200000000003</v>
      </c>
      <c r="H4230" s="186"/>
    </row>
    <row r="4231" spans="1:8" ht="12.75" hidden="1" customHeight="1">
      <c r="A4231" s="783"/>
      <c r="B4231" s="784"/>
      <c r="C4231" s="784"/>
      <c r="D4231" s="784"/>
      <c r="E4231" s="212" t="s">
        <v>10907</v>
      </c>
      <c r="F4231" s="213">
        <f>F$10*(F4221)</f>
        <v>8.4713580000000004</v>
      </c>
      <c r="H4231" s="186"/>
    </row>
    <row r="4232" spans="1:8" ht="12.75" hidden="1" customHeight="1">
      <c r="A4232" s="783"/>
      <c r="B4232" s="784"/>
      <c r="C4232" s="784"/>
      <c r="D4232" s="784"/>
      <c r="E4232" s="206" t="s">
        <v>10908</v>
      </c>
      <c r="F4232" s="213">
        <f>SUM(F4230:F4231)*F$11</f>
        <v>8.9611116000000006</v>
      </c>
      <c r="H4232" s="186"/>
    </row>
    <row r="4233" spans="1:8" ht="12.75" hidden="1" customHeight="1">
      <c r="A4233" s="789"/>
      <c r="B4233" s="790"/>
      <c r="C4233" s="790"/>
      <c r="D4233" s="790"/>
      <c r="E4233" s="215" t="s">
        <v>10909</v>
      </c>
      <c r="F4233" s="216">
        <f>SUM(F4230:F4232)</f>
        <v>53.766669600000007</v>
      </c>
      <c r="H4233" s="186"/>
    </row>
    <row r="4234" spans="1:8" ht="12.75" hidden="1" customHeight="1">
      <c r="A4234" s="206"/>
      <c r="B4234" s="206"/>
      <c r="C4234" s="206"/>
      <c r="D4234" s="206"/>
      <c r="E4234" s="212"/>
      <c r="F4234" s="220"/>
      <c r="H4234" s="186"/>
    </row>
    <row r="4235" spans="1:8" ht="12.75" hidden="1" customHeight="1">
      <c r="A4235" s="796" t="s">
        <v>747</v>
      </c>
      <c r="B4235" s="796"/>
      <c r="C4235" s="796"/>
      <c r="D4235" s="796"/>
      <c r="E4235" s="796"/>
      <c r="F4235" s="796"/>
      <c r="H4235" s="186"/>
    </row>
    <row r="4236" spans="1:8" ht="12.75" hidden="1" customHeight="1">
      <c r="H4236" s="186"/>
    </row>
    <row r="4237" spans="1:8" ht="12.75" hidden="1" customHeight="1">
      <c r="A4237" s="791" t="s">
        <v>5553</v>
      </c>
      <c r="B4237" s="792"/>
      <c r="C4237" s="792"/>
      <c r="D4237" s="792"/>
      <c r="E4237" s="781" t="s">
        <v>13427</v>
      </c>
      <c r="F4237" s="782"/>
      <c r="H4237" s="186"/>
    </row>
    <row r="4238" spans="1:8" ht="12.75" hidden="1" customHeight="1">
      <c r="A4238" s="190" t="s">
        <v>10268</v>
      </c>
      <c r="B4238" s="191">
        <f>ROUND(F4251,2)</f>
        <v>7.09</v>
      </c>
      <c r="C4238" s="269"/>
      <c r="D4238" s="269"/>
      <c r="E4238" s="270"/>
      <c r="F4238" s="271"/>
      <c r="H4238" s="186"/>
    </row>
    <row r="4239" spans="1:8" ht="12.75" hidden="1" customHeight="1">
      <c r="A4239" s="195" t="s">
        <v>12885</v>
      </c>
      <c r="B4239" s="196" t="s">
        <v>8261</v>
      </c>
      <c r="C4239" s="196" t="s">
        <v>8262</v>
      </c>
      <c r="D4239" s="196" t="s">
        <v>8263</v>
      </c>
      <c r="E4239" s="196" t="s">
        <v>8264</v>
      </c>
      <c r="F4239" s="197" t="s">
        <v>8265</v>
      </c>
      <c r="H4239" s="186"/>
    </row>
    <row r="4240" spans="1:8" ht="12.75" hidden="1" customHeight="1">
      <c r="A4240" s="778" t="s">
        <v>13437</v>
      </c>
      <c r="B4240" s="779"/>
      <c r="C4240" s="779"/>
      <c r="D4240" s="779"/>
      <c r="E4240" s="779"/>
      <c r="F4240" s="780"/>
      <c r="H4240" s="186"/>
    </row>
    <row r="4241" spans="1:8" ht="12.75" hidden="1" customHeight="1">
      <c r="A4241" s="207" t="s">
        <v>7113</v>
      </c>
      <c r="B4241" s="208" t="s">
        <v>7114</v>
      </c>
      <c r="C4241" s="209" t="s">
        <v>13436</v>
      </c>
      <c r="D4241" s="210">
        <v>0.08</v>
      </c>
      <c r="E4241" s="211">
        <f>F$13</f>
        <v>2.2200000000000002</v>
      </c>
      <c r="F4241" s="204">
        <f>PRODUCT(D4241:E4241)</f>
        <v>0.17760000000000001</v>
      </c>
      <c r="H4241" s="186"/>
    </row>
    <row r="4242" spans="1:8" ht="12.75" hidden="1" customHeight="1">
      <c r="A4242" s="207" t="s">
        <v>7115</v>
      </c>
      <c r="B4242" s="208" t="s">
        <v>7116</v>
      </c>
      <c r="C4242" s="209" t="s">
        <v>13436</v>
      </c>
      <c r="D4242" s="210">
        <v>0.08</v>
      </c>
      <c r="E4242" s="211">
        <f>F$14</f>
        <v>2.89</v>
      </c>
      <c r="F4242" s="204">
        <f>PRODUCT(D4242:E4242)</f>
        <v>0.23120000000000002</v>
      </c>
      <c r="H4242" s="186"/>
    </row>
    <row r="4243" spans="1:8" ht="12.75" hidden="1" customHeight="1">
      <c r="A4243" s="783" t="s">
        <v>13444</v>
      </c>
      <c r="B4243" s="784"/>
      <c r="C4243" s="784"/>
      <c r="D4243" s="784"/>
      <c r="E4243" s="784"/>
      <c r="F4243" s="204">
        <f>SUM(F4241:F4242)</f>
        <v>0.40880000000000005</v>
      </c>
      <c r="H4243" s="186"/>
    </row>
    <row r="4244" spans="1:8" ht="12.75" hidden="1" customHeight="1">
      <c r="A4244" s="778" t="s">
        <v>13445</v>
      </c>
      <c r="B4244" s="779"/>
      <c r="C4244" s="779"/>
      <c r="D4244" s="779"/>
      <c r="E4244" s="779"/>
      <c r="F4244" s="780"/>
      <c r="H4244" s="186"/>
    </row>
    <row r="4245" spans="1:8" ht="12.75" hidden="1" customHeight="1">
      <c r="A4245" s="207" t="s">
        <v>7117</v>
      </c>
      <c r="B4245" s="208" t="s">
        <v>2940</v>
      </c>
      <c r="C4245" s="209" t="s">
        <v>8247</v>
      </c>
      <c r="D4245" s="210">
        <v>0.02</v>
      </c>
      <c r="E4245" s="211">
        <f>Insumos!D$578</f>
        <v>7.65</v>
      </c>
      <c r="F4245" s="204">
        <f>PRODUCT(D4245:E4245)</f>
        <v>0.153</v>
      </c>
      <c r="H4245" s="186"/>
    </row>
    <row r="4246" spans="1:8" ht="12.75" hidden="1" customHeight="1">
      <c r="A4246" s="207" t="s">
        <v>5506</v>
      </c>
      <c r="B4246" s="208" t="s">
        <v>5507</v>
      </c>
      <c r="C4246" s="209" t="s">
        <v>8247</v>
      </c>
      <c r="D4246" s="210">
        <v>1.2</v>
      </c>
      <c r="E4246" s="211">
        <f>Insumos!D$556</f>
        <v>4.04</v>
      </c>
      <c r="F4246" s="204">
        <f>PRODUCT(D4246:E4246)</f>
        <v>4.8479999999999999</v>
      </c>
      <c r="H4246" s="186"/>
    </row>
    <row r="4247" spans="1:8" ht="12.75" hidden="1" customHeight="1">
      <c r="A4247" s="783" t="s">
        <v>10905</v>
      </c>
      <c r="B4247" s="784"/>
      <c r="C4247" s="784"/>
      <c r="D4247" s="784"/>
      <c r="E4247" s="784"/>
      <c r="F4247" s="204">
        <f>SUM(F4245:F4246)</f>
        <v>5.0009999999999994</v>
      </c>
      <c r="H4247" s="186"/>
    </row>
    <row r="4248" spans="1:8" ht="12.75" hidden="1" customHeight="1">
      <c r="A4248" s="783" t="s">
        <v>6572</v>
      </c>
      <c r="B4248" s="784"/>
      <c r="C4248" s="784"/>
      <c r="D4248" s="784"/>
      <c r="E4248" s="206" t="s">
        <v>10906</v>
      </c>
      <c r="F4248" s="204">
        <f>SUM(F4243,F4247)</f>
        <v>5.4097999999999997</v>
      </c>
      <c r="H4248" s="186"/>
    </row>
    <row r="4249" spans="1:8" ht="12.75" hidden="1" customHeight="1">
      <c r="A4249" s="783"/>
      <c r="B4249" s="784"/>
      <c r="C4249" s="784"/>
      <c r="D4249" s="784"/>
      <c r="E4249" s="212" t="s">
        <v>10907</v>
      </c>
      <c r="F4249" s="213">
        <f>F$10*(F4243)</f>
        <v>0.50200640000000007</v>
      </c>
      <c r="H4249" s="186"/>
    </row>
    <row r="4250" spans="1:8" ht="12.75" hidden="1" customHeight="1">
      <c r="A4250" s="783"/>
      <c r="B4250" s="784"/>
      <c r="C4250" s="784"/>
      <c r="D4250" s="784"/>
      <c r="E4250" s="206" t="s">
        <v>10908</v>
      </c>
      <c r="F4250" s="213">
        <f>SUM(F4248:F4249)*F$11</f>
        <v>1.1823612800000001</v>
      </c>
      <c r="H4250" s="186"/>
    </row>
    <row r="4251" spans="1:8" ht="12.75" hidden="1" customHeight="1">
      <c r="A4251" s="789"/>
      <c r="B4251" s="790"/>
      <c r="C4251" s="790"/>
      <c r="D4251" s="790"/>
      <c r="E4251" s="215" t="s">
        <v>10909</v>
      </c>
      <c r="F4251" s="216">
        <f>SUM(F4248:F4250)</f>
        <v>7.09416768</v>
      </c>
      <c r="H4251" s="186"/>
    </row>
    <row r="4252" spans="1:8" ht="12.75" hidden="1" customHeight="1">
      <c r="A4252" s="206"/>
      <c r="B4252" s="206"/>
      <c r="C4252" s="206"/>
      <c r="D4252" s="206"/>
      <c r="E4252" s="212"/>
      <c r="F4252" s="220"/>
      <c r="H4252" s="186"/>
    </row>
    <row r="4253" spans="1:8" ht="12.75" hidden="1" customHeight="1">
      <c r="A4253" s="206"/>
      <c r="B4253" s="206"/>
      <c r="C4253" s="206"/>
      <c r="D4253" s="206"/>
      <c r="E4253" s="212"/>
      <c r="F4253" s="220"/>
      <c r="H4253" s="186"/>
    </row>
    <row r="4254" spans="1:8" ht="12.75" hidden="1" customHeight="1">
      <c r="A4254" s="206"/>
      <c r="B4254" s="206"/>
      <c r="C4254" s="206"/>
      <c r="D4254" s="206"/>
      <c r="E4254" s="212"/>
      <c r="F4254" s="220"/>
      <c r="H4254" s="186"/>
    </row>
    <row r="4255" spans="1:8" ht="12.75" hidden="1" customHeight="1">
      <c r="H4255" s="186"/>
    </row>
    <row r="4256" spans="1:8" ht="12.75" hidden="1" customHeight="1">
      <c r="A4256" s="791" t="s">
        <v>11443</v>
      </c>
      <c r="B4256" s="792"/>
      <c r="C4256" s="792"/>
      <c r="D4256" s="792"/>
      <c r="E4256" s="781" t="s">
        <v>13427</v>
      </c>
      <c r="F4256" s="782"/>
      <c r="H4256" s="186"/>
    </row>
    <row r="4257" spans="1:8" ht="12.75" hidden="1" customHeight="1">
      <c r="A4257" s="190" t="s">
        <v>10268</v>
      </c>
      <c r="B4257" s="191">
        <f>ROUND(F4270,2)</f>
        <v>7.38</v>
      </c>
      <c r="C4257" s="269"/>
      <c r="D4257" s="269"/>
      <c r="E4257" s="270"/>
      <c r="F4257" s="271"/>
      <c r="H4257" s="186"/>
    </row>
    <row r="4258" spans="1:8" ht="12.75" hidden="1" customHeight="1">
      <c r="A4258" s="195" t="s">
        <v>12885</v>
      </c>
      <c r="B4258" s="196" t="s">
        <v>8261</v>
      </c>
      <c r="C4258" s="196" t="s">
        <v>8262</v>
      </c>
      <c r="D4258" s="196" t="s">
        <v>8263</v>
      </c>
      <c r="E4258" s="196" t="s">
        <v>8264</v>
      </c>
      <c r="F4258" s="197" t="s">
        <v>8265</v>
      </c>
      <c r="H4258" s="186"/>
    </row>
    <row r="4259" spans="1:8" ht="12.75" hidden="1" customHeight="1">
      <c r="A4259" s="778" t="s">
        <v>13437</v>
      </c>
      <c r="B4259" s="779"/>
      <c r="C4259" s="779"/>
      <c r="D4259" s="779"/>
      <c r="E4259" s="779"/>
      <c r="F4259" s="780"/>
      <c r="H4259" s="186"/>
    </row>
    <row r="4260" spans="1:8" ht="12.75" hidden="1" customHeight="1">
      <c r="A4260" s="207" t="s">
        <v>7113</v>
      </c>
      <c r="B4260" s="208" t="s">
        <v>7114</v>
      </c>
      <c r="C4260" s="209" t="s">
        <v>13436</v>
      </c>
      <c r="D4260" s="210">
        <v>0.08</v>
      </c>
      <c r="E4260" s="211">
        <f>F$13</f>
        <v>2.2200000000000002</v>
      </c>
      <c r="F4260" s="204">
        <f>PRODUCT(D4260:E4260)</f>
        <v>0.17760000000000001</v>
      </c>
      <c r="H4260" s="186"/>
    </row>
    <row r="4261" spans="1:8" ht="12.75" hidden="1" customHeight="1">
      <c r="A4261" s="207" t="s">
        <v>7115</v>
      </c>
      <c r="B4261" s="208" t="s">
        <v>7116</v>
      </c>
      <c r="C4261" s="209" t="s">
        <v>13436</v>
      </c>
      <c r="D4261" s="210">
        <v>0.08</v>
      </c>
      <c r="E4261" s="211">
        <f>F$14</f>
        <v>2.89</v>
      </c>
      <c r="F4261" s="204">
        <f>PRODUCT(D4261:E4261)</f>
        <v>0.23120000000000002</v>
      </c>
      <c r="H4261" s="186"/>
    </row>
    <row r="4262" spans="1:8" ht="12.75" hidden="1" customHeight="1">
      <c r="A4262" s="783" t="s">
        <v>13444</v>
      </c>
      <c r="B4262" s="784"/>
      <c r="C4262" s="784"/>
      <c r="D4262" s="784"/>
      <c r="E4262" s="784"/>
      <c r="F4262" s="204">
        <f>SUM(F4260:F4261)</f>
        <v>0.40880000000000005</v>
      </c>
      <c r="H4262" s="186"/>
    </row>
    <row r="4263" spans="1:8" ht="12.75" hidden="1" customHeight="1">
      <c r="A4263" s="778" t="s">
        <v>13445</v>
      </c>
      <c r="B4263" s="779"/>
      <c r="C4263" s="779"/>
      <c r="D4263" s="779"/>
      <c r="E4263" s="779"/>
      <c r="F4263" s="780"/>
      <c r="H4263" s="186"/>
    </row>
    <row r="4264" spans="1:8" ht="12.75" hidden="1" customHeight="1">
      <c r="A4264" s="207" t="s">
        <v>7117</v>
      </c>
      <c r="B4264" s="208" t="s">
        <v>2940</v>
      </c>
      <c r="C4264" s="209" t="s">
        <v>8247</v>
      </c>
      <c r="D4264" s="210">
        <v>0.02</v>
      </c>
      <c r="E4264" s="211">
        <f>Insumos!D$578</f>
        <v>7.65</v>
      </c>
      <c r="F4264" s="204">
        <f>PRODUCT(D4264:E4264)</f>
        <v>0.153</v>
      </c>
      <c r="H4264" s="186"/>
    </row>
    <row r="4265" spans="1:8" ht="12.75" hidden="1" customHeight="1">
      <c r="A4265" s="207" t="s">
        <v>2941</v>
      </c>
      <c r="B4265" s="208" t="s">
        <v>2942</v>
      </c>
      <c r="C4265" s="209" t="s">
        <v>8247</v>
      </c>
      <c r="D4265" s="210">
        <v>1.1499999999999999</v>
      </c>
      <c r="E4265" s="211">
        <f>Insumos!D$557</f>
        <v>4.42</v>
      </c>
      <c r="F4265" s="204">
        <f>PRODUCT(D4265:E4265)</f>
        <v>5.0829999999999993</v>
      </c>
      <c r="H4265" s="186"/>
    </row>
    <row r="4266" spans="1:8" ht="12.75" hidden="1" customHeight="1">
      <c r="A4266" s="783" t="s">
        <v>10905</v>
      </c>
      <c r="B4266" s="784"/>
      <c r="C4266" s="784"/>
      <c r="D4266" s="784"/>
      <c r="E4266" s="784"/>
      <c r="F4266" s="204">
        <f>SUM(F4264:F4265)</f>
        <v>5.2359999999999989</v>
      </c>
      <c r="H4266" s="186"/>
    </row>
    <row r="4267" spans="1:8" ht="12.75" hidden="1" customHeight="1">
      <c r="A4267" s="783" t="s">
        <v>6572</v>
      </c>
      <c r="B4267" s="784"/>
      <c r="C4267" s="784"/>
      <c r="D4267" s="784"/>
      <c r="E4267" s="206" t="s">
        <v>10906</v>
      </c>
      <c r="F4267" s="204">
        <f>SUM(F4262,F4266)</f>
        <v>5.6447999999999992</v>
      </c>
      <c r="H4267" s="186"/>
    </row>
    <row r="4268" spans="1:8" ht="12.75" hidden="1" customHeight="1">
      <c r="A4268" s="783"/>
      <c r="B4268" s="784"/>
      <c r="C4268" s="784"/>
      <c r="D4268" s="784"/>
      <c r="E4268" s="212" t="s">
        <v>10907</v>
      </c>
      <c r="F4268" s="213">
        <f>F$10*(F4262)</f>
        <v>0.50200640000000007</v>
      </c>
      <c r="H4268" s="186"/>
    </row>
    <row r="4269" spans="1:8" ht="12.75" hidden="1" customHeight="1">
      <c r="A4269" s="783"/>
      <c r="B4269" s="784"/>
      <c r="C4269" s="784"/>
      <c r="D4269" s="784"/>
      <c r="E4269" s="206" t="s">
        <v>10908</v>
      </c>
      <c r="F4269" s="213">
        <f>SUM(F4267:F4268)*F$11</f>
        <v>1.22936128</v>
      </c>
      <c r="H4269" s="186"/>
    </row>
    <row r="4270" spans="1:8" ht="12.75" hidden="1" customHeight="1">
      <c r="A4270" s="789"/>
      <c r="B4270" s="790"/>
      <c r="C4270" s="790"/>
      <c r="D4270" s="790"/>
      <c r="E4270" s="215" t="s">
        <v>10909</v>
      </c>
      <c r="F4270" s="334">
        <f>SUM(F4267:F4269)</f>
        <v>7.3761676799999991</v>
      </c>
      <c r="H4270" s="186"/>
    </row>
    <row r="4271" spans="1:8" ht="12.75" hidden="1" customHeight="1">
      <c r="H4271" s="186"/>
    </row>
    <row r="4272" spans="1:8" ht="12.75" hidden="1" customHeight="1">
      <c r="A4272" s="791" t="s">
        <v>11444</v>
      </c>
      <c r="B4272" s="792"/>
      <c r="C4272" s="792"/>
      <c r="D4272" s="792"/>
      <c r="E4272" s="781" t="s">
        <v>13427</v>
      </c>
      <c r="F4272" s="782"/>
      <c r="H4272" s="186"/>
    </row>
    <row r="4273" spans="1:8" ht="12.75" hidden="1" customHeight="1">
      <c r="A4273" s="190" t="s">
        <v>10268</v>
      </c>
      <c r="B4273" s="191">
        <f>ROUND(F4286,2)</f>
        <v>7.51</v>
      </c>
      <c r="C4273" s="269"/>
      <c r="D4273" s="269"/>
      <c r="E4273" s="270"/>
      <c r="F4273" s="271"/>
      <c r="H4273" s="186"/>
    </row>
    <row r="4274" spans="1:8" ht="12.75" hidden="1" customHeight="1">
      <c r="A4274" s="195" t="s">
        <v>12885</v>
      </c>
      <c r="B4274" s="196" t="s">
        <v>8261</v>
      </c>
      <c r="C4274" s="196" t="s">
        <v>8262</v>
      </c>
      <c r="D4274" s="196" t="s">
        <v>8263</v>
      </c>
      <c r="E4274" s="196" t="s">
        <v>8264</v>
      </c>
      <c r="F4274" s="197" t="s">
        <v>8265</v>
      </c>
      <c r="H4274" s="186"/>
    </row>
    <row r="4275" spans="1:8" ht="12.75" hidden="1" customHeight="1">
      <c r="A4275" s="778" t="s">
        <v>13437</v>
      </c>
      <c r="B4275" s="779"/>
      <c r="C4275" s="779"/>
      <c r="D4275" s="779"/>
      <c r="E4275" s="779"/>
      <c r="F4275" s="780"/>
      <c r="H4275" s="186"/>
    </row>
    <row r="4276" spans="1:8" ht="12.75" hidden="1" customHeight="1">
      <c r="A4276" s="207" t="s">
        <v>7113</v>
      </c>
      <c r="B4276" s="208" t="s">
        <v>7114</v>
      </c>
      <c r="C4276" s="209" t="s">
        <v>13436</v>
      </c>
      <c r="D4276" s="210">
        <v>0.08</v>
      </c>
      <c r="E4276" s="211">
        <f>F$13</f>
        <v>2.2200000000000002</v>
      </c>
      <c r="F4276" s="204">
        <f>PRODUCT(D4276:E4276)</f>
        <v>0.17760000000000001</v>
      </c>
      <c r="H4276" s="186"/>
    </row>
    <row r="4277" spans="1:8" ht="12.75" hidden="1" customHeight="1">
      <c r="A4277" s="207" t="s">
        <v>7115</v>
      </c>
      <c r="B4277" s="208" t="s">
        <v>7116</v>
      </c>
      <c r="C4277" s="209" t="s">
        <v>13436</v>
      </c>
      <c r="D4277" s="210">
        <v>0.08</v>
      </c>
      <c r="E4277" s="211">
        <f>F$14</f>
        <v>2.89</v>
      </c>
      <c r="F4277" s="204">
        <f>PRODUCT(D4277:E4277)</f>
        <v>0.23120000000000002</v>
      </c>
      <c r="H4277" s="186"/>
    </row>
    <row r="4278" spans="1:8" ht="12.75" hidden="1" customHeight="1">
      <c r="A4278" s="783" t="s">
        <v>13444</v>
      </c>
      <c r="B4278" s="784"/>
      <c r="C4278" s="784"/>
      <c r="D4278" s="784"/>
      <c r="E4278" s="784"/>
      <c r="F4278" s="204">
        <f>SUM(F4276:F4277)</f>
        <v>0.40880000000000005</v>
      </c>
      <c r="H4278" s="186"/>
    </row>
    <row r="4279" spans="1:8" ht="12.75" hidden="1" customHeight="1">
      <c r="A4279" s="778" t="s">
        <v>13445</v>
      </c>
      <c r="B4279" s="779"/>
      <c r="C4279" s="779"/>
      <c r="D4279" s="779"/>
      <c r="E4279" s="779"/>
      <c r="F4279" s="780"/>
      <c r="H4279" s="186"/>
    </row>
    <row r="4280" spans="1:8" ht="12.75" hidden="1" customHeight="1">
      <c r="A4280" s="207" t="s">
        <v>7117</v>
      </c>
      <c r="B4280" s="208" t="s">
        <v>2940</v>
      </c>
      <c r="C4280" s="209" t="s">
        <v>8247</v>
      </c>
      <c r="D4280" s="210">
        <v>0.02</v>
      </c>
      <c r="E4280" s="211">
        <f>Insumos!D$578</f>
        <v>7.65</v>
      </c>
      <c r="F4280" s="204">
        <f>PRODUCT(D4280:E4280)</f>
        <v>0.153</v>
      </c>
      <c r="H4280" s="186"/>
    </row>
    <row r="4281" spans="1:8" ht="12.75" hidden="1" customHeight="1">
      <c r="A4281" s="207" t="s">
        <v>11445</v>
      </c>
      <c r="B4281" s="208" t="s">
        <v>11446</v>
      </c>
      <c r="C4281" s="209" t="s">
        <v>8247</v>
      </c>
      <c r="D4281" s="210">
        <v>1.1499999999999999</v>
      </c>
      <c r="E4281" s="211">
        <f>Insumos!D$559</f>
        <v>4.5199999999999996</v>
      </c>
      <c r="F4281" s="204">
        <f>PRODUCT(D4281:E4281)</f>
        <v>5.1979999999999995</v>
      </c>
      <c r="H4281" s="186"/>
    </row>
    <row r="4282" spans="1:8" ht="12.75" hidden="1" customHeight="1">
      <c r="A4282" s="783" t="s">
        <v>10905</v>
      </c>
      <c r="B4282" s="784"/>
      <c r="C4282" s="784"/>
      <c r="D4282" s="784"/>
      <c r="E4282" s="784"/>
      <c r="F4282" s="204">
        <f>SUM(F4280:F4281)</f>
        <v>5.3509999999999991</v>
      </c>
      <c r="H4282" s="186"/>
    </row>
    <row r="4283" spans="1:8" ht="12.75" hidden="1" customHeight="1">
      <c r="A4283" s="783" t="s">
        <v>6572</v>
      </c>
      <c r="B4283" s="784"/>
      <c r="C4283" s="784"/>
      <c r="D4283" s="784"/>
      <c r="E4283" s="206" t="s">
        <v>10906</v>
      </c>
      <c r="F4283" s="204">
        <f>SUM(F4278,F4282)</f>
        <v>5.7597999999999994</v>
      </c>
      <c r="H4283" s="186"/>
    </row>
    <row r="4284" spans="1:8" ht="12.75" hidden="1" customHeight="1">
      <c r="A4284" s="783"/>
      <c r="B4284" s="784"/>
      <c r="C4284" s="784"/>
      <c r="D4284" s="784"/>
      <c r="E4284" s="212" t="s">
        <v>10907</v>
      </c>
      <c r="F4284" s="213">
        <f>F$10*(F4278)</f>
        <v>0.50200640000000007</v>
      </c>
      <c r="H4284" s="186"/>
    </row>
    <row r="4285" spans="1:8" ht="12.75" hidden="1" customHeight="1">
      <c r="A4285" s="783"/>
      <c r="B4285" s="784"/>
      <c r="C4285" s="784"/>
      <c r="D4285" s="784"/>
      <c r="E4285" s="206" t="s">
        <v>10908</v>
      </c>
      <c r="F4285" s="213">
        <f>SUM(F4283:F4284)*F$11</f>
        <v>1.2523612799999999</v>
      </c>
      <c r="H4285" s="186"/>
    </row>
    <row r="4286" spans="1:8" ht="12.75" hidden="1" customHeight="1">
      <c r="A4286" s="789"/>
      <c r="B4286" s="790"/>
      <c r="C4286" s="790"/>
      <c r="D4286" s="790"/>
      <c r="E4286" s="215" t="s">
        <v>10909</v>
      </c>
      <c r="F4286" s="216">
        <f>SUM(F4283:F4285)</f>
        <v>7.514167679999999</v>
      </c>
      <c r="H4286" s="186"/>
    </row>
    <row r="4287" spans="1:8" ht="12.75" hidden="1" customHeight="1">
      <c r="A4287" s="205"/>
      <c r="B4287" s="206"/>
      <c r="C4287" s="206"/>
      <c r="D4287" s="206"/>
      <c r="E4287" s="212"/>
      <c r="F4287" s="204"/>
      <c r="H4287" s="186"/>
    </row>
    <row r="4288" spans="1:8" ht="12.75" hidden="1" customHeight="1">
      <c r="A4288" s="205"/>
      <c r="B4288" s="206"/>
      <c r="C4288" s="206"/>
      <c r="D4288" s="206"/>
      <c r="E4288" s="212"/>
      <c r="F4288" s="204"/>
      <c r="H4288" s="186"/>
    </row>
    <row r="4289" spans="1:8" ht="12.75" hidden="1" customHeight="1">
      <c r="A4289" s="205"/>
      <c r="B4289" s="206"/>
      <c r="C4289" s="206"/>
      <c r="D4289" s="206"/>
      <c r="E4289" s="212"/>
      <c r="F4289" s="204"/>
      <c r="H4289" s="186"/>
    </row>
    <row r="4290" spans="1:8" ht="12.75" hidden="1" customHeight="1">
      <c r="A4290" s="205"/>
      <c r="B4290" s="206"/>
      <c r="C4290" s="206"/>
      <c r="D4290" s="206"/>
      <c r="E4290" s="212"/>
      <c r="F4290" s="204"/>
      <c r="H4290" s="186"/>
    </row>
    <row r="4291" spans="1:8" ht="12.75" hidden="1" customHeight="1">
      <c r="A4291" s="205"/>
      <c r="B4291" s="206"/>
      <c r="C4291" s="206"/>
      <c r="D4291" s="206"/>
      <c r="E4291" s="212"/>
      <c r="F4291" s="204"/>
      <c r="H4291" s="186"/>
    </row>
    <row r="4292" spans="1:8" ht="12.75" hidden="1" customHeight="1">
      <c r="A4292" s="205"/>
      <c r="B4292" s="206"/>
      <c r="C4292" s="206"/>
      <c r="D4292" s="206"/>
      <c r="E4292" s="212"/>
      <c r="F4292" s="204"/>
      <c r="H4292" s="186"/>
    </row>
    <row r="4293" spans="1:8" ht="12.75" hidden="1" customHeight="1">
      <c r="A4293" s="205"/>
      <c r="B4293" s="206"/>
      <c r="C4293" s="206"/>
      <c r="D4293" s="206"/>
      <c r="E4293" s="212"/>
      <c r="F4293" s="204"/>
      <c r="H4293" s="186"/>
    </row>
    <row r="4294" spans="1:8" ht="12.75" hidden="1" customHeight="1">
      <c r="A4294" s="205"/>
      <c r="B4294" s="206"/>
      <c r="C4294" s="206"/>
      <c r="D4294" s="206"/>
      <c r="E4294" s="212"/>
      <c r="F4294" s="204"/>
      <c r="H4294" s="186"/>
    </row>
    <row r="4295" spans="1:8" ht="12.75" hidden="1" customHeight="1">
      <c r="A4295" s="205"/>
      <c r="B4295" s="206"/>
      <c r="C4295" s="206"/>
      <c r="D4295" s="206"/>
      <c r="E4295" s="212"/>
      <c r="F4295" s="204"/>
      <c r="H4295" s="186"/>
    </row>
    <row r="4296" spans="1:8" ht="12.75" hidden="1" customHeight="1">
      <c r="A4296" s="205"/>
      <c r="B4296" s="206"/>
      <c r="C4296" s="206"/>
      <c r="D4296" s="206"/>
      <c r="E4296" s="212"/>
      <c r="F4296" s="204"/>
      <c r="H4296" s="186"/>
    </row>
    <row r="4297" spans="1:8" ht="12.75" hidden="1" customHeight="1">
      <c r="A4297" s="205"/>
      <c r="B4297" s="206"/>
      <c r="C4297" s="206"/>
      <c r="D4297" s="206"/>
      <c r="E4297" s="212"/>
      <c r="F4297" s="204"/>
      <c r="H4297" s="186"/>
    </row>
    <row r="4298" spans="1:8" ht="12.75" hidden="1" customHeight="1">
      <c r="A4298" s="791" t="s">
        <v>11447</v>
      </c>
      <c r="B4298" s="792"/>
      <c r="C4298" s="792"/>
      <c r="D4298" s="792"/>
      <c r="E4298" s="781" t="s">
        <v>13427</v>
      </c>
      <c r="F4298" s="782"/>
      <c r="H4298" s="186"/>
    </row>
    <row r="4299" spans="1:8" ht="12.75" hidden="1" customHeight="1">
      <c r="A4299" s="190" t="s">
        <v>10268</v>
      </c>
      <c r="B4299" s="191">
        <f>ROUND(F4315,2)</f>
        <v>7.53</v>
      </c>
      <c r="C4299" s="269"/>
      <c r="D4299" s="269"/>
      <c r="E4299" s="270"/>
      <c r="F4299" s="271"/>
      <c r="H4299" s="186"/>
    </row>
    <row r="4300" spans="1:8" ht="12.75" hidden="1" customHeight="1">
      <c r="A4300" s="195" t="s">
        <v>12885</v>
      </c>
      <c r="B4300" s="196" t="s">
        <v>8261</v>
      </c>
      <c r="C4300" s="196" t="s">
        <v>8262</v>
      </c>
      <c r="D4300" s="196" t="s">
        <v>8263</v>
      </c>
      <c r="E4300" s="196" t="s">
        <v>8264</v>
      </c>
      <c r="F4300" s="197" t="s">
        <v>8265</v>
      </c>
      <c r="H4300" s="186"/>
    </row>
    <row r="4301" spans="1:8" ht="12.75" hidden="1" customHeight="1">
      <c r="A4301" s="778" t="s">
        <v>6573</v>
      </c>
      <c r="B4301" s="779"/>
      <c r="C4301" s="779"/>
      <c r="D4301" s="779"/>
      <c r="E4301" s="779"/>
      <c r="F4301" s="780"/>
      <c r="H4301" s="186"/>
    </row>
    <row r="4302" spans="1:8" ht="12.75" hidden="1" customHeight="1">
      <c r="A4302" s="219" t="s">
        <v>2441</v>
      </c>
      <c r="B4302" s="208" t="s">
        <v>2442</v>
      </c>
      <c r="C4302" s="209" t="s">
        <v>13436</v>
      </c>
      <c r="D4302" s="210">
        <v>8.0000000000000002E-3</v>
      </c>
      <c r="E4302" s="211">
        <f>Insumos!D$141</f>
        <v>60.75</v>
      </c>
      <c r="F4302" s="204">
        <f>PRODUCT(D4302:E4302)</f>
        <v>0.48599999999999999</v>
      </c>
      <c r="H4302" s="186"/>
    </row>
    <row r="4303" spans="1:8" ht="12.75" hidden="1" customHeight="1">
      <c r="A4303" s="783" t="s">
        <v>6574</v>
      </c>
      <c r="B4303" s="784"/>
      <c r="C4303" s="784"/>
      <c r="D4303" s="784"/>
      <c r="E4303" s="784"/>
      <c r="F4303" s="204">
        <f>SUM(F4302:F4302)</f>
        <v>0.48599999999999999</v>
      </c>
      <c r="H4303" s="186"/>
    </row>
    <row r="4304" spans="1:8" ht="12.75" hidden="1" customHeight="1">
      <c r="A4304" s="778" t="s">
        <v>13437</v>
      </c>
      <c r="B4304" s="779"/>
      <c r="C4304" s="779"/>
      <c r="D4304" s="779"/>
      <c r="E4304" s="779"/>
      <c r="F4304" s="780"/>
      <c r="H4304" s="186"/>
    </row>
    <row r="4305" spans="1:8" ht="12.75" hidden="1" customHeight="1">
      <c r="A4305" s="207" t="s">
        <v>7113</v>
      </c>
      <c r="B4305" s="208" t="s">
        <v>7114</v>
      </c>
      <c r="C4305" s="209" t="s">
        <v>13436</v>
      </c>
      <c r="D4305" s="210">
        <v>0.08</v>
      </c>
      <c r="E4305" s="211">
        <f>F$13</f>
        <v>2.2200000000000002</v>
      </c>
      <c r="F4305" s="204">
        <f>PRODUCT(D4305:E4305)</f>
        <v>0.17760000000000001</v>
      </c>
      <c r="H4305" s="186"/>
    </row>
    <row r="4306" spans="1:8" ht="12.75" hidden="1" customHeight="1">
      <c r="A4306" s="207" t="s">
        <v>7115</v>
      </c>
      <c r="B4306" s="208" t="s">
        <v>7116</v>
      </c>
      <c r="C4306" s="209" t="s">
        <v>13436</v>
      </c>
      <c r="D4306" s="210">
        <v>0.08</v>
      </c>
      <c r="E4306" s="211">
        <f>F$14</f>
        <v>2.89</v>
      </c>
      <c r="F4306" s="204">
        <f>PRODUCT(D4306:E4306)</f>
        <v>0.23120000000000002</v>
      </c>
      <c r="H4306" s="186"/>
    </row>
    <row r="4307" spans="1:8" ht="12.75" hidden="1" customHeight="1">
      <c r="A4307" s="783" t="s">
        <v>13444</v>
      </c>
      <c r="B4307" s="784"/>
      <c r="C4307" s="784"/>
      <c r="D4307" s="784"/>
      <c r="E4307" s="784"/>
      <c r="F4307" s="204">
        <f>SUM(F4305:F4306)</f>
        <v>0.40880000000000005</v>
      </c>
      <c r="H4307" s="186"/>
    </row>
    <row r="4308" spans="1:8" ht="12.75" hidden="1" customHeight="1">
      <c r="A4308" s="778" t="s">
        <v>13445</v>
      </c>
      <c r="B4308" s="779"/>
      <c r="C4308" s="779"/>
      <c r="D4308" s="779"/>
      <c r="E4308" s="779"/>
      <c r="F4308" s="780"/>
      <c r="H4308" s="186"/>
    </row>
    <row r="4309" spans="1:8" ht="12.75" hidden="1" customHeight="1">
      <c r="A4309" s="207" t="s">
        <v>7117</v>
      </c>
      <c r="B4309" s="208" t="s">
        <v>2940</v>
      </c>
      <c r="C4309" s="209" t="s">
        <v>8247</v>
      </c>
      <c r="D4309" s="210">
        <v>0.02</v>
      </c>
      <c r="E4309" s="211">
        <f>Insumos!D$578</f>
        <v>7.65</v>
      </c>
      <c r="F4309" s="204">
        <f>PRODUCT(D4309:E4309)</f>
        <v>0.153</v>
      </c>
      <c r="H4309" s="186"/>
    </row>
    <row r="4310" spans="1:8" ht="12.75" hidden="1" customHeight="1">
      <c r="A4310" s="207" t="s">
        <v>11448</v>
      </c>
      <c r="B4310" s="208" t="s">
        <v>11449</v>
      </c>
      <c r="C4310" s="209" t="s">
        <v>8247</v>
      </c>
      <c r="D4310" s="210">
        <v>1.05</v>
      </c>
      <c r="E4310" s="211">
        <f>Insumos!D$558</f>
        <v>4.5</v>
      </c>
      <c r="F4310" s="204">
        <f>PRODUCT(D4310:E4310)</f>
        <v>4.7250000000000005</v>
      </c>
      <c r="H4310" s="186"/>
    </row>
    <row r="4311" spans="1:8" ht="12.75" hidden="1" customHeight="1">
      <c r="A4311" s="783" t="s">
        <v>10905</v>
      </c>
      <c r="B4311" s="784"/>
      <c r="C4311" s="784"/>
      <c r="D4311" s="784"/>
      <c r="E4311" s="784"/>
      <c r="F4311" s="204">
        <f>SUM(F4309:F4310)</f>
        <v>4.8780000000000001</v>
      </c>
      <c r="H4311" s="186"/>
    </row>
    <row r="4312" spans="1:8" ht="12.75" hidden="1" customHeight="1">
      <c r="A4312" s="783" t="s">
        <v>6572</v>
      </c>
      <c r="B4312" s="784"/>
      <c r="C4312" s="784"/>
      <c r="D4312" s="784"/>
      <c r="E4312" s="206" t="s">
        <v>10906</v>
      </c>
      <c r="F4312" s="204">
        <f>SUM(F4303,F4307,F4311)</f>
        <v>5.7728000000000002</v>
      </c>
      <c r="H4312" s="186"/>
    </row>
    <row r="4313" spans="1:8" ht="12.75" hidden="1" customHeight="1">
      <c r="A4313" s="783"/>
      <c r="B4313" s="784"/>
      <c r="C4313" s="784"/>
      <c r="D4313" s="784"/>
      <c r="E4313" s="212" t="s">
        <v>10907</v>
      </c>
      <c r="F4313" s="213">
        <f>F$10*(F4307)</f>
        <v>0.50200640000000007</v>
      </c>
      <c r="H4313" s="186"/>
    </row>
    <row r="4314" spans="1:8" ht="12.75" hidden="1" customHeight="1">
      <c r="A4314" s="783"/>
      <c r="B4314" s="784"/>
      <c r="C4314" s="784"/>
      <c r="D4314" s="784"/>
      <c r="E4314" s="206" t="s">
        <v>10908</v>
      </c>
      <c r="F4314" s="213">
        <f>SUM(F4312:F4313)*F$11</f>
        <v>1.2549612800000001</v>
      </c>
      <c r="H4314" s="186"/>
    </row>
    <row r="4315" spans="1:8" ht="12.75" hidden="1" customHeight="1">
      <c r="A4315" s="789"/>
      <c r="B4315" s="790"/>
      <c r="C4315" s="790"/>
      <c r="D4315" s="790"/>
      <c r="E4315" s="215" t="s">
        <v>10909</v>
      </c>
      <c r="F4315" s="216">
        <f>SUM(F4312:F4314)</f>
        <v>7.52976768</v>
      </c>
      <c r="H4315" s="186"/>
    </row>
    <row r="4316" spans="1:8" ht="12.75" hidden="1" customHeight="1">
      <c r="A4316" s="190"/>
      <c r="B4316" s="191"/>
      <c r="H4316" s="186"/>
    </row>
    <row r="4317" spans="1:8" ht="12.75" hidden="1" customHeight="1">
      <c r="A4317" s="791" t="s">
        <v>11450</v>
      </c>
      <c r="B4317" s="792"/>
      <c r="C4317" s="792"/>
      <c r="D4317" s="792"/>
      <c r="E4317" s="781" t="s">
        <v>3998</v>
      </c>
      <c r="F4317" s="782"/>
      <c r="H4317" s="186"/>
    </row>
    <row r="4318" spans="1:8" ht="12.75" hidden="1" customHeight="1">
      <c r="A4318" s="190" t="s">
        <v>10268</v>
      </c>
      <c r="B4318" s="191">
        <f>ROUND(F4331,2)</f>
        <v>8.5399999999999991</v>
      </c>
      <c r="C4318" s="269"/>
      <c r="D4318" s="269"/>
      <c r="E4318" s="270"/>
      <c r="F4318" s="271"/>
      <c r="H4318" s="186"/>
    </row>
    <row r="4319" spans="1:8" ht="12.75" hidden="1" customHeight="1">
      <c r="A4319" s="195" t="s">
        <v>12885</v>
      </c>
      <c r="B4319" s="196" t="s">
        <v>8261</v>
      </c>
      <c r="C4319" s="196" t="s">
        <v>8262</v>
      </c>
      <c r="D4319" s="196" t="s">
        <v>8263</v>
      </c>
      <c r="E4319" s="196" t="s">
        <v>8264</v>
      </c>
      <c r="F4319" s="197" t="s">
        <v>8265</v>
      </c>
      <c r="H4319" s="186"/>
    </row>
    <row r="4320" spans="1:8" ht="12.75" hidden="1" customHeight="1">
      <c r="A4320" s="778" t="s">
        <v>13437</v>
      </c>
      <c r="B4320" s="779"/>
      <c r="C4320" s="779"/>
      <c r="D4320" s="779"/>
      <c r="E4320" s="779"/>
      <c r="F4320" s="780"/>
      <c r="H4320" s="186"/>
    </row>
    <row r="4321" spans="1:8" ht="12.75" hidden="1" customHeight="1">
      <c r="A4321" s="207" t="s">
        <v>7113</v>
      </c>
      <c r="B4321" s="208" t="s">
        <v>7114</v>
      </c>
      <c r="C4321" s="209" t="s">
        <v>13436</v>
      </c>
      <c r="D4321" s="210">
        <v>0.04</v>
      </c>
      <c r="E4321" s="211">
        <f>F$13</f>
        <v>2.2200000000000002</v>
      </c>
      <c r="F4321" s="204">
        <f>PRODUCT(D4321:E4321)</f>
        <v>8.8800000000000004E-2</v>
      </c>
      <c r="H4321" s="186"/>
    </row>
    <row r="4322" spans="1:8" ht="12.75" hidden="1" customHeight="1">
      <c r="A4322" s="207" t="s">
        <v>7115</v>
      </c>
      <c r="B4322" s="208" t="s">
        <v>7116</v>
      </c>
      <c r="C4322" s="209" t="s">
        <v>13436</v>
      </c>
      <c r="D4322" s="210">
        <v>0.02</v>
      </c>
      <c r="E4322" s="211">
        <f>F$14</f>
        <v>2.89</v>
      </c>
      <c r="F4322" s="204">
        <f>PRODUCT(D4322:E4322)</f>
        <v>5.7800000000000004E-2</v>
      </c>
      <c r="H4322" s="186"/>
    </row>
    <row r="4323" spans="1:8" ht="12.75" hidden="1" customHeight="1">
      <c r="A4323" s="783" t="s">
        <v>13444</v>
      </c>
      <c r="B4323" s="784"/>
      <c r="C4323" s="784"/>
      <c r="D4323" s="784"/>
      <c r="E4323" s="784"/>
      <c r="F4323" s="204">
        <f>SUM(F4321:F4322)</f>
        <v>0.14660000000000001</v>
      </c>
      <c r="H4323" s="186"/>
    </row>
    <row r="4324" spans="1:8" ht="12.75" hidden="1" customHeight="1">
      <c r="A4324" s="778" t="s">
        <v>13445</v>
      </c>
      <c r="B4324" s="779"/>
      <c r="C4324" s="779"/>
      <c r="D4324" s="779"/>
      <c r="E4324" s="779"/>
      <c r="F4324" s="780"/>
      <c r="H4324" s="186"/>
    </row>
    <row r="4325" spans="1:8" ht="12.75" hidden="1" customHeight="1">
      <c r="A4325" s="207" t="s">
        <v>7117</v>
      </c>
      <c r="B4325" s="208" t="s">
        <v>2940</v>
      </c>
      <c r="C4325" s="209" t="s">
        <v>8247</v>
      </c>
      <c r="D4325" s="210">
        <v>0.01</v>
      </c>
      <c r="E4325" s="211">
        <f>Insumos!D$578</f>
        <v>7.65</v>
      </c>
      <c r="F4325" s="204">
        <f>PRODUCT(D4325:E4325)</f>
        <v>7.6499999999999999E-2</v>
      </c>
      <c r="H4325" s="186"/>
    </row>
    <row r="4326" spans="1:8" ht="12.75" hidden="1" customHeight="1">
      <c r="A4326" s="207" t="s">
        <v>11451</v>
      </c>
      <c r="B4326" s="208" t="s">
        <v>11452</v>
      </c>
      <c r="C4326" s="209" t="s">
        <v>12889</v>
      </c>
      <c r="D4326" s="210">
        <v>1.03</v>
      </c>
      <c r="E4326" s="211">
        <f>Insumos!D$710</f>
        <v>6.52</v>
      </c>
      <c r="F4326" s="204">
        <f>PRODUCT(D4326:E4326)</f>
        <v>6.7155999999999993</v>
      </c>
      <c r="H4326" s="186"/>
    </row>
    <row r="4327" spans="1:8" ht="12.75" hidden="1" customHeight="1">
      <c r="A4327" s="783" t="s">
        <v>10905</v>
      </c>
      <c r="B4327" s="784"/>
      <c r="C4327" s="784"/>
      <c r="D4327" s="784"/>
      <c r="E4327" s="784"/>
      <c r="F4327" s="204">
        <f>SUM(F4325:F4326)</f>
        <v>6.7920999999999996</v>
      </c>
      <c r="H4327" s="186"/>
    </row>
    <row r="4328" spans="1:8" ht="12.75" hidden="1" customHeight="1">
      <c r="A4328" s="783" t="s">
        <v>6572</v>
      </c>
      <c r="B4328" s="784"/>
      <c r="C4328" s="784"/>
      <c r="D4328" s="784"/>
      <c r="E4328" s="206" t="s">
        <v>10906</v>
      </c>
      <c r="F4328" s="204">
        <f>SUM(F4323,F4327)</f>
        <v>6.9386999999999999</v>
      </c>
      <c r="H4328" s="186"/>
    </row>
    <row r="4329" spans="1:8" ht="12.75" hidden="1" customHeight="1">
      <c r="A4329" s="783"/>
      <c r="B4329" s="784"/>
      <c r="C4329" s="784"/>
      <c r="D4329" s="784"/>
      <c r="E4329" s="212" t="s">
        <v>10907</v>
      </c>
      <c r="F4329" s="213">
        <f>F$10*(F4323)</f>
        <v>0.18002480000000001</v>
      </c>
      <c r="H4329" s="186"/>
    </row>
    <row r="4330" spans="1:8" ht="12.75" hidden="1" customHeight="1">
      <c r="A4330" s="783"/>
      <c r="B4330" s="784"/>
      <c r="C4330" s="784"/>
      <c r="D4330" s="784"/>
      <c r="E4330" s="206" t="s">
        <v>10908</v>
      </c>
      <c r="F4330" s="213">
        <f>SUM(F4328:F4329)*F$11</f>
        <v>1.4237449600000001</v>
      </c>
      <c r="H4330" s="186"/>
    </row>
    <row r="4331" spans="1:8" ht="12.75" hidden="1" customHeight="1">
      <c r="A4331" s="789"/>
      <c r="B4331" s="790"/>
      <c r="C4331" s="790"/>
      <c r="D4331" s="790"/>
      <c r="E4331" s="215" t="s">
        <v>10909</v>
      </c>
      <c r="F4331" s="216">
        <f>SUM(F4328:F4330)</f>
        <v>8.5424697599999995</v>
      </c>
      <c r="H4331" s="186"/>
    </row>
    <row r="4332" spans="1:8" ht="12.75" hidden="1" customHeight="1">
      <c r="A4332" s="205"/>
      <c r="B4332" s="206"/>
      <c r="C4332" s="206"/>
      <c r="D4332" s="206"/>
      <c r="E4332" s="212"/>
      <c r="F4332" s="220"/>
      <c r="H4332" s="186"/>
    </row>
    <row r="4333" spans="1:8" ht="12.75" hidden="1" customHeight="1">
      <c r="A4333" s="205"/>
      <c r="B4333" s="206"/>
      <c r="C4333" s="206"/>
      <c r="D4333" s="206"/>
      <c r="E4333" s="212"/>
      <c r="F4333" s="220"/>
      <c r="H4333" s="186"/>
    </row>
    <row r="4334" spans="1:8" ht="12.75" hidden="1" customHeight="1">
      <c r="A4334" s="205"/>
      <c r="B4334" s="206"/>
      <c r="C4334" s="206"/>
      <c r="D4334" s="206"/>
      <c r="E4334" s="212"/>
      <c r="F4334" s="220"/>
      <c r="H4334" s="186"/>
    </row>
    <row r="4335" spans="1:8" ht="12.75" hidden="1" customHeight="1">
      <c r="A4335" s="205"/>
      <c r="B4335" s="206"/>
      <c r="C4335" s="206"/>
      <c r="D4335" s="206"/>
      <c r="E4335" s="212"/>
      <c r="F4335" s="220"/>
      <c r="H4335" s="186"/>
    </row>
    <row r="4336" spans="1:8" ht="12.75" hidden="1" customHeight="1">
      <c r="A4336" s="205"/>
      <c r="B4336" s="206"/>
      <c r="C4336" s="206"/>
      <c r="D4336" s="206"/>
      <c r="E4336" s="212"/>
      <c r="F4336" s="220"/>
      <c r="H4336" s="186"/>
    </row>
    <row r="4337" spans="1:8" ht="12.75" hidden="1" customHeight="1">
      <c r="A4337" s="205"/>
      <c r="B4337" s="206"/>
      <c r="C4337" s="206"/>
      <c r="D4337" s="206"/>
      <c r="E4337" s="212"/>
      <c r="F4337" s="220"/>
      <c r="H4337" s="186"/>
    </row>
    <row r="4338" spans="1:8" ht="12.75" hidden="1" customHeight="1">
      <c r="A4338" s="190"/>
      <c r="B4338" s="191"/>
      <c r="H4338" s="186"/>
    </row>
    <row r="4339" spans="1:8" ht="12.75" hidden="1" customHeight="1">
      <c r="A4339" s="791" t="s">
        <v>11453</v>
      </c>
      <c r="B4339" s="792"/>
      <c r="C4339" s="792"/>
      <c r="D4339" s="792"/>
      <c r="E4339" s="781" t="s">
        <v>13427</v>
      </c>
      <c r="F4339" s="782"/>
      <c r="H4339" s="186"/>
    </row>
    <row r="4340" spans="1:8" ht="12.75" hidden="1" customHeight="1">
      <c r="A4340" s="190" t="s">
        <v>10268</v>
      </c>
      <c r="B4340" s="191">
        <f>ROUND(F4352,2)</f>
        <v>8.4700000000000006</v>
      </c>
      <c r="C4340" s="269"/>
      <c r="D4340" s="269"/>
      <c r="E4340" s="270"/>
      <c r="F4340" s="271"/>
      <c r="H4340" s="186"/>
    </row>
    <row r="4341" spans="1:8" ht="12.75" hidden="1" customHeight="1">
      <c r="A4341" s="195" t="s">
        <v>12885</v>
      </c>
      <c r="B4341" s="196" t="s">
        <v>8261</v>
      </c>
      <c r="C4341" s="196" t="s">
        <v>8262</v>
      </c>
      <c r="D4341" s="196" t="s">
        <v>8263</v>
      </c>
      <c r="E4341" s="196" t="s">
        <v>8264</v>
      </c>
      <c r="F4341" s="197" t="s">
        <v>8265</v>
      </c>
      <c r="H4341" s="186"/>
    </row>
    <row r="4342" spans="1:8" ht="12.75" hidden="1" customHeight="1">
      <c r="A4342" s="778" t="s">
        <v>13437</v>
      </c>
      <c r="B4342" s="779"/>
      <c r="C4342" s="779"/>
      <c r="D4342" s="779"/>
      <c r="E4342" s="779"/>
      <c r="F4342" s="780"/>
      <c r="H4342" s="186"/>
    </row>
    <row r="4343" spans="1:8" ht="12.75" hidden="1" customHeight="1">
      <c r="A4343" s="207" t="s">
        <v>7113</v>
      </c>
      <c r="B4343" s="208" t="s">
        <v>748</v>
      </c>
      <c r="C4343" s="209" t="s">
        <v>13436</v>
      </c>
      <c r="D4343" s="210">
        <v>0.03</v>
      </c>
      <c r="E4343" s="211">
        <f>F$13</f>
        <v>2.2200000000000002</v>
      </c>
      <c r="F4343" s="204">
        <f>PRODUCT(D4343:E4343)</f>
        <v>6.6600000000000006E-2</v>
      </c>
      <c r="H4343" s="186"/>
    </row>
    <row r="4344" spans="1:8" ht="12.75" hidden="1" customHeight="1">
      <c r="A4344" s="207" t="s">
        <v>7115</v>
      </c>
      <c r="B4344" s="208" t="s">
        <v>7116</v>
      </c>
      <c r="C4344" s="209" t="s">
        <v>13436</v>
      </c>
      <c r="D4344" s="210">
        <v>0.03</v>
      </c>
      <c r="E4344" s="211">
        <f>F$14</f>
        <v>2.89</v>
      </c>
      <c r="F4344" s="204">
        <f>PRODUCT(D4344:E4344)</f>
        <v>8.6699999999999999E-2</v>
      </c>
      <c r="H4344" s="186"/>
    </row>
    <row r="4345" spans="1:8" ht="12.75" hidden="1" customHeight="1">
      <c r="A4345" s="205" t="s">
        <v>13444</v>
      </c>
      <c r="B4345" s="206"/>
      <c r="C4345" s="206"/>
      <c r="D4345" s="206"/>
      <c r="E4345" s="206"/>
      <c r="F4345" s="204">
        <f>SUM(F4343:F4344)</f>
        <v>0.15329999999999999</v>
      </c>
      <c r="H4345" s="186"/>
    </row>
    <row r="4346" spans="1:8" ht="12.75" hidden="1" customHeight="1">
      <c r="A4346" s="198" t="s">
        <v>13445</v>
      </c>
      <c r="B4346" s="199"/>
      <c r="C4346" s="199"/>
      <c r="D4346" s="199"/>
      <c r="E4346" s="199"/>
      <c r="F4346" s="200"/>
      <c r="H4346" s="186"/>
    </row>
    <row r="4347" spans="1:8" ht="12.75" hidden="1" customHeight="1">
      <c r="A4347" s="207" t="s">
        <v>11451</v>
      </c>
      <c r="B4347" s="208" t="s">
        <v>11452</v>
      </c>
      <c r="C4347" s="209" t="s">
        <v>12889</v>
      </c>
      <c r="D4347" s="210">
        <v>1.03</v>
      </c>
      <c r="E4347" s="211">
        <f>Insumos!D$710</f>
        <v>6.52</v>
      </c>
      <c r="F4347" s="204">
        <f>PRODUCT(D4347:E4347)</f>
        <v>6.7155999999999993</v>
      </c>
      <c r="H4347" s="186"/>
    </row>
    <row r="4348" spans="1:8" ht="12.75" hidden="1" customHeight="1">
      <c r="A4348" s="205" t="s">
        <v>10905</v>
      </c>
      <c r="B4348" s="206"/>
      <c r="C4348" s="206"/>
      <c r="D4348" s="206"/>
      <c r="E4348" s="206"/>
      <c r="F4348" s="204">
        <f>SUM(F4347:F4347)</f>
        <v>6.7155999999999993</v>
      </c>
      <c r="H4348" s="186"/>
    </row>
    <row r="4349" spans="1:8" ht="12.75" hidden="1" customHeight="1">
      <c r="A4349" s="205" t="s">
        <v>6572</v>
      </c>
      <c r="B4349" s="206"/>
      <c r="C4349" s="206"/>
      <c r="D4349" s="206"/>
      <c r="E4349" s="206" t="s">
        <v>10906</v>
      </c>
      <c r="F4349" s="204">
        <f>SUM(F4345,F4348)</f>
        <v>6.8688999999999991</v>
      </c>
      <c r="H4349" s="186"/>
    </row>
    <row r="4350" spans="1:8" ht="12.75" hidden="1" customHeight="1">
      <c r="A4350" s="205"/>
      <c r="B4350" s="206"/>
      <c r="C4350" s="206"/>
      <c r="D4350" s="206"/>
      <c r="E4350" s="212" t="s">
        <v>10907</v>
      </c>
      <c r="F4350" s="213">
        <f>F$10*(F4345)</f>
        <v>0.18825239999999999</v>
      </c>
      <c r="H4350" s="186"/>
    </row>
    <row r="4351" spans="1:8" ht="12.75" hidden="1" customHeight="1">
      <c r="A4351" s="205"/>
      <c r="B4351" s="206"/>
      <c r="C4351" s="206"/>
      <c r="D4351" s="206"/>
      <c r="E4351" s="206" t="s">
        <v>10908</v>
      </c>
      <c r="F4351" s="213">
        <f>SUM(F4349:F4350)*F$11</f>
        <v>1.4114304799999999</v>
      </c>
      <c r="H4351" s="186"/>
    </row>
    <row r="4352" spans="1:8" ht="12.75" hidden="1" customHeight="1">
      <c r="A4352" s="550"/>
      <c r="B4352" s="214"/>
      <c r="C4352" s="214"/>
      <c r="D4352" s="214"/>
      <c r="E4352" s="215" t="s">
        <v>10909</v>
      </c>
      <c r="F4352" s="216">
        <f>SUM(F4349:F4351)</f>
        <v>8.4685828799999996</v>
      </c>
      <c r="H4352" s="186"/>
    </row>
    <row r="4353" spans="1:8" ht="12.75" hidden="1" customHeight="1">
      <c r="A4353" s="205"/>
      <c r="B4353" s="206"/>
      <c r="C4353" s="206"/>
      <c r="D4353" s="206"/>
      <c r="E4353" s="212"/>
      <c r="F4353" s="204"/>
      <c r="H4353" s="186"/>
    </row>
    <row r="4354" spans="1:8" ht="12.75" hidden="1" customHeight="1">
      <c r="A4354" s="551" t="s">
        <v>13460</v>
      </c>
      <c r="B4354" s="560"/>
      <c r="C4354" s="560"/>
      <c r="D4354" s="560"/>
      <c r="E4354" s="188" t="s">
        <v>3998</v>
      </c>
      <c r="F4354" s="189"/>
      <c r="H4354" s="186"/>
    </row>
    <row r="4355" spans="1:8" ht="12.75" hidden="1" customHeight="1">
      <c r="A4355" s="190" t="s">
        <v>10268</v>
      </c>
      <c r="B4355" s="191">
        <f>ROUND(F4367,2)</f>
        <v>13.07</v>
      </c>
      <c r="C4355" s="269"/>
      <c r="D4355" s="269"/>
      <c r="E4355" s="270"/>
      <c r="F4355" s="271"/>
      <c r="H4355" s="186"/>
    </row>
    <row r="4356" spans="1:8" ht="12.75" hidden="1" customHeight="1">
      <c r="A4356" s="195" t="s">
        <v>12885</v>
      </c>
      <c r="B4356" s="196" t="s">
        <v>8261</v>
      </c>
      <c r="C4356" s="196" t="s">
        <v>8262</v>
      </c>
      <c r="D4356" s="196" t="s">
        <v>8263</v>
      </c>
      <c r="E4356" s="196" t="s">
        <v>8264</v>
      </c>
      <c r="F4356" s="197" t="s">
        <v>8265</v>
      </c>
      <c r="H4356" s="186"/>
    </row>
    <row r="4357" spans="1:8" ht="12.75" hidden="1" customHeight="1">
      <c r="A4357" s="198" t="s">
        <v>13437</v>
      </c>
      <c r="B4357" s="199"/>
      <c r="C4357" s="199"/>
      <c r="D4357" s="199"/>
      <c r="E4357" s="199"/>
      <c r="F4357" s="200"/>
      <c r="H4357" s="186"/>
    </row>
    <row r="4358" spans="1:8" ht="12.75" hidden="1" customHeight="1">
      <c r="A4358" s="207" t="s">
        <v>13438</v>
      </c>
      <c r="B4358" s="208" t="s">
        <v>13439</v>
      </c>
      <c r="C4358" s="209" t="s">
        <v>13436</v>
      </c>
      <c r="D4358" s="210">
        <v>0.03</v>
      </c>
      <c r="E4358" s="211">
        <v>1.89</v>
      </c>
      <c r="F4358" s="204">
        <f>PRODUCT(D4358:E4358)</f>
        <v>5.6699999999999993E-2</v>
      </c>
      <c r="H4358" s="186"/>
    </row>
    <row r="4359" spans="1:8" ht="12.75" hidden="1" customHeight="1">
      <c r="A4359" s="207" t="s">
        <v>7115</v>
      </c>
      <c r="B4359" s="208" t="s">
        <v>7116</v>
      </c>
      <c r="C4359" s="209" t="s">
        <v>13436</v>
      </c>
      <c r="D4359" s="210">
        <v>0.03</v>
      </c>
      <c r="E4359" s="211">
        <f>F$14</f>
        <v>2.89</v>
      </c>
      <c r="F4359" s="204">
        <f>PRODUCT(D4359:E4359)</f>
        <v>8.6699999999999999E-2</v>
      </c>
      <c r="H4359" s="186"/>
    </row>
    <row r="4360" spans="1:8" ht="12.75" hidden="1" customHeight="1">
      <c r="A4360" s="205" t="s">
        <v>13444</v>
      </c>
      <c r="B4360" s="206"/>
      <c r="C4360" s="206"/>
      <c r="D4360" s="206"/>
      <c r="E4360" s="206"/>
      <c r="F4360" s="204">
        <f>SUM(F4358:F4359)</f>
        <v>0.1434</v>
      </c>
      <c r="H4360" s="186"/>
    </row>
    <row r="4361" spans="1:8" ht="12.75" hidden="1" customHeight="1">
      <c r="A4361" s="198" t="s">
        <v>13445</v>
      </c>
      <c r="B4361" s="199"/>
      <c r="C4361" s="199"/>
      <c r="D4361" s="199"/>
      <c r="E4361" s="199"/>
      <c r="F4361" s="200"/>
      <c r="H4361" s="186"/>
    </row>
    <row r="4362" spans="1:8" ht="12.75" hidden="1" customHeight="1">
      <c r="A4362" s="207" t="s">
        <v>13461</v>
      </c>
      <c r="B4362" s="208" t="s">
        <v>7764</v>
      </c>
      <c r="C4362" s="209" t="s">
        <v>12889</v>
      </c>
      <c r="D4362" s="210">
        <v>1</v>
      </c>
      <c r="E4362" s="211">
        <f>Insumos!D$4746</f>
        <v>10.57</v>
      </c>
      <c r="F4362" s="204">
        <f>PRODUCT(D4362:E4362)</f>
        <v>10.57</v>
      </c>
      <c r="H4362" s="186"/>
    </row>
    <row r="4363" spans="1:8" ht="12.75" hidden="1" customHeight="1">
      <c r="A4363" s="205" t="s">
        <v>10905</v>
      </c>
      <c r="B4363" s="206"/>
      <c r="C4363" s="206"/>
      <c r="D4363" s="206"/>
      <c r="E4363" s="206"/>
      <c r="F4363" s="204">
        <f>SUM(F4362:F4362)</f>
        <v>10.57</v>
      </c>
      <c r="H4363" s="186"/>
    </row>
    <row r="4364" spans="1:8" ht="12.75" hidden="1" customHeight="1">
      <c r="A4364" s="205" t="s">
        <v>6572</v>
      </c>
      <c r="B4364" s="206"/>
      <c r="C4364" s="206"/>
      <c r="D4364" s="206"/>
      <c r="E4364" s="206" t="s">
        <v>10906</v>
      </c>
      <c r="F4364" s="204">
        <f>SUM(F4360,F4363)</f>
        <v>10.7134</v>
      </c>
      <c r="H4364" s="186"/>
    </row>
    <row r="4365" spans="1:8" ht="12.75" hidden="1" customHeight="1">
      <c r="A4365" s="205"/>
      <c r="B4365" s="206"/>
      <c r="C4365" s="206"/>
      <c r="D4365" s="206"/>
      <c r="E4365" s="212" t="s">
        <v>10907</v>
      </c>
      <c r="F4365" s="213">
        <f>F$10*(F4360)</f>
        <v>0.17609520000000001</v>
      </c>
      <c r="H4365" s="186"/>
    </row>
    <row r="4366" spans="1:8" ht="12.75" hidden="1" customHeight="1">
      <c r="A4366" s="205"/>
      <c r="B4366" s="206"/>
      <c r="C4366" s="206"/>
      <c r="D4366" s="206"/>
      <c r="E4366" s="206" t="s">
        <v>10908</v>
      </c>
      <c r="F4366" s="213">
        <f>SUM(F4364:F4365)*F$11</f>
        <v>2.1778990400000002</v>
      </c>
      <c r="H4366" s="186"/>
    </row>
    <row r="4367" spans="1:8" ht="12.75" hidden="1" customHeight="1">
      <c r="A4367" s="550"/>
      <c r="B4367" s="214"/>
      <c r="C4367" s="214"/>
      <c r="D4367" s="214"/>
      <c r="E4367" s="215" t="s">
        <v>10909</v>
      </c>
      <c r="F4367" s="216">
        <f>SUM(F4364:F4366)</f>
        <v>13.06739424</v>
      </c>
      <c r="H4367" s="186"/>
    </row>
    <row r="4368" spans="1:8" ht="12.75" customHeight="1">
      <c r="H4368" s="186"/>
    </row>
    <row r="4369" spans="1:8" ht="12.75" customHeight="1">
      <c r="A4369" s="827" t="s">
        <v>10812</v>
      </c>
      <c r="B4369" s="827"/>
      <c r="C4369" s="827"/>
      <c r="D4369" s="827"/>
      <c r="E4369" s="827"/>
      <c r="F4369" s="827"/>
      <c r="H4369" s="186"/>
    </row>
    <row r="4370" spans="1:8" ht="12.75" customHeight="1">
      <c r="H4370" s="186"/>
    </row>
    <row r="4371" spans="1:8" ht="12.75" hidden="1" customHeight="1">
      <c r="A4371" s="791" t="s">
        <v>7246</v>
      </c>
      <c r="B4371" s="792"/>
      <c r="C4371" s="792"/>
      <c r="D4371" s="792"/>
      <c r="E4371" s="781" t="s">
        <v>3402</v>
      </c>
      <c r="F4371" s="782"/>
      <c r="H4371" s="186"/>
    </row>
    <row r="4372" spans="1:8" ht="12.75" hidden="1" customHeight="1">
      <c r="A4372" s="190" t="s">
        <v>10268</v>
      </c>
      <c r="B4372" s="191">
        <f>ROUND(F4380,2)</f>
        <v>41.06</v>
      </c>
      <c r="C4372" s="269"/>
      <c r="D4372" s="269"/>
      <c r="E4372" s="270"/>
      <c r="F4372" s="271"/>
      <c r="H4372" s="186"/>
    </row>
    <row r="4373" spans="1:8" ht="12.75" hidden="1" customHeight="1">
      <c r="A4373" s="195" t="s">
        <v>12885</v>
      </c>
      <c r="B4373" s="196" t="s">
        <v>8261</v>
      </c>
      <c r="C4373" s="196" t="s">
        <v>8262</v>
      </c>
      <c r="D4373" s="196" t="s">
        <v>8263</v>
      </c>
      <c r="E4373" s="196" t="s">
        <v>8264</v>
      </c>
      <c r="F4373" s="197" t="s">
        <v>8265</v>
      </c>
      <c r="H4373" s="186"/>
    </row>
    <row r="4374" spans="1:8" ht="12.75" hidden="1" customHeight="1">
      <c r="A4374" s="778" t="s">
        <v>13445</v>
      </c>
      <c r="B4374" s="779"/>
      <c r="C4374" s="779"/>
      <c r="D4374" s="779"/>
      <c r="E4374" s="779"/>
      <c r="F4374" s="780"/>
      <c r="H4374" s="186"/>
    </row>
    <row r="4375" spans="1:8" ht="12.75" hidden="1" customHeight="1">
      <c r="A4375" s="207" t="s">
        <v>7247</v>
      </c>
      <c r="B4375" s="208" t="s">
        <v>7248</v>
      </c>
      <c r="C4375" s="209" t="s">
        <v>8247</v>
      </c>
      <c r="D4375" s="210">
        <v>7.92</v>
      </c>
      <c r="E4375" s="211">
        <f>Insumos!D$759</f>
        <v>4.32</v>
      </c>
      <c r="F4375" s="204">
        <f>PRODUCT(D4375:E4375)</f>
        <v>34.214400000000005</v>
      </c>
      <c r="H4375" s="186"/>
    </row>
    <row r="4376" spans="1:8" ht="12.75" hidden="1" customHeight="1">
      <c r="A4376" s="205" t="s">
        <v>10905</v>
      </c>
      <c r="B4376" s="206"/>
      <c r="C4376" s="206"/>
      <c r="D4376" s="206"/>
      <c r="E4376" s="206"/>
      <c r="F4376" s="204">
        <f>SUM(F4375:F4375)</f>
        <v>34.214400000000005</v>
      </c>
      <c r="H4376" s="186"/>
    </row>
    <row r="4377" spans="1:8" ht="12.75" hidden="1" customHeight="1">
      <c r="A4377" s="783" t="s">
        <v>6572</v>
      </c>
      <c r="B4377" s="784"/>
      <c r="C4377" s="784"/>
      <c r="D4377" s="784"/>
      <c r="E4377" s="206" t="s">
        <v>10906</v>
      </c>
      <c r="F4377" s="204">
        <f>SUM(F4376)</f>
        <v>34.214400000000005</v>
      </c>
      <c r="H4377" s="186"/>
    </row>
    <row r="4378" spans="1:8" ht="12.75" hidden="1" customHeight="1">
      <c r="A4378" s="783"/>
      <c r="B4378" s="784"/>
      <c r="C4378" s="784"/>
      <c r="D4378" s="784"/>
      <c r="E4378" s="212" t="s">
        <v>10907</v>
      </c>
      <c r="F4378" s="213">
        <f>F$10*(F4372)</f>
        <v>0</v>
      </c>
      <c r="H4378" s="186"/>
    </row>
    <row r="4379" spans="1:8" ht="12.75" hidden="1" customHeight="1">
      <c r="A4379" s="783"/>
      <c r="B4379" s="784"/>
      <c r="C4379" s="784"/>
      <c r="D4379" s="784"/>
      <c r="E4379" s="206" t="s">
        <v>10908</v>
      </c>
      <c r="F4379" s="213">
        <f>SUM(F4377:F4378)*F$11</f>
        <v>6.842880000000001</v>
      </c>
      <c r="H4379" s="186"/>
    </row>
    <row r="4380" spans="1:8" ht="12.75" hidden="1" customHeight="1">
      <c r="A4380" s="789"/>
      <c r="B4380" s="790"/>
      <c r="C4380" s="790"/>
      <c r="D4380" s="790"/>
      <c r="E4380" s="215" t="s">
        <v>10909</v>
      </c>
      <c r="F4380" s="216">
        <f>SUM(F4377:F4379)</f>
        <v>41.057280000000006</v>
      </c>
      <c r="H4380" s="186"/>
    </row>
    <row r="4381" spans="1:8" ht="12.75" hidden="1" customHeight="1">
      <c r="A4381" s="206"/>
      <c r="B4381" s="206"/>
      <c r="C4381" s="206"/>
      <c r="D4381" s="206"/>
      <c r="E4381" s="212"/>
      <c r="F4381" s="220"/>
      <c r="H4381" s="186"/>
    </row>
    <row r="4382" spans="1:8" ht="12.75" hidden="1" customHeight="1">
      <c r="A4382" s="206"/>
      <c r="B4382" s="206"/>
      <c r="C4382" s="206"/>
      <c r="D4382" s="206"/>
      <c r="E4382" s="212"/>
      <c r="F4382" s="220"/>
      <c r="H4382" s="186"/>
    </row>
    <row r="4383" spans="1:8" ht="11.45" hidden="1" customHeight="1">
      <c r="A4383" s="791" t="s">
        <v>7249</v>
      </c>
      <c r="B4383" s="792"/>
      <c r="C4383" s="792"/>
      <c r="D4383" s="792"/>
      <c r="E4383" s="781" t="s">
        <v>3402</v>
      </c>
      <c r="F4383" s="782"/>
      <c r="H4383" s="186"/>
    </row>
    <row r="4384" spans="1:8" ht="11.45" hidden="1" customHeight="1">
      <c r="A4384" s="190" t="s">
        <v>10268</v>
      </c>
      <c r="B4384" s="191">
        <f>ROUND(F4392,2)</f>
        <v>12.97</v>
      </c>
      <c r="C4384" s="269"/>
      <c r="D4384" s="269"/>
      <c r="E4384" s="270"/>
      <c r="F4384" s="271"/>
      <c r="H4384" s="186"/>
    </row>
    <row r="4385" spans="1:8" ht="11.45" hidden="1" customHeight="1">
      <c r="A4385" s="195" t="s">
        <v>12885</v>
      </c>
      <c r="B4385" s="196" t="s">
        <v>8261</v>
      </c>
      <c r="C4385" s="196" t="s">
        <v>8262</v>
      </c>
      <c r="D4385" s="196" t="s">
        <v>8263</v>
      </c>
      <c r="E4385" s="196" t="s">
        <v>8264</v>
      </c>
      <c r="F4385" s="197" t="s">
        <v>8265</v>
      </c>
      <c r="H4385" s="186"/>
    </row>
    <row r="4386" spans="1:8" ht="11.45" hidden="1" customHeight="1">
      <c r="A4386" s="778" t="s">
        <v>13445</v>
      </c>
      <c r="B4386" s="779"/>
      <c r="C4386" s="779"/>
      <c r="D4386" s="779"/>
      <c r="E4386" s="779"/>
      <c r="F4386" s="780"/>
      <c r="H4386" s="186"/>
    </row>
    <row r="4387" spans="1:8" ht="11.45" hidden="1" customHeight="1">
      <c r="A4387" s="207" t="s">
        <v>7250</v>
      </c>
      <c r="B4387" s="208" t="s">
        <v>7251</v>
      </c>
      <c r="C4387" s="209" t="s">
        <v>8240</v>
      </c>
      <c r="D4387" s="210">
        <v>1</v>
      </c>
      <c r="E4387" s="211">
        <f>Insumos!D$313</f>
        <v>10.81</v>
      </c>
      <c r="F4387" s="204">
        <f>PRODUCT(D4387:E4387)</f>
        <v>10.81</v>
      </c>
      <c r="H4387" s="186"/>
    </row>
    <row r="4388" spans="1:8" ht="11.45" hidden="1" customHeight="1">
      <c r="A4388" s="783" t="s">
        <v>10905</v>
      </c>
      <c r="B4388" s="784"/>
      <c r="C4388" s="784"/>
      <c r="D4388" s="784"/>
      <c r="E4388" s="784"/>
      <c r="F4388" s="204">
        <f>SUM(F4387:F4387)</f>
        <v>10.81</v>
      </c>
      <c r="H4388" s="186"/>
    </row>
    <row r="4389" spans="1:8" ht="11.45" hidden="1" customHeight="1">
      <c r="A4389" s="783" t="s">
        <v>6572</v>
      </c>
      <c r="B4389" s="784"/>
      <c r="C4389" s="784"/>
      <c r="D4389" s="784"/>
      <c r="E4389" s="206" t="s">
        <v>10906</v>
      </c>
      <c r="F4389" s="204">
        <f>SUM(F4388)</f>
        <v>10.81</v>
      </c>
      <c r="H4389" s="186"/>
    </row>
    <row r="4390" spans="1:8" ht="11.45" hidden="1" customHeight="1">
      <c r="A4390" s="783"/>
      <c r="B4390" s="784"/>
      <c r="C4390" s="784"/>
      <c r="D4390" s="784"/>
      <c r="E4390" s="212" t="s">
        <v>10907</v>
      </c>
      <c r="F4390" s="213">
        <f>F$10*(F4384)</f>
        <v>0</v>
      </c>
      <c r="H4390" s="186"/>
    </row>
    <row r="4391" spans="1:8" ht="11.45" hidden="1" customHeight="1">
      <c r="A4391" s="783"/>
      <c r="B4391" s="784"/>
      <c r="C4391" s="784"/>
      <c r="D4391" s="784"/>
      <c r="E4391" s="206" t="s">
        <v>10908</v>
      </c>
      <c r="F4391" s="213">
        <f>SUM(F4389:F4390)*F$11</f>
        <v>2.1620000000000004</v>
      </c>
      <c r="H4391" s="186"/>
    </row>
    <row r="4392" spans="1:8" ht="11.45" hidden="1" customHeight="1">
      <c r="A4392" s="789"/>
      <c r="B4392" s="790"/>
      <c r="C4392" s="790"/>
      <c r="D4392" s="790"/>
      <c r="E4392" s="215" t="s">
        <v>10909</v>
      </c>
      <c r="F4392" s="216">
        <f>SUM(F4389:F4391)</f>
        <v>12.972000000000001</v>
      </c>
      <c r="H4392" s="186"/>
    </row>
    <row r="4393" spans="1:8" ht="11.45" hidden="1" customHeight="1">
      <c r="H4393" s="186"/>
    </row>
    <row r="4394" spans="1:8" ht="11.45" hidden="1" customHeight="1">
      <c r="A4394" s="791" t="s">
        <v>7252</v>
      </c>
      <c r="B4394" s="792"/>
      <c r="C4394" s="792"/>
      <c r="D4394" s="792"/>
      <c r="E4394" s="781" t="s">
        <v>3402</v>
      </c>
      <c r="F4394" s="782"/>
      <c r="H4394" s="186"/>
    </row>
    <row r="4395" spans="1:8" ht="11.45" hidden="1" customHeight="1">
      <c r="A4395" s="190" t="s">
        <v>10268</v>
      </c>
      <c r="B4395" s="191">
        <f>ROUND(F4411,2)</f>
        <v>273.89</v>
      </c>
      <c r="C4395" s="269"/>
      <c r="D4395" s="269"/>
      <c r="E4395" s="270"/>
      <c r="F4395" s="271"/>
      <c r="H4395" s="186"/>
    </row>
    <row r="4396" spans="1:8" ht="11.45" hidden="1" customHeight="1">
      <c r="A4396" s="195" t="s">
        <v>12885</v>
      </c>
      <c r="B4396" s="196" t="s">
        <v>8261</v>
      </c>
      <c r="C4396" s="196" t="s">
        <v>8262</v>
      </c>
      <c r="D4396" s="196" t="s">
        <v>8263</v>
      </c>
      <c r="E4396" s="196" t="s">
        <v>8264</v>
      </c>
      <c r="F4396" s="197" t="s">
        <v>8265</v>
      </c>
      <c r="H4396" s="186"/>
    </row>
    <row r="4397" spans="1:8" ht="11.45" hidden="1" customHeight="1">
      <c r="A4397" s="778" t="s">
        <v>6573</v>
      </c>
      <c r="B4397" s="779"/>
      <c r="C4397" s="779"/>
      <c r="D4397" s="779"/>
      <c r="E4397" s="779"/>
      <c r="F4397" s="780"/>
      <c r="H4397" s="186"/>
    </row>
    <row r="4398" spans="1:8" ht="11.45" hidden="1" customHeight="1">
      <c r="A4398" s="219" t="s">
        <v>8232</v>
      </c>
      <c r="B4398" s="208" t="s">
        <v>8233</v>
      </c>
      <c r="C4398" s="209" t="s">
        <v>13436</v>
      </c>
      <c r="D4398" s="210">
        <v>0.71399999999999997</v>
      </c>
      <c r="E4398" s="210">
        <f>Insumos!D$117</f>
        <v>10.068899999999999</v>
      </c>
      <c r="F4398" s="204">
        <f>PRODUCT(D4398:E4398)</f>
        <v>7.1891945999999995</v>
      </c>
      <c r="H4398" s="186"/>
    </row>
    <row r="4399" spans="1:8" ht="11.45" hidden="1" customHeight="1">
      <c r="A4399" s="783" t="s">
        <v>6574</v>
      </c>
      <c r="B4399" s="784"/>
      <c r="C4399" s="784"/>
      <c r="D4399" s="784"/>
      <c r="E4399" s="784"/>
      <c r="F4399" s="204">
        <f>SUM(F4398:F4398)</f>
        <v>7.1891945999999995</v>
      </c>
      <c r="H4399" s="186"/>
    </row>
    <row r="4400" spans="1:8" ht="11.45" hidden="1" customHeight="1">
      <c r="A4400" s="778" t="s">
        <v>13437</v>
      </c>
      <c r="B4400" s="779"/>
      <c r="C4400" s="779"/>
      <c r="D4400" s="779"/>
      <c r="E4400" s="779"/>
      <c r="F4400" s="780"/>
      <c r="H4400" s="186"/>
    </row>
    <row r="4401" spans="1:8" ht="11.45" hidden="1" customHeight="1">
      <c r="A4401" s="207" t="s">
        <v>4681</v>
      </c>
      <c r="B4401" s="208" t="s">
        <v>4682</v>
      </c>
      <c r="C4401" s="209" t="s">
        <v>13436</v>
      </c>
      <c r="D4401" s="210">
        <v>6</v>
      </c>
      <c r="E4401" s="211">
        <f>F$12</f>
        <v>2.12</v>
      </c>
      <c r="F4401" s="204">
        <f>PRODUCT(D4401:E4401)</f>
        <v>12.72</v>
      </c>
      <c r="H4401" s="186"/>
    </row>
    <row r="4402" spans="1:8" ht="11.45" hidden="1" customHeight="1">
      <c r="A4402" s="783" t="s">
        <v>13444</v>
      </c>
      <c r="B4402" s="784"/>
      <c r="C4402" s="784"/>
      <c r="D4402" s="784"/>
      <c r="E4402" s="784"/>
      <c r="F4402" s="204">
        <f>SUM(F4401:F4401)</f>
        <v>12.72</v>
      </c>
      <c r="H4402" s="186"/>
    </row>
    <row r="4403" spans="1:8" ht="11.45" hidden="1" customHeight="1">
      <c r="A4403" s="778" t="s">
        <v>13445</v>
      </c>
      <c r="B4403" s="779"/>
      <c r="C4403" s="779"/>
      <c r="D4403" s="779"/>
      <c r="E4403" s="779"/>
      <c r="F4403" s="780"/>
      <c r="H4403" s="186"/>
    </row>
    <row r="4404" spans="1:8" ht="11.45" hidden="1" customHeight="1">
      <c r="A4404" s="207" t="s">
        <v>8238</v>
      </c>
      <c r="B4404" s="208" t="s">
        <v>8239</v>
      </c>
      <c r="C4404" s="209" t="s">
        <v>8240</v>
      </c>
      <c r="D4404" s="210">
        <v>0.91969999999999996</v>
      </c>
      <c r="E4404" s="211">
        <f>Insumos!D$13</f>
        <v>42.5</v>
      </c>
      <c r="F4404" s="204">
        <f>PRODUCT(D4404:E4404)</f>
        <v>39.087249999999997</v>
      </c>
      <c r="H4404" s="186"/>
    </row>
    <row r="4405" spans="1:8" ht="11.45" hidden="1" customHeight="1">
      <c r="A4405" s="207" t="s">
        <v>8245</v>
      </c>
      <c r="B4405" s="208" t="s">
        <v>8246</v>
      </c>
      <c r="C4405" s="209" t="s">
        <v>8247</v>
      </c>
      <c r="D4405" s="210">
        <v>254</v>
      </c>
      <c r="E4405" s="211">
        <f>Insumos!D$22</f>
        <v>0.46</v>
      </c>
      <c r="F4405" s="204">
        <f>PRODUCT(D4405:E4405)</f>
        <v>116.84</v>
      </c>
      <c r="H4405" s="186"/>
    </row>
    <row r="4406" spans="1:8" ht="11.45" hidden="1" customHeight="1">
      <c r="A4406" s="207" t="s">
        <v>6693</v>
      </c>
      <c r="B4406" s="208" t="s">
        <v>6694</v>
      </c>
      <c r="C4406" s="209" t="s">
        <v>8240</v>
      </c>
      <c r="D4406" s="210">
        <v>0.83599999999999997</v>
      </c>
      <c r="E4406" s="211">
        <f>Insumos!D$28</f>
        <v>44</v>
      </c>
      <c r="F4406" s="204">
        <f>PRODUCT(D4406:E4406)</f>
        <v>36.783999999999999</v>
      </c>
      <c r="H4406" s="186"/>
    </row>
    <row r="4407" spans="1:8" ht="11.45" hidden="1" customHeight="1">
      <c r="A4407" s="783" t="s">
        <v>10905</v>
      </c>
      <c r="B4407" s="784"/>
      <c r="C4407" s="784"/>
      <c r="D4407" s="784"/>
      <c r="E4407" s="784"/>
      <c r="F4407" s="204">
        <f>SUM(F4404:F4406)</f>
        <v>192.71125000000001</v>
      </c>
      <c r="H4407" s="186"/>
    </row>
    <row r="4408" spans="1:8" ht="11.45" hidden="1" customHeight="1">
      <c r="A4408" s="783" t="s">
        <v>6572</v>
      </c>
      <c r="B4408" s="784"/>
      <c r="C4408" s="784"/>
      <c r="D4408" s="784"/>
      <c r="E4408" s="206" t="s">
        <v>10906</v>
      </c>
      <c r="F4408" s="204">
        <f>SUM(F4399,F4402,F4407)</f>
        <v>212.62044460000001</v>
      </c>
      <c r="H4408" s="186"/>
    </row>
    <row r="4409" spans="1:8" ht="11.45" hidden="1" customHeight="1">
      <c r="A4409" s="783"/>
      <c r="B4409" s="784"/>
      <c r="C4409" s="784"/>
      <c r="D4409" s="784"/>
      <c r="E4409" s="212" t="s">
        <v>10907</v>
      </c>
      <c r="F4409" s="213">
        <f>F$10*(F4402)</f>
        <v>15.62016</v>
      </c>
      <c r="H4409" s="186"/>
    </row>
    <row r="4410" spans="1:8" ht="11.45" hidden="1" customHeight="1">
      <c r="A4410" s="783"/>
      <c r="B4410" s="784"/>
      <c r="C4410" s="784"/>
      <c r="D4410" s="784"/>
      <c r="E4410" s="206" t="s">
        <v>10908</v>
      </c>
      <c r="F4410" s="213">
        <f>SUM(F4408:F4409)*F$11</f>
        <v>45.648120920000004</v>
      </c>
      <c r="H4410" s="186"/>
    </row>
    <row r="4411" spans="1:8" ht="11.45" hidden="1" customHeight="1">
      <c r="A4411" s="789"/>
      <c r="B4411" s="790"/>
      <c r="C4411" s="790"/>
      <c r="D4411" s="790"/>
      <c r="E4411" s="215" t="s">
        <v>10909</v>
      </c>
      <c r="F4411" s="334">
        <f>SUM(F4408:F4410)</f>
        <v>273.88872552000004</v>
      </c>
      <c r="H4411" s="186"/>
    </row>
    <row r="4412" spans="1:8" ht="11.45" hidden="1" customHeight="1">
      <c r="H4412" s="186"/>
    </row>
    <row r="4413" spans="1:8" ht="11.45" hidden="1" customHeight="1">
      <c r="A4413" s="791" t="s">
        <v>6632</v>
      </c>
      <c r="B4413" s="792"/>
      <c r="C4413" s="792"/>
      <c r="D4413" s="792"/>
      <c r="E4413" s="781" t="s">
        <v>3402</v>
      </c>
      <c r="F4413" s="782"/>
      <c r="H4413" s="186"/>
    </row>
    <row r="4414" spans="1:8" ht="11.45" hidden="1" customHeight="1">
      <c r="A4414" s="190" t="s">
        <v>10268</v>
      </c>
      <c r="B4414" s="191">
        <f>ROUND(F4430,2)</f>
        <v>288.19</v>
      </c>
      <c r="C4414" s="269"/>
      <c r="D4414" s="269"/>
      <c r="E4414" s="270"/>
      <c r="F4414" s="271"/>
      <c r="H4414" s="186"/>
    </row>
    <row r="4415" spans="1:8" ht="11.45" hidden="1" customHeight="1">
      <c r="A4415" s="195" t="s">
        <v>12885</v>
      </c>
      <c r="B4415" s="196" t="s">
        <v>8261</v>
      </c>
      <c r="C4415" s="196" t="s">
        <v>8262</v>
      </c>
      <c r="D4415" s="196" t="s">
        <v>8263</v>
      </c>
      <c r="E4415" s="196" t="s">
        <v>8264</v>
      </c>
      <c r="F4415" s="197" t="s">
        <v>8265</v>
      </c>
      <c r="H4415" s="186"/>
    </row>
    <row r="4416" spans="1:8" ht="11.45" hidden="1" customHeight="1">
      <c r="A4416" s="778" t="s">
        <v>6573</v>
      </c>
      <c r="B4416" s="779"/>
      <c r="C4416" s="779"/>
      <c r="D4416" s="779"/>
      <c r="E4416" s="779"/>
      <c r="F4416" s="780"/>
      <c r="H4416" s="186"/>
    </row>
    <row r="4417" spans="1:8" ht="11.45" hidden="1" customHeight="1">
      <c r="A4417" s="219" t="s">
        <v>8232</v>
      </c>
      <c r="B4417" s="208" t="s">
        <v>8233</v>
      </c>
      <c r="C4417" s="209" t="s">
        <v>13436</v>
      </c>
      <c r="D4417" s="210">
        <v>0.71399999999999997</v>
      </c>
      <c r="E4417" s="210">
        <f>Insumos!D$117</f>
        <v>10.068899999999999</v>
      </c>
      <c r="F4417" s="204">
        <f>PRODUCT(D4417:E4417)</f>
        <v>7.1891945999999995</v>
      </c>
      <c r="H4417" s="186"/>
    </row>
    <row r="4418" spans="1:8" ht="11.45" hidden="1" customHeight="1">
      <c r="A4418" s="783" t="s">
        <v>6574</v>
      </c>
      <c r="B4418" s="784"/>
      <c r="C4418" s="784"/>
      <c r="D4418" s="784"/>
      <c r="E4418" s="784"/>
      <c r="F4418" s="204">
        <f>SUM(F4417:F4417)</f>
        <v>7.1891945999999995</v>
      </c>
      <c r="H4418" s="186"/>
    </row>
    <row r="4419" spans="1:8" ht="11.45" hidden="1" customHeight="1">
      <c r="A4419" s="778" t="s">
        <v>13437</v>
      </c>
      <c r="B4419" s="779"/>
      <c r="C4419" s="779"/>
      <c r="D4419" s="779"/>
      <c r="E4419" s="779"/>
      <c r="F4419" s="780"/>
      <c r="H4419" s="186"/>
    </row>
    <row r="4420" spans="1:8" ht="11.45" hidden="1" customHeight="1">
      <c r="A4420" s="207" t="s">
        <v>4681</v>
      </c>
      <c r="B4420" s="208" t="s">
        <v>4682</v>
      </c>
      <c r="C4420" s="209" t="s">
        <v>13436</v>
      </c>
      <c r="D4420" s="210">
        <v>6</v>
      </c>
      <c r="E4420" s="211">
        <f>F$12</f>
        <v>2.12</v>
      </c>
      <c r="F4420" s="204">
        <f>PRODUCT(D4420:E4420)</f>
        <v>12.72</v>
      </c>
      <c r="H4420" s="186"/>
    </row>
    <row r="4421" spans="1:8" ht="11.45" hidden="1" customHeight="1">
      <c r="A4421" s="783" t="s">
        <v>13444</v>
      </c>
      <c r="B4421" s="784"/>
      <c r="C4421" s="784"/>
      <c r="D4421" s="784"/>
      <c r="E4421" s="784"/>
      <c r="F4421" s="204">
        <f>SUM(F4420:F4420)</f>
        <v>12.72</v>
      </c>
      <c r="H4421" s="186"/>
    </row>
    <row r="4422" spans="1:8" ht="11.45" hidden="1" customHeight="1">
      <c r="A4422" s="778" t="s">
        <v>13445</v>
      </c>
      <c r="B4422" s="779"/>
      <c r="C4422" s="779"/>
      <c r="D4422" s="779"/>
      <c r="E4422" s="779"/>
      <c r="F4422" s="780"/>
      <c r="H4422" s="186"/>
    </row>
    <row r="4423" spans="1:8" ht="11.45" hidden="1" customHeight="1">
      <c r="A4423" s="207" t="s">
        <v>8238</v>
      </c>
      <c r="B4423" s="208" t="s">
        <v>8239</v>
      </c>
      <c r="C4423" s="209" t="s">
        <v>8240</v>
      </c>
      <c r="D4423" s="210">
        <v>0.89710000000000001</v>
      </c>
      <c r="E4423" s="211">
        <f>Insumos!D$13</f>
        <v>42.5</v>
      </c>
      <c r="F4423" s="204">
        <f>PRODUCT(D4423:E4423)</f>
        <v>38.126750000000001</v>
      </c>
      <c r="H4423" s="186"/>
    </row>
    <row r="4424" spans="1:8" ht="11.45" hidden="1" customHeight="1">
      <c r="A4424" s="207" t="s">
        <v>8245</v>
      </c>
      <c r="B4424" s="208" t="s">
        <v>8246</v>
      </c>
      <c r="C4424" s="209" t="s">
        <v>8247</v>
      </c>
      <c r="D4424" s="210">
        <v>282</v>
      </c>
      <c r="E4424" s="211">
        <f>Insumos!D$22</f>
        <v>0.46</v>
      </c>
      <c r="F4424" s="204">
        <f>PRODUCT(D4424:E4424)</f>
        <v>129.72</v>
      </c>
      <c r="H4424" s="186"/>
    </row>
    <row r="4425" spans="1:8" ht="11.45" hidden="1" customHeight="1">
      <c r="A4425" s="207" t="s">
        <v>6693</v>
      </c>
      <c r="B4425" s="208" t="s">
        <v>6694</v>
      </c>
      <c r="C4425" s="209" t="s">
        <v>8240</v>
      </c>
      <c r="D4425" s="210">
        <v>0.83599999999999997</v>
      </c>
      <c r="E4425" s="211">
        <f>Insumos!D$28</f>
        <v>44</v>
      </c>
      <c r="F4425" s="204">
        <f>PRODUCT(D4425:E4425)</f>
        <v>36.783999999999999</v>
      </c>
      <c r="H4425" s="186"/>
    </row>
    <row r="4426" spans="1:8" ht="11.45" hidden="1" customHeight="1">
      <c r="A4426" s="783" t="s">
        <v>10905</v>
      </c>
      <c r="B4426" s="784"/>
      <c r="C4426" s="784"/>
      <c r="D4426" s="784"/>
      <c r="E4426" s="784"/>
      <c r="F4426" s="204">
        <f>SUM(F4423:F4425)</f>
        <v>204.63074999999998</v>
      </c>
      <c r="H4426" s="186"/>
    </row>
    <row r="4427" spans="1:8" ht="11.45" hidden="1" customHeight="1">
      <c r="A4427" s="783" t="s">
        <v>6572</v>
      </c>
      <c r="B4427" s="784"/>
      <c r="C4427" s="784"/>
      <c r="D4427" s="784"/>
      <c r="E4427" s="206" t="s">
        <v>10906</v>
      </c>
      <c r="F4427" s="204">
        <f>SUM(F4418,F4421,F4426)</f>
        <v>224.53994459999998</v>
      </c>
      <c r="H4427" s="186"/>
    </row>
    <row r="4428" spans="1:8" ht="11.45" hidden="1" customHeight="1">
      <c r="A4428" s="783"/>
      <c r="B4428" s="784"/>
      <c r="C4428" s="784"/>
      <c r="D4428" s="784"/>
      <c r="E4428" s="212" t="s">
        <v>10907</v>
      </c>
      <c r="F4428" s="213">
        <f>F$10*(F4421)</f>
        <v>15.62016</v>
      </c>
      <c r="H4428" s="186"/>
    </row>
    <row r="4429" spans="1:8" ht="11.45" hidden="1" customHeight="1">
      <c r="A4429" s="783"/>
      <c r="B4429" s="784"/>
      <c r="C4429" s="784"/>
      <c r="D4429" s="784"/>
      <c r="E4429" s="206" t="s">
        <v>10908</v>
      </c>
      <c r="F4429" s="213">
        <f>SUM(F4427:F4428)*F$11</f>
        <v>48.032020920000001</v>
      </c>
      <c r="H4429" s="186"/>
    </row>
    <row r="4430" spans="1:8" ht="11.45" hidden="1" customHeight="1">
      <c r="A4430" s="789"/>
      <c r="B4430" s="790"/>
      <c r="C4430" s="790"/>
      <c r="D4430" s="790"/>
      <c r="E4430" s="215" t="s">
        <v>10909</v>
      </c>
      <c r="F4430" s="216">
        <f>SUM(F4427:F4429)</f>
        <v>288.19212551999999</v>
      </c>
      <c r="H4430" s="186"/>
    </row>
    <row r="4431" spans="1:8" ht="12.75" hidden="1" customHeight="1">
      <c r="A4431" s="791" t="s">
        <v>6633</v>
      </c>
      <c r="B4431" s="792"/>
      <c r="C4431" s="792"/>
      <c r="D4431" s="792"/>
      <c r="E4431" s="781" t="s">
        <v>3402</v>
      </c>
      <c r="F4431" s="782"/>
      <c r="H4431" s="186"/>
    </row>
    <row r="4432" spans="1:8" ht="12.75" hidden="1" customHeight="1">
      <c r="A4432" s="190" t="s">
        <v>10268</v>
      </c>
      <c r="B4432" s="191">
        <f>ROUND(F4448,2)</f>
        <v>294.31</v>
      </c>
      <c r="C4432" s="269"/>
      <c r="D4432" s="269"/>
      <c r="E4432" s="270"/>
      <c r="F4432" s="271"/>
      <c r="H4432" s="186"/>
    </row>
    <row r="4433" spans="1:8" ht="12.75" hidden="1" customHeight="1">
      <c r="A4433" s="195" t="s">
        <v>12885</v>
      </c>
      <c r="B4433" s="196" t="s">
        <v>8261</v>
      </c>
      <c r="C4433" s="196" t="s">
        <v>8262</v>
      </c>
      <c r="D4433" s="196" t="s">
        <v>8263</v>
      </c>
      <c r="E4433" s="196" t="s">
        <v>8264</v>
      </c>
      <c r="F4433" s="197" t="s">
        <v>8265</v>
      </c>
      <c r="H4433" s="186"/>
    </row>
    <row r="4434" spans="1:8" ht="12.75" hidden="1" customHeight="1">
      <c r="A4434" s="778" t="s">
        <v>6573</v>
      </c>
      <c r="B4434" s="779"/>
      <c r="C4434" s="779"/>
      <c r="D4434" s="779"/>
      <c r="E4434" s="779"/>
      <c r="F4434" s="780"/>
      <c r="H4434" s="186"/>
    </row>
    <row r="4435" spans="1:8" ht="12.75" hidden="1" customHeight="1">
      <c r="A4435" s="219" t="s">
        <v>8232</v>
      </c>
      <c r="B4435" s="208" t="s">
        <v>8233</v>
      </c>
      <c r="C4435" s="209" t="s">
        <v>13436</v>
      </c>
      <c r="D4435" s="210">
        <v>0.71399999999999997</v>
      </c>
      <c r="E4435" s="210">
        <f>Insumos!D$117</f>
        <v>10.068899999999999</v>
      </c>
      <c r="F4435" s="204">
        <f>PRODUCT(D4435:E4435)</f>
        <v>7.1891945999999995</v>
      </c>
      <c r="H4435" s="186"/>
    </row>
    <row r="4436" spans="1:8" ht="12.75" hidden="1" customHeight="1">
      <c r="A4436" s="783" t="s">
        <v>6574</v>
      </c>
      <c r="B4436" s="784"/>
      <c r="C4436" s="784"/>
      <c r="D4436" s="784"/>
      <c r="E4436" s="784"/>
      <c r="F4436" s="204">
        <f>SUM(F4435:F4435)</f>
        <v>7.1891945999999995</v>
      </c>
      <c r="H4436" s="186"/>
    </row>
    <row r="4437" spans="1:8" ht="12.75" hidden="1" customHeight="1">
      <c r="A4437" s="778" t="s">
        <v>13437</v>
      </c>
      <c r="B4437" s="779"/>
      <c r="C4437" s="779"/>
      <c r="D4437" s="779"/>
      <c r="E4437" s="779"/>
      <c r="F4437" s="780"/>
      <c r="H4437" s="186"/>
    </row>
    <row r="4438" spans="1:8" ht="12.75" hidden="1" customHeight="1">
      <c r="A4438" s="207" t="s">
        <v>4681</v>
      </c>
      <c r="B4438" s="208" t="s">
        <v>4682</v>
      </c>
      <c r="C4438" s="209" t="s">
        <v>13436</v>
      </c>
      <c r="D4438" s="210">
        <v>6</v>
      </c>
      <c r="E4438" s="211">
        <f>F$12</f>
        <v>2.12</v>
      </c>
      <c r="F4438" s="204">
        <f>PRODUCT(D4438:E4438)</f>
        <v>12.72</v>
      </c>
      <c r="H4438" s="186"/>
    </row>
    <row r="4439" spans="1:8" ht="12.75" hidden="1" customHeight="1">
      <c r="A4439" s="783" t="s">
        <v>13444</v>
      </c>
      <c r="B4439" s="784"/>
      <c r="C4439" s="784"/>
      <c r="D4439" s="784"/>
      <c r="E4439" s="784"/>
      <c r="F4439" s="204">
        <f>SUM(F4438:F4438)</f>
        <v>12.72</v>
      </c>
      <c r="H4439" s="186"/>
    </row>
    <row r="4440" spans="1:8" ht="12.75" hidden="1" customHeight="1">
      <c r="A4440" s="778" t="s">
        <v>13445</v>
      </c>
      <c r="B4440" s="779"/>
      <c r="C4440" s="779"/>
      <c r="D4440" s="779"/>
      <c r="E4440" s="779"/>
      <c r="F4440" s="780"/>
      <c r="H4440" s="186"/>
    </row>
    <row r="4441" spans="1:8" ht="12.75" hidden="1" customHeight="1">
      <c r="A4441" s="207" t="s">
        <v>8238</v>
      </c>
      <c r="B4441" s="208" t="s">
        <v>8239</v>
      </c>
      <c r="C4441" s="209" t="s">
        <v>8240</v>
      </c>
      <c r="D4441" s="210">
        <v>0.88719999999999999</v>
      </c>
      <c r="E4441" s="211">
        <f>Insumos!D$13</f>
        <v>42.5</v>
      </c>
      <c r="F4441" s="204">
        <f>PRODUCT(D4441:E4441)</f>
        <v>37.706000000000003</v>
      </c>
      <c r="H4441" s="186"/>
    </row>
    <row r="4442" spans="1:8" ht="12.75" hidden="1" customHeight="1">
      <c r="A4442" s="207" t="s">
        <v>8245</v>
      </c>
      <c r="B4442" s="208" t="s">
        <v>8246</v>
      </c>
      <c r="C4442" s="209" t="s">
        <v>8247</v>
      </c>
      <c r="D4442" s="210">
        <v>294</v>
      </c>
      <c r="E4442" s="211">
        <f>Insumos!D$22</f>
        <v>0.46</v>
      </c>
      <c r="F4442" s="204">
        <f>PRODUCT(D4442:E4442)</f>
        <v>135.24</v>
      </c>
      <c r="H4442" s="186"/>
    </row>
    <row r="4443" spans="1:8" ht="12.75" hidden="1" customHeight="1">
      <c r="A4443" s="207" t="s">
        <v>6693</v>
      </c>
      <c r="B4443" s="208" t="s">
        <v>6694</v>
      </c>
      <c r="C4443" s="209" t="s">
        <v>8240</v>
      </c>
      <c r="D4443" s="210">
        <v>0.83599999999999997</v>
      </c>
      <c r="E4443" s="211">
        <f>Insumos!D$28</f>
        <v>44</v>
      </c>
      <c r="F4443" s="204">
        <f>PRODUCT(D4443:E4443)</f>
        <v>36.783999999999999</v>
      </c>
      <c r="H4443" s="186"/>
    </row>
    <row r="4444" spans="1:8" ht="12.75" hidden="1" customHeight="1">
      <c r="A4444" s="783" t="s">
        <v>10905</v>
      </c>
      <c r="B4444" s="784"/>
      <c r="C4444" s="784"/>
      <c r="D4444" s="784"/>
      <c r="E4444" s="784"/>
      <c r="F4444" s="204">
        <f>SUM(F4441:F4443)</f>
        <v>209.73000000000002</v>
      </c>
      <c r="H4444" s="186"/>
    </row>
    <row r="4445" spans="1:8" ht="12.75" hidden="1" customHeight="1">
      <c r="A4445" s="783" t="s">
        <v>6572</v>
      </c>
      <c r="B4445" s="784"/>
      <c r="C4445" s="784"/>
      <c r="D4445" s="784"/>
      <c r="E4445" s="206" t="s">
        <v>10906</v>
      </c>
      <c r="F4445" s="204">
        <f>SUM(F4436,F4439,F4444)</f>
        <v>229.63919460000002</v>
      </c>
      <c r="H4445" s="186"/>
    </row>
    <row r="4446" spans="1:8" ht="12.75" hidden="1" customHeight="1">
      <c r="A4446" s="783"/>
      <c r="B4446" s="784"/>
      <c r="C4446" s="784"/>
      <c r="D4446" s="784"/>
      <c r="E4446" s="212" t="s">
        <v>10907</v>
      </c>
      <c r="F4446" s="213">
        <f>F$10*(F4439)</f>
        <v>15.62016</v>
      </c>
      <c r="H4446" s="186"/>
    </row>
    <row r="4447" spans="1:8" ht="12.75" hidden="1" customHeight="1">
      <c r="A4447" s="783"/>
      <c r="B4447" s="784"/>
      <c r="C4447" s="784"/>
      <c r="D4447" s="784"/>
      <c r="E4447" s="206" t="s">
        <v>10908</v>
      </c>
      <c r="F4447" s="213">
        <f>SUM(F4445:F4446)*F$11</f>
        <v>49.051870920000006</v>
      </c>
      <c r="H4447" s="186"/>
    </row>
    <row r="4448" spans="1:8" ht="12.75" hidden="1" customHeight="1">
      <c r="A4448" s="789"/>
      <c r="B4448" s="790"/>
      <c r="C4448" s="790"/>
      <c r="D4448" s="790"/>
      <c r="E4448" s="215" t="s">
        <v>10909</v>
      </c>
      <c r="F4448" s="334">
        <f>SUM(F4445:F4447)</f>
        <v>294.31122552000005</v>
      </c>
      <c r="H4448" s="186"/>
    </row>
    <row r="4449" spans="1:8" ht="12.75" hidden="1" customHeight="1">
      <c r="H4449" s="186"/>
    </row>
    <row r="4450" spans="1:8" ht="12.75" hidden="1" customHeight="1">
      <c r="A4450" s="791" t="s">
        <v>6634</v>
      </c>
      <c r="B4450" s="792"/>
      <c r="C4450" s="792"/>
      <c r="D4450" s="792"/>
      <c r="E4450" s="781" t="s">
        <v>3402</v>
      </c>
      <c r="F4450" s="782"/>
      <c r="H4450" s="186"/>
    </row>
    <row r="4451" spans="1:8" ht="12.75" hidden="1" customHeight="1">
      <c r="A4451" s="190" t="s">
        <v>10268</v>
      </c>
      <c r="B4451" s="191">
        <f>ROUND(F4467,2)</f>
        <v>307.62</v>
      </c>
      <c r="C4451" s="269"/>
      <c r="D4451" s="269"/>
      <c r="E4451" s="270"/>
      <c r="F4451" s="271"/>
      <c r="H4451" s="186"/>
    </row>
    <row r="4452" spans="1:8" ht="12.75" hidden="1" customHeight="1">
      <c r="A4452" s="195" t="s">
        <v>12885</v>
      </c>
      <c r="B4452" s="196" t="s">
        <v>8261</v>
      </c>
      <c r="C4452" s="196" t="s">
        <v>8262</v>
      </c>
      <c r="D4452" s="196" t="s">
        <v>8263</v>
      </c>
      <c r="E4452" s="196" t="s">
        <v>8264</v>
      </c>
      <c r="F4452" s="197" t="s">
        <v>8265</v>
      </c>
      <c r="H4452" s="186"/>
    </row>
    <row r="4453" spans="1:8" ht="12.75" hidden="1" customHeight="1">
      <c r="A4453" s="778" t="s">
        <v>6573</v>
      </c>
      <c r="B4453" s="779"/>
      <c r="C4453" s="779"/>
      <c r="D4453" s="779"/>
      <c r="E4453" s="779"/>
      <c r="F4453" s="780"/>
      <c r="H4453" s="186"/>
    </row>
    <row r="4454" spans="1:8" ht="12.75" hidden="1" customHeight="1">
      <c r="A4454" s="219" t="s">
        <v>8232</v>
      </c>
      <c r="B4454" s="208" t="s">
        <v>8233</v>
      </c>
      <c r="C4454" s="209" t="s">
        <v>13436</v>
      </c>
      <c r="D4454" s="210">
        <v>0.71399999999999997</v>
      </c>
      <c r="E4454" s="210">
        <f>Insumos!D$117</f>
        <v>10.068899999999999</v>
      </c>
      <c r="F4454" s="204">
        <f>PRODUCT(D4454:E4454)</f>
        <v>7.1891945999999995</v>
      </c>
      <c r="H4454" s="186"/>
    </row>
    <row r="4455" spans="1:8" ht="12.75" hidden="1" customHeight="1">
      <c r="A4455" s="783" t="s">
        <v>6574</v>
      </c>
      <c r="B4455" s="784"/>
      <c r="C4455" s="784"/>
      <c r="D4455" s="784"/>
      <c r="E4455" s="784"/>
      <c r="F4455" s="204">
        <f>SUM(F4454:F4454)</f>
        <v>7.1891945999999995</v>
      </c>
      <c r="H4455" s="186"/>
    </row>
    <row r="4456" spans="1:8" ht="12.75" hidden="1" customHeight="1">
      <c r="A4456" s="778" t="s">
        <v>13437</v>
      </c>
      <c r="B4456" s="779"/>
      <c r="C4456" s="779"/>
      <c r="D4456" s="779"/>
      <c r="E4456" s="779"/>
      <c r="F4456" s="780"/>
      <c r="H4456" s="186"/>
    </row>
    <row r="4457" spans="1:8" ht="12.75" hidden="1" customHeight="1">
      <c r="A4457" s="207" t="s">
        <v>4681</v>
      </c>
      <c r="B4457" s="208" t="s">
        <v>4682</v>
      </c>
      <c r="C4457" s="209" t="s">
        <v>13436</v>
      </c>
      <c r="D4457" s="210">
        <v>6</v>
      </c>
      <c r="E4457" s="211">
        <f>F$12</f>
        <v>2.12</v>
      </c>
      <c r="F4457" s="204">
        <f>PRODUCT(D4457:E4457)</f>
        <v>12.72</v>
      </c>
      <c r="H4457" s="186"/>
    </row>
    <row r="4458" spans="1:8" ht="12.75" hidden="1" customHeight="1">
      <c r="A4458" s="783" t="s">
        <v>13444</v>
      </c>
      <c r="B4458" s="784"/>
      <c r="C4458" s="784"/>
      <c r="D4458" s="784"/>
      <c r="E4458" s="784"/>
      <c r="F4458" s="204">
        <f>SUM(F4457:F4457)</f>
        <v>12.72</v>
      </c>
      <c r="H4458" s="186"/>
    </row>
    <row r="4459" spans="1:8" ht="12.75" hidden="1" customHeight="1">
      <c r="A4459" s="778" t="s">
        <v>13445</v>
      </c>
      <c r="B4459" s="779"/>
      <c r="C4459" s="779"/>
      <c r="D4459" s="779"/>
      <c r="E4459" s="779"/>
      <c r="F4459" s="780"/>
      <c r="H4459" s="186"/>
    </row>
    <row r="4460" spans="1:8" ht="12.75" hidden="1" customHeight="1">
      <c r="A4460" s="207" t="s">
        <v>8238</v>
      </c>
      <c r="B4460" s="208" t="s">
        <v>8239</v>
      </c>
      <c r="C4460" s="209" t="s">
        <v>8240</v>
      </c>
      <c r="D4460" s="210">
        <v>0.86680000000000001</v>
      </c>
      <c r="E4460" s="211">
        <f>Insumos!D$13</f>
        <v>42.5</v>
      </c>
      <c r="F4460" s="204">
        <f>PRODUCT(D4460:E4460)</f>
        <v>36.838999999999999</v>
      </c>
      <c r="H4460" s="186"/>
    </row>
    <row r="4461" spans="1:8" ht="12.75" hidden="1" customHeight="1">
      <c r="A4461" s="207" t="s">
        <v>8245</v>
      </c>
      <c r="B4461" s="208" t="s">
        <v>8246</v>
      </c>
      <c r="C4461" s="209" t="s">
        <v>8247</v>
      </c>
      <c r="D4461" s="210">
        <v>320</v>
      </c>
      <c r="E4461" s="211">
        <f>Insumos!D$22</f>
        <v>0.46</v>
      </c>
      <c r="F4461" s="204">
        <f>PRODUCT(D4461:E4461)</f>
        <v>147.20000000000002</v>
      </c>
      <c r="H4461" s="186"/>
    </row>
    <row r="4462" spans="1:8" ht="12.75" hidden="1" customHeight="1">
      <c r="A4462" s="207" t="s">
        <v>6693</v>
      </c>
      <c r="B4462" s="208" t="s">
        <v>6694</v>
      </c>
      <c r="C4462" s="209" t="s">
        <v>8240</v>
      </c>
      <c r="D4462" s="210">
        <v>0.83599999999999997</v>
      </c>
      <c r="E4462" s="211">
        <f>Insumos!D$28</f>
        <v>44</v>
      </c>
      <c r="F4462" s="204">
        <f>PRODUCT(D4462:E4462)</f>
        <v>36.783999999999999</v>
      </c>
      <c r="H4462" s="186"/>
    </row>
    <row r="4463" spans="1:8" ht="12.75" hidden="1" customHeight="1">
      <c r="A4463" s="783" t="s">
        <v>10905</v>
      </c>
      <c r="B4463" s="784"/>
      <c r="C4463" s="784"/>
      <c r="D4463" s="784"/>
      <c r="E4463" s="784"/>
      <c r="F4463" s="204">
        <f>SUM(F4460:F4462)</f>
        <v>220.82300000000001</v>
      </c>
      <c r="H4463" s="186"/>
    </row>
    <row r="4464" spans="1:8" ht="12.75" hidden="1" customHeight="1">
      <c r="A4464" s="783" t="s">
        <v>6572</v>
      </c>
      <c r="B4464" s="784"/>
      <c r="C4464" s="784"/>
      <c r="D4464" s="784"/>
      <c r="E4464" s="206" t="s">
        <v>10906</v>
      </c>
      <c r="F4464" s="204">
        <f>SUM(F4455,F4458,F4463)</f>
        <v>240.73219460000001</v>
      </c>
      <c r="H4464" s="186"/>
    </row>
    <row r="4465" spans="1:8" ht="12.75" hidden="1" customHeight="1">
      <c r="A4465" s="783"/>
      <c r="B4465" s="784"/>
      <c r="C4465" s="784"/>
      <c r="D4465" s="784"/>
      <c r="E4465" s="212" t="s">
        <v>10907</v>
      </c>
      <c r="F4465" s="213">
        <f>F$10*(F4458)</f>
        <v>15.62016</v>
      </c>
      <c r="H4465" s="186"/>
    </row>
    <row r="4466" spans="1:8" ht="12.75" hidden="1" customHeight="1">
      <c r="A4466" s="783"/>
      <c r="B4466" s="784"/>
      <c r="C4466" s="784"/>
      <c r="D4466" s="784"/>
      <c r="E4466" s="206" t="s">
        <v>10908</v>
      </c>
      <c r="F4466" s="213">
        <f>SUM(F4464:F4465)*F$11</f>
        <v>51.270470920000008</v>
      </c>
      <c r="H4466" s="186"/>
    </row>
    <row r="4467" spans="1:8" ht="12.75" hidden="1" customHeight="1">
      <c r="A4467" s="789"/>
      <c r="B4467" s="790"/>
      <c r="C4467" s="790"/>
      <c r="D4467" s="790"/>
      <c r="E4467" s="215" t="s">
        <v>10909</v>
      </c>
      <c r="F4467" s="216">
        <f>SUM(F4464:F4466)</f>
        <v>307.62282551999999</v>
      </c>
      <c r="H4467" s="186"/>
    </row>
    <row r="4468" spans="1:8" ht="12.75" hidden="1" customHeight="1">
      <c r="A4468" s="206"/>
      <c r="B4468" s="206"/>
      <c r="C4468" s="206"/>
      <c r="D4468" s="206"/>
      <c r="E4468" s="212"/>
      <c r="F4468" s="220"/>
      <c r="H4468" s="186"/>
    </row>
    <row r="4469" spans="1:8" ht="12.75" hidden="1" customHeight="1">
      <c r="A4469" s="206"/>
      <c r="B4469" s="206"/>
      <c r="C4469" s="206"/>
      <c r="D4469" s="206"/>
      <c r="E4469" s="212"/>
      <c r="F4469" s="220"/>
      <c r="H4469" s="186"/>
    </row>
    <row r="4470" spans="1:8" ht="12.75" hidden="1" customHeight="1">
      <c r="A4470" s="206"/>
      <c r="B4470" s="206"/>
      <c r="C4470" s="206"/>
      <c r="D4470" s="206"/>
      <c r="E4470" s="212"/>
      <c r="F4470" s="220"/>
      <c r="H4470" s="186"/>
    </row>
    <row r="4471" spans="1:8" ht="12.75" hidden="1" customHeight="1">
      <c r="A4471" s="206"/>
      <c r="B4471" s="206"/>
      <c r="C4471" s="206"/>
      <c r="D4471" s="206"/>
      <c r="E4471" s="212"/>
      <c r="F4471" s="220"/>
      <c r="H4471" s="186"/>
    </row>
    <row r="4472" spans="1:8" ht="12.75" hidden="1" customHeight="1">
      <c r="A4472" s="206"/>
      <c r="B4472" s="206"/>
      <c r="C4472" s="206"/>
      <c r="D4472" s="206"/>
      <c r="E4472" s="212"/>
      <c r="F4472" s="220"/>
      <c r="H4472" s="186"/>
    </row>
    <row r="4473" spans="1:8" ht="12.75" hidden="1" customHeight="1">
      <c r="H4473" s="186"/>
    </row>
    <row r="4474" spans="1:8" ht="12.75" hidden="1" customHeight="1">
      <c r="A4474" s="791" t="s">
        <v>14224</v>
      </c>
      <c r="B4474" s="792"/>
      <c r="C4474" s="792"/>
      <c r="D4474" s="792"/>
      <c r="E4474" s="781" t="s">
        <v>3402</v>
      </c>
      <c r="F4474" s="782"/>
      <c r="H4474" s="186"/>
    </row>
    <row r="4475" spans="1:8" ht="12.75" hidden="1" customHeight="1">
      <c r="A4475" s="190" t="s">
        <v>10268</v>
      </c>
      <c r="B4475" s="191">
        <f>ROUND(F4491,2)</f>
        <v>315.74</v>
      </c>
      <c r="C4475" s="269"/>
      <c r="D4475" s="269"/>
      <c r="E4475" s="270"/>
      <c r="F4475" s="271"/>
      <c r="H4475" s="186"/>
    </row>
    <row r="4476" spans="1:8" ht="12.75" hidden="1" customHeight="1">
      <c r="A4476" s="195" t="s">
        <v>12885</v>
      </c>
      <c r="B4476" s="196" t="s">
        <v>8261</v>
      </c>
      <c r="C4476" s="196" t="s">
        <v>8262</v>
      </c>
      <c r="D4476" s="196" t="s">
        <v>8263</v>
      </c>
      <c r="E4476" s="196" t="s">
        <v>8264</v>
      </c>
      <c r="F4476" s="197" t="s">
        <v>8265</v>
      </c>
      <c r="H4476" s="186"/>
    </row>
    <row r="4477" spans="1:8" ht="12.75" hidden="1" customHeight="1">
      <c r="A4477" s="778" t="s">
        <v>6573</v>
      </c>
      <c r="B4477" s="779"/>
      <c r="C4477" s="779"/>
      <c r="D4477" s="779"/>
      <c r="E4477" s="779"/>
      <c r="F4477" s="780"/>
      <c r="H4477" s="186"/>
    </row>
    <row r="4478" spans="1:8" ht="12.75" hidden="1" customHeight="1">
      <c r="A4478" s="219" t="s">
        <v>8232</v>
      </c>
      <c r="B4478" s="208" t="s">
        <v>8233</v>
      </c>
      <c r="C4478" s="209" t="s">
        <v>13436</v>
      </c>
      <c r="D4478" s="210">
        <v>0.71399999999999997</v>
      </c>
      <c r="E4478" s="210">
        <f>Insumos!D$117</f>
        <v>10.068899999999999</v>
      </c>
      <c r="F4478" s="204">
        <f>PRODUCT(D4478:E4478)</f>
        <v>7.1891945999999995</v>
      </c>
      <c r="H4478" s="186"/>
    </row>
    <row r="4479" spans="1:8" ht="12.75" hidden="1" customHeight="1">
      <c r="A4479" s="783" t="s">
        <v>6574</v>
      </c>
      <c r="B4479" s="784"/>
      <c r="C4479" s="784"/>
      <c r="D4479" s="784"/>
      <c r="E4479" s="784"/>
      <c r="F4479" s="204">
        <f>SUM(F4478:F4478)</f>
        <v>7.1891945999999995</v>
      </c>
      <c r="H4479" s="186"/>
    </row>
    <row r="4480" spans="1:8" ht="12.75" hidden="1" customHeight="1">
      <c r="A4480" s="778" t="s">
        <v>13437</v>
      </c>
      <c r="B4480" s="779"/>
      <c r="C4480" s="779"/>
      <c r="D4480" s="779"/>
      <c r="E4480" s="779"/>
      <c r="F4480" s="780"/>
      <c r="H4480" s="186"/>
    </row>
    <row r="4481" spans="1:8" ht="12.75" hidden="1" customHeight="1">
      <c r="A4481" s="207" t="s">
        <v>4681</v>
      </c>
      <c r="B4481" s="208" t="s">
        <v>4682</v>
      </c>
      <c r="C4481" s="209" t="s">
        <v>13436</v>
      </c>
      <c r="D4481" s="210">
        <v>6</v>
      </c>
      <c r="E4481" s="211">
        <f>F$12</f>
        <v>2.12</v>
      </c>
      <c r="F4481" s="204">
        <f>PRODUCT(D4481:E4481)</f>
        <v>12.72</v>
      </c>
      <c r="H4481" s="186"/>
    </row>
    <row r="4482" spans="1:8" ht="12.75" hidden="1" customHeight="1">
      <c r="A4482" s="783" t="s">
        <v>13444</v>
      </c>
      <c r="B4482" s="784"/>
      <c r="C4482" s="784"/>
      <c r="D4482" s="784"/>
      <c r="E4482" s="784"/>
      <c r="F4482" s="204">
        <f>SUM(F4481:F4481)</f>
        <v>12.72</v>
      </c>
      <c r="H4482" s="186"/>
    </row>
    <row r="4483" spans="1:8" ht="12.75" hidden="1" customHeight="1">
      <c r="A4483" s="778" t="s">
        <v>13445</v>
      </c>
      <c r="B4483" s="779"/>
      <c r="C4483" s="779"/>
      <c r="D4483" s="779"/>
      <c r="E4483" s="779"/>
      <c r="F4483" s="780"/>
      <c r="H4483" s="186"/>
    </row>
    <row r="4484" spans="1:8" ht="12.75" hidden="1" customHeight="1">
      <c r="A4484" s="207" t="s">
        <v>8238</v>
      </c>
      <c r="B4484" s="208" t="s">
        <v>8239</v>
      </c>
      <c r="C4484" s="209" t="s">
        <v>8240</v>
      </c>
      <c r="D4484" s="210">
        <v>0.85270000000000001</v>
      </c>
      <c r="E4484" s="211">
        <f>Insumos!D$13</f>
        <v>42.5</v>
      </c>
      <c r="F4484" s="204">
        <f>PRODUCT(D4484:E4484)</f>
        <v>36.239750000000001</v>
      </c>
      <c r="H4484" s="186"/>
    </row>
    <row r="4485" spans="1:8" ht="12.75" hidden="1" customHeight="1">
      <c r="A4485" s="207" t="s">
        <v>8245</v>
      </c>
      <c r="B4485" s="208" t="s">
        <v>8246</v>
      </c>
      <c r="C4485" s="209" t="s">
        <v>8247</v>
      </c>
      <c r="D4485" s="210">
        <v>336</v>
      </c>
      <c r="E4485" s="211">
        <f>Insumos!D$22</f>
        <v>0.46</v>
      </c>
      <c r="F4485" s="204">
        <f>PRODUCT(D4485:E4485)</f>
        <v>154.56</v>
      </c>
      <c r="H4485" s="186"/>
    </row>
    <row r="4486" spans="1:8" ht="12.75" hidden="1" customHeight="1">
      <c r="A4486" s="207" t="s">
        <v>6693</v>
      </c>
      <c r="B4486" s="208" t="s">
        <v>6694</v>
      </c>
      <c r="C4486" s="209" t="s">
        <v>8240</v>
      </c>
      <c r="D4486" s="210">
        <v>0.83599999999999997</v>
      </c>
      <c r="E4486" s="211">
        <f>Insumos!D$28</f>
        <v>44</v>
      </c>
      <c r="F4486" s="204">
        <f>PRODUCT(D4486:E4486)</f>
        <v>36.783999999999999</v>
      </c>
      <c r="H4486" s="186"/>
    </row>
    <row r="4487" spans="1:8" ht="12.75" hidden="1" customHeight="1">
      <c r="A4487" s="783" t="s">
        <v>10905</v>
      </c>
      <c r="B4487" s="784"/>
      <c r="C4487" s="784"/>
      <c r="D4487" s="784"/>
      <c r="E4487" s="784"/>
      <c r="F4487" s="204">
        <f>SUM(F4484:F4486)</f>
        <v>227.58375000000001</v>
      </c>
      <c r="H4487" s="186"/>
    </row>
    <row r="4488" spans="1:8" ht="12.75" hidden="1" customHeight="1">
      <c r="A4488" s="783" t="s">
        <v>6572</v>
      </c>
      <c r="B4488" s="784"/>
      <c r="C4488" s="784"/>
      <c r="D4488" s="784"/>
      <c r="E4488" s="206" t="s">
        <v>10906</v>
      </c>
      <c r="F4488" s="204">
        <f>SUM(F4479,F4482,F4487)</f>
        <v>247.49294460000002</v>
      </c>
      <c r="H4488" s="186"/>
    </row>
    <row r="4489" spans="1:8" ht="12.75" hidden="1" customHeight="1">
      <c r="A4489" s="783"/>
      <c r="B4489" s="784"/>
      <c r="C4489" s="784"/>
      <c r="D4489" s="784"/>
      <c r="E4489" s="212" t="s">
        <v>10907</v>
      </c>
      <c r="F4489" s="213">
        <f>F$10*(F4482)</f>
        <v>15.62016</v>
      </c>
      <c r="H4489" s="186"/>
    </row>
    <row r="4490" spans="1:8" ht="12.75" hidden="1" customHeight="1">
      <c r="A4490" s="783"/>
      <c r="B4490" s="784"/>
      <c r="C4490" s="784"/>
      <c r="D4490" s="784"/>
      <c r="E4490" s="206" t="s">
        <v>10908</v>
      </c>
      <c r="F4490" s="213">
        <f>SUM(F4488:F4489)*F$11</f>
        <v>52.62262092000001</v>
      </c>
      <c r="H4490" s="186"/>
    </row>
    <row r="4491" spans="1:8" ht="12.75" hidden="1" customHeight="1">
      <c r="A4491" s="789"/>
      <c r="B4491" s="790"/>
      <c r="C4491" s="790"/>
      <c r="D4491" s="790"/>
      <c r="E4491" s="215" t="s">
        <v>10909</v>
      </c>
      <c r="F4491" s="216">
        <f>SUM(F4488:F4490)</f>
        <v>315.73572552000007</v>
      </c>
      <c r="H4491" s="186"/>
    </row>
    <row r="4492" spans="1:8" ht="12.75" hidden="1" customHeight="1">
      <c r="H4492" s="186"/>
    </row>
    <row r="4493" spans="1:8" ht="12.75" hidden="1" customHeight="1">
      <c r="A4493" s="791" t="s">
        <v>7092</v>
      </c>
      <c r="B4493" s="792"/>
      <c r="C4493" s="792"/>
      <c r="D4493" s="792"/>
      <c r="E4493" s="781" t="s">
        <v>3402</v>
      </c>
      <c r="F4493" s="782"/>
      <c r="H4493" s="186"/>
    </row>
    <row r="4494" spans="1:8" ht="12.75" hidden="1" customHeight="1">
      <c r="A4494" s="190" t="s">
        <v>10268</v>
      </c>
      <c r="B4494" s="191">
        <f>ROUND(F4511,2)</f>
        <v>323.64</v>
      </c>
      <c r="C4494" s="269"/>
      <c r="D4494" s="269"/>
      <c r="E4494" s="270"/>
      <c r="F4494" s="271"/>
      <c r="H4494" s="186"/>
    </row>
    <row r="4495" spans="1:8" ht="12.75" hidden="1" customHeight="1">
      <c r="A4495" s="195" t="s">
        <v>12885</v>
      </c>
      <c r="B4495" s="196" t="s">
        <v>8261</v>
      </c>
      <c r="C4495" s="196" t="s">
        <v>8262</v>
      </c>
      <c r="D4495" s="196" t="s">
        <v>8263</v>
      </c>
      <c r="E4495" s="196" t="s">
        <v>8264</v>
      </c>
      <c r="F4495" s="197" t="s">
        <v>8265</v>
      </c>
      <c r="H4495" s="186"/>
    </row>
    <row r="4496" spans="1:8" ht="12.75" hidden="1" customHeight="1">
      <c r="A4496" s="778" t="s">
        <v>6573</v>
      </c>
      <c r="B4496" s="779"/>
      <c r="C4496" s="779"/>
      <c r="D4496" s="779"/>
      <c r="E4496" s="779"/>
      <c r="F4496" s="780"/>
      <c r="H4496" s="186"/>
    </row>
    <row r="4497" spans="1:8" ht="12.75" hidden="1" customHeight="1">
      <c r="A4497" s="219" t="s">
        <v>8232</v>
      </c>
      <c r="B4497" s="208" t="s">
        <v>8233</v>
      </c>
      <c r="C4497" s="209" t="s">
        <v>13436</v>
      </c>
      <c r="D4497" s="210">
        <v>0.71399999999999997</v>
      </c>
      <c r="E4497" s="210">
        <f>Insumos!D$117</f>
        <v>10.068899999999999</v>
      </c>
      <c r="F4497" s="204">
        <f>PRODUCT(D4497:E4497)</f>
        <v>7.1891945999999995</v>
      </c>
      <c r="H4497" s="186"/>
    </row>
    <row r="4498" spans="1:8" ht="12.75" hidden="1" customHeight="1">
      <c r="A4498" s="783" t="s">
        <v>6574</v>
      </c>
      <c r="B4498" s="784"/>
      <c r="C4498" s="784"/>
      <c r="D4498" s="784"/>
      <c r="E4498" s="784"/>
      <c r="F4498" s="204">
        <f>SUM(F4497:F4497)</f>
        <v>7.1891945999999995</v>
      </c>
      <c r="H4498" s="186"/>
    </row>
    <row r="4499" spans="1:8" ht="12.75" hidden="1" customHeight="1">
      <c r="A4499" s="778" t="s">
        <v>13437</v>
      </c>
      <c r="B4499" s="779"/>
      <c r="C4499" s="779"/>
      <c r="D4499" s="779"/>
      <c r="E4499" s="779"/>
      <c r="F4499" s="780"/>
      <c r="H4499" s="186"/>
    </row>
    <row r="4500" spans="1:8" ht="12.75" hidden="1" customHeight="1">
      <c r="A4500" s="207" t="s">
        <v>4681</v>
      </c>
      <c r="B4500" s="208" t="s">
        <v>4682</v>
      </c>
      <c r="C4500" s="209" t="s">
        <v>13436</v>
      </c>
      <c r="D4500" s="210">
        <v>6</v>
      </c>
      <c r="E4500" s="211">
        <f>F$12</f>
        <v>2.12</v>
      </c>
      <c r="F4500" s="204">
        <f>PRODUCT(D4500:E4500)</f>
        <v>12.72</v>
      </c>
      <c r="H4500" s="186"/>
    </row>
    <row r="4501" spans="1:8" ht="12.75" hidden="1" customHeight="1">
      <c r="A4501" s="783" t="s">
        <v>13444</v>
      </c>
      <c r="B4501" s="784"/>
      <c r="C4501" s="784"/>
      <c r="D4501" s="784"/>
      <c r="E4501" s="784"/>
      <c r="F4501" s="204">
        <f>SUM(F4500:F4500)</f>
        <v>12.72</v>
      </c>
      <c r="H4501" s="186"/>
    </row>
    <row r="4502" spans="1:8" ht="12.75" hidden="1" customHeight="1">
      <c r="A4502" s="778" t="s">
        <v>13445</v>
      </c>
      <c r="B4502" s="779"/>
      <c r="C4502" s="779"/>
      <c r="D4502" s="779"/>
      <c r="E4502" s="779"/>
      <c r="F4502" s="780"/>
      <c r="H4502" s="186"/>
    </row>
    <row r="4503" spans="1:8" ht="12.75" hidden="1" customHeight="1">
      <c r="A4503" s="207" t="s">
        <v>8238</v>
      </c>
      <c r="B4503" s="208" t="s">
        <v>8239</v>
      </c>
      <c r="C4503" s="209" t="s">
        <v>8240</v>
      </c>
      <c r="D4503" s="210">
        <v>0.8669</v>
      </c>
      <c r="E4503" s="211">
        <f>Insumos!D$13</f>
        <v>42.5</v>
      </c>
      <c r="F4503" s="204">
        <f>PRODUCT(D4503:E4503)</f>
        <v>36.843249999999998</v>
      </c>
      <c r="H4503" s="186"/>
    </row>
    <row r="4504" spans="1:8" ht="12.75" hidden="1" customHeight="1">
      <c r="A4504" s="207" t="s">
        <v>8241</v>
      </c>
      <c r="B4504" s="208" t="s">
        <v>8242</v>
      </c>
      <c r="C4504" s="209" t="s">
        <v>8240</v>
      </c>
      <c r="D4504" s="210">
        <v>0.627</v>
      </c>
      <c r="E4504" s="211">
        <f>Insumos!D$17</f>
        <v>44</v>
      </c>
      <c r="F4504" s="204">
        <f>PRODUCT(D4504:E4504)</f>
        <v>27.588000000000001</v>
      </c>
      <c r="H4504" s="186"/>
    </row>
    <row r="4505" spans="1:8" ht="12.75" hidden="1" customHeight="1">
      <c r="A4505" s="207" t="s">
        <v>8245</v>
      </c>
      <c r="B4505" s="208" t="s">
        <v>8246</v>
      </c>
      <c r="C4505" s="209" t="s">
        <v>8247</v>
      </c>
      <c r="D4505" s="210">
        <v>349</v>
      </c>
      <c r="E4505" s="211">
        <f>Insumos!D$22</f>
        <v>0.46</v>
      </c>
      <c r="F4505" s="204">
        <f>PRODUCT(D4505:E4505)</f>
        <v>160.54000000000002</v>
      </c>
      <c r="H4505" s="186"/>
    </row>
    <row r="4506" spans="1:8" ht="12.75" hidden="1" customHeight="1">
      <c r="A4506" s="207" t="s">
        <v>6693</v>
      </c>
      <c r="B4506" s="208" t="s">
        <v>6694</v>
      </c>
      <c r="C4506" s="209" t="s">
        <v>8240</v>
      </c>
      <c r="D4506" s="210">
        <v>0.20899999999999999</v>
      </c>
      <c r="E4506" s="211">
        <f>Insumos!D$28</f>
        <v>44</v>
      </c>
      <c r="F4506" s="204">
        <f>PRODUCT(D4506:E4506)</f>
        <v>9.1959999999999997</v>
      </c>
      <c r="H4506" s="186"/>
    </row>
    <row r="4507" spans="1:8" ht="12.75" hidden="1" customHeight="1">
      <c r="A4507" s="783" t="s">
        <v>10905</v>
      </c>
      <c r="B4507" s="784"/>
      <c r="C4507" s="784"/>
      <c r="D4507" s="784"/>
      <c r="E4507" s="784"/>
      <c r="F4507" s="204">
        <f>SUM(F4503:F4506)</f>
        <v>234.16725000000002</v>
      </c>
      <c r="H4507" s="186"/>
    </row>
    <row r="4508" spans="1:8" ht="12.75" hidden="1" customHeight="1">
      <c r="A4508" s="783" t="s">
        <v>6572</v>
      </c>
      <c r="B4508" s="784"/>
      <c r="C4508" s="784"/>
      <c r="D4508" s="784"/>
      <c r="E4508" s="206" t="s">
        <v>10906</v>
      </c>
      <c r="F4508" s="204">
        <f>SUM(F4498,F4501,F4507)</f>
        <v>254.07644460000003</v>
      </c>
      <c r="H4508" s="186"/>
    </row>
    <row r="4509" spans="1:8" ht="12.75" hidden="1" customHeight="1">
      <c r="A4509" s="783"/>
      <c r="B4509" s="784"/>
      <c r="C4509" s="784"/>
      <c r="D4509" s="784"/>
      <c r="E4509" s="212" t="s">
        <v>10907</v>
      </c>
      <c r="F4509" s="213">
        <f>F$10*(F4501)</f>
        <v>15.62016</v>
      </c>
      <c r="H4509" s="186"/>
    </row>
    <row r="4510" spans="1:8" ht="12.75" hidden="1" customHeight="1">
      <c r="A4510" s="783"/>
      <c r="B4510" s="784"/>
      <c r="C4510" s="784"/>
      <c r="D4510" s="784"/>
      <c r="E4510" s="206" t="s">
        <v>10908</v>
      </c>
      <c r="F4510" s="213">
        <f>SUM(F4508:F4509)*F$11</f>
        <v>53.939320920000014</v>
      </c>
      <c r="H4510" s="186"/>
    </row>
    <row r="4511" spans="1:8" ht="12.75" hidden="1" customHeight="1">
      <c r="A4511" s="789"/>
      <c r="B4511" s="790"/>
      <c r="C4511" s="790"/>
      <c r="D4511" s="790"/>
      <c r="E4511" s="215" t="s">
        <v>10909</v>
      </c>
      <c r="F4511" s="216">
        <f>SUM(F4508:F4510)</f>
        <v>323.63592552000006</v>
      </c>
      <c r="H4511" s="186"/>
    </row>
    <row r="4512" spans="1:8" ht="12.75" hidden="1" customHeight="1">
      <c r="A4512" s="206"/>
      <c r="B4512" s="206"/>
      <c r="C4512" s="206"/>
      <c r="D4512" s="206"/>
      <c r="E4512" s="212"/>
      <c r="F4512" s="220"/>
      <c r="H4512" s="186"/>
    </row>
    <row r="4513" spans="1:8" ht="12.75" hidden="1" customHeight="1">
      <c r="A4513" s="206"/>
      <c r="B4513" s="206"/>
      <c r="C4513" s="206"/>
      <c r="D4513" s="206"/>
      <c r="E4513" s="212"/>
      <c r="F4513" s="220"/>
      <c r="H4513" s="186"/>
    </row>
    <row r="4514" spans="1:8" ht="12.75" hidden="1" customHeight="1">
      <c r="A4514" s="206"/>
      <c r="B4514" s="206"/>
      <c r="C4514" s="206"/>
      <c r="D4514" s="206"/>
      <c r="E4514" s="212"/>
      <c r="F4514" s="220"/>
      <c r="H4514" s="186"/>
    </row>
    <row r="4515" spans="1:8" ht="12.75" hidden="1" customHeight="1">
      <c r="A4515" s="206"/>
      <c r="B4515" s="206"/>
      <c r="C4515" s="206"/>
      <c r="D4515" s="206"/>
      <c r="E4515" s="212"/>
      <c r="F4515" s="220"/>
      <c r="H4515" s="186"/>
    </row>
    <row r="4516" spans="1:8" ht="12.75" hidden="1" customHeight="1">
      <c r="H4516" s="186"/>
    </row>
    <row r="4517" spans="1:8" ht="12.75" hidden="1" customHeight="1">
      <c r="A4517" s="791" t="s">
        <v>14225</v>
      </c>
      <c r="B4517" s="792"/>
      <c r="C4517" s="792"/>
      <c r="D4517" s="792"/>
      <c r="E4517" s="781" t="s">
        <v>3402</v>
      </c>
      <c r="F4517" s="782"/>
      <c r="H4517" s="186"/>
    </row>
    <row r="4518" spans="1:8" ht="12.75" hidden="1" customHeight="1">
      <c r="A4518" s="190" t="s">
        <v>10268</v>
      </c>
      <c r="B4518" s="191">
        <f>ROUND(F4535,2)</f>
        <v>352.75</v>
      </c>
      <c r="C4518" s="269"/>
      <c r="D4518" s="269"/>
      <c r="E4518" s="270"/>
      <c r="F4518" s="271"/>
      <c r="H4518" s="186"/>
    </row>
    <row r="4519" spans="1:8" ht="12.75" hidden="1" customHeight="1">
      <c r="A4519" s="195" t="s">
        <v>12885</v>
      </c>
      <c r="B4519" s="196" t="s">
        <v>8261</v>
      </c>
      <c r="C4519" s="196" t="s">
        <v>8262</v>
      </c>
      <c r="D4519" s="196" t="s">
        <v>8263</v>
      </c>
      <c r="E4519" s="196" t="s">
        <v>8264</v>
      </c>
      <c r="F4519" s="197" t="s">
        <v>8265</v>
      </c>
      <c r="H4519" s="186"/>
    </row>
    <row r="4520" spans="1:8" ht="12.75" hidden="1" customHeight="1">
      <c r="A4520" s="778" t="s">
        <v>6573</v>
      </c>
      <c r="B4520" s="779"/>
      <c r="C4520" s="779"/>
      <c r="D4520" s="779"/>
      <c r="E4520" s="779"/>
      <c r="F4520" s="780"/>
      <c r="H4520" s="186"/>
    </row>
    <row r="4521" spans="1:8" ht="12.75" hidden="1" customHeight="1">
      <c r="A4521" s="219" t="s">
        <v>8232</v>
      </c>
      <c r="B4521" s="208" t="s">
        <v>8233</v>
      </c>
      <c r="C4521" s="209" t="s">
        <v>13436</v>
      </c>
      <c r="D4521" s="210">
        <v>0.71399999999999997</v>
      </c>
      <c r="E4521" s="210">
        <f>Insumos!D$117</f>
        <v>10.068899999999999</v>
      </c>
      <c r="F4521" s="204">
        <f>PRODUCT(D4521:E4521)</f>
        <v>7.1891945999999995</v>
      </c>
      <c r="H4521" s="186"/>
    </row>
    <row r="4522" spans="1:8" ht="12.75" hidden="1" customHeight="1">
      <c r="A4522" s="783" t="s">
        <v>6574</v>
      </c>
      <c r="B4522" s="784"/>
      <c r="C4522" s="784"/>
      <c r="D4522" s="784"/>
      <c r="E4522" s="784"/>
      <c r="F4522" s="204">
        <f>SUM(F4521:F4521)</f>
        <v>7.1891945999999995</v>
      </c>
      <c r="H4522" s="186"/>
    </row>
    <row r="4523" spans="1:8" ht="12.75" hidden="1" customHeight="1">
      <c r="A4523" s="778" t="s">
        <v>13437</v>
      </c>
      <c r="B4523" s="779"/>
      <c r="C4523" s="779"/>
      <c r="D4523" s="779"/>
      <c r="E4523" s="779"/>
      <c r="F4523" s="780"/>
      <c r="H4523" s="186"/>
    </row>
    <row r="4524" spans="1:8" ht="12.75" hidden="1" customHeight="1">
      <c r="A4524" s="207" t="s">
        <v>4681</v>
      </c>
      <c r="B4524" s="208" t="s">
        <v>4682</v>
      </c>
      <c r="C4524" s="209" t="s">
        <v>13436</v>
      </c>
      <c r="D4524" s="210">
        <v>6</v>
      </c>
      <c r="E4524" s="211">
        <f>F$12</f>
        <v>2.12</v>
      </c>
      <c r="F4524" s="204">
        <f>PRODUCT(D4524:E4524)</f>
        <v>12.72</v>
      </c>
      <c r="H4524" s="186"/>
    </row>
    <row r="4525" spans="1:8" ht="12.75" hidden="1" customHeight="1">
      <c r="A4525" s="783" t="s">
        <v>13444</v>
      </c>
      <c r="B4525" s="784"/>
      <c r="C4525" s="784"/>
      <c r="D4525" s="784"/>
      <c r="E4525" s="784"/>
      <c r="F4525" s="204">
        <f>SUM(F4524:F4524)</f>
        <v>12.72</v>
      </c>
      <c r="H4525" s="186"/>
    </row>
    <row r="4526" spans="1:8" ht="12.75" hidden="1" customHeight="1">
      <c r="A4526" s="778" t="s">
        <v>13445</v>
      </c>
      <c r="B4526" s="779"/>
      <c r="C4526" s="779"/>
      <c r="D4526" s="779"/>
      <c r="E4526" s="779"/>
      <c r="F4526" s="780"/>
      <c r="H4526" s="186"/>
    </row>
    <row r="4527" spans="1:8" ht="12.75" hidden="1" customHeight="1">
      <c r="A4527" s="207" t="s">
        <v>8238</v>
      </c>
      <c r="B4527" s="208" t="s">
        <v>8239</v>
      </c>
      <c r="C4527" s="209" t="s">
        <v>8240</v>
      </c>
      <c r="D4527" s="210">
        <v>0.92900000000000005</v>
      </c>
      <c r="E4527" s="211">
        <f>Insumos!D$13</f>
        <v>42.5</v>
      </c>
      <c r="F4527" s="204">
        <f>PRODUCT(D4527:E4527)</f>
        <v>39.482500000000002</v>
      </c>
      <c r="H4527" s="186"/>
    </row>
    <row r="4528" spans="1:8" ht="12.75" hidden="1" customHeight="1">
      <c r="A4528" s="207" t="s">
        <v>8241</v>
      </c>
      <c r="B4528" s="208" t="s">
        <v>8242</v>
      </c>
      <c r="C4528" s="209" t="s">
        <v>8240</v>
      </c>
      <c r="D4528" s="210">
        <v>0.627</v>
      </c>
      <c r="E4528" s="211">
        <f>Insumos!D$17</f>
        <v>44</v>
      </c>
      <c r="F4528" s="204">
        <f>PRODUCT(D4528:E4528)</f>
        <v>27.588000000000001</v>
      </c>
      <c r="H4528" s="186"/>
    </row>
    <row r="4529" spans="1:8" ht="12.75" hidden="1" customHeight="1">
      <c r="A4529" s="207" t="s">
        <v>8245</v>
      </c>
      <c r="B4529" s="208" t="s">
        <v>8246</v>
      </c>
      <c r="C4529" s="209" t="s">
        <v>8247</v>
      </c>
      <c r="D4529" s="210">
        <v>396</v>
      </c>
      <c r="E4529" s="211">
        <f>Insumos!D$22</f>
        <v>0.46</v>
      </c>
      <c r="F4529" s="204">
        <f>PRODUCT(D4529:E4529)</f>
        <v>182.16</v>
      </c>
      <c r="H4529" s="186"/>
    </row>
    <row r="4530" spans="1:8" ht="12.75" hidden="1" customHeight="1">
      <c r="A4530" s="207" t="s">
        <v>6693</v>
      </c>
      <c r="B4530" s="208" t="s">
        <v>6694</v>
      </c>
      <c r="C4530" s="209" t="s">
        <v>8240</v>
      </c>
      <c r="D4530" s="210">
        <v>0.20899999999999999</v>
      </c>
      <c r="E4530" s="211">
        <f>Insumos!D$28</f>
        <v>44</v>
      </c>
      <c r="F4530" s="204">
        <f>PRODUCT(D4530:E4530)</f>
        <v>9.1959999999999997</v>
      </c>
      <c r="H4530" s="186"/>
    </row>
    <row r="4531" spans="1:8" ht="12.75" hidden="1" customHeight="1">
      <c r="A4531" s="783" t="s">
        <v>10905</v>
      </c>
      <c r="B4531" s="784"/>
      <c r="C4531" s="784"/>
      <c r="D4531" s="784"/>
      <c r="E4531" s="784"/>
      <c r="F4531" s="204">
        <f>SUM(F4527:F4530)</f>
        <v>258.42650000000003</v>
      </c>
      <c r="H4531" s="186"/>
    </row>
    <row r="4532" spans="1:8" ht="12.75" hidden="1" customHeight="1">
      <c r="A4532" s="783" t="s">
        <v>6572</v>
      </c>
      <c r="B4532" s="784"/>
      <c r="C4532" s="784"/>
      <c r="D4532" s="784"/>
      <c r="E4532" s="206" t="s">
        <v>10906</v>
      </c>
      <c r="F4532" s="204">
        <f>SUM(F4522,F4525,F4531)</f>
        <v>278.33569460000001</v>
      </c>
      <c r="H4532" s="186"/>
    </row>
    <row r="4533" spans="1:8" ht="12.75" hidden="1" customHeight="1">
      <c r="A4533" s="783"/>
      <c r="B4533" s="784"/>
      <c r="C4533" s="784"/>
      <c r="D4533" s="784"/>
      <c r="E4533" s="212" t="s">
        <v>10907</v>
      </c>
      <c r="F4533" s="213">
        <f>F$10*(F4525)</f>
        <v>15.62016</v>
      </c>
      <c r="H4533" s="186"/>
    </row>
    <row r="4534" spans="1:8" ht="12.75" hidden="1" customHeight="1">
      <c r="A4534" s="783"/>
      <c r="B4534" s="784"/>
      <c r="C4534" s="784"/>
      <c r="D4534" s="784"/>
      <c r="E4534" s="206" t="s">
        <v>10908</v>
      </c>
      <c r="F4534" s="213">
        <f>SUM(F4532:F4533)*F$11</f>
        <v>58.791170920000006</v>
      </c>
      <c r="H4534" s="186"/>
    </row>
    <row r="4535" spans="1:8" ht="12.75" hidden="1" customHeight="1">
      <c r="A4535" s="789"/>
      <c r="B4535" s="790"/>
      <c r="C4535" s="790"/>
      <c r="D4535" s="790"/>
      <c r="E4535" s="215" t="s">
        <v>10909</v>
      </c>
      <c r="F4535" s="216">
        <f>SUM(F4532:F4534)</f>
        <v>352.74702552000002</v>
      </c>
      <c r="H4535" s="186"/>
    </row>
    <row r="4536" spans="1:8" ht="12.75" hidden="1" customHeight="1">
      <c r="H4536" s="186"/>
    </row>
    <row r="4537" spans="1:8" ht="12.75" hidden="1" customHeight="1">
      <c r="A4537" s="791" t="s">
        <v>14226</v>
      </c>
      <c r="B4537" s="792"/>
      <c r="C4537" s="792"/>
      <c r="D4537" s="792"/>
      <c r="E4537" s="781" t="s">
        <v>3402</v>
      </c>
      <c r="F4537" s="782"/>
      <c r="H4537" s="186"/>
    </row>
    <row r="4538" spans="1:8" ht="12.75" hidden="1" customHeight="1">
      <c r="A4538" s="190" t="s">
        <v>10268</v>
      </c>
      <c r="B4538" s="191">
        <f>ROUND(F4555,2)</f>
        <v>374.19</v>
      </c>
      <c r="C4538" s="269"/>
      <c r="D4538" s="269"/>
      <c r="E4538" s="270"/>
      <c r="F4538" s="271"/>
      <c r="H4538" s="186"/>
    </row>
    <row r="4539" spans="1:8" ht="12.75" hidden="1" customHeight="1">
      <c r="A4539" s="195" t="s">
        <v>12885</v>
      </c>
      <c r="B4539" s="196" t="s">
        <v>8261</v>
      </c>
      <c r="C4539" s="196" t="s">
        <v>8262</v>
      </c>
      <c r="D4539" s="196" t="s">
        <v>8263</v>
      </c>
      <c r="E4539" s="196" t="s">
        <v>8264</v>
      </c>
      <c r="F4539" s="197" t="s">
        <v>8265</v>
      </c>
      <c r="H4539" s="186"/>
    </row>
    <row r="4540" spans="1:8" ht="12.75" hidden="1" customHeight="1">
      <c r="A4540" s="778" t="s">
        <v>6573</v>
      </c>
      <c r="B4540" s="779"/>
      <c r="C4540" s="779"/>
      <c r="D4540" s="779"/>
      <c r="E4540" s="779"/>
      <c r="F4540" s="780"/>
      <c r="H4540" s="186"/>
    </row>
    <row r="4541" spans="1:8" ht="12.75" hidden="1" customHeight="1">
      <c r="A4541" s="219" t="s">
        <v>8232</v>
      </c>
      <c r="B4541" s="208" t="s">
        <v>8233</v>
      </c>
      <c r="C4541" s="209" t="s">
        <v>13436</v>
      </c>
      <c r="D4541" s="210">
        <v>0.71399999999999997</v>
      </c>
      <c r="E4541" s="210">
        <f>Insumos!D$117</f>
        <v>10.068899999999999</v>
      </c>
      <c r="F4541" s="204">
        <f>PRODUCT(D4541:E4541)</f>
        <v>7.1891945999999995</v>
      </c>
      <c r="H4541" s="186"/>
    </row>
    <row r="4542" spans="1:8" ht="12.75" hidden="1" customHeight="1">
      <c r="A4542" s="783" t="s">
        <v>6574</v>
      </c>
      <c r="B4542" s="784"/>
      <c r="C4542" s="784"/>
      <c r="D4542" s="784"/>
      <c r="E4542" s="784"/>
      <c r="F4542" s="204">
        <f>SUM(F4541:F4541)</f>
        <v>7.1891945999999995</v>
      </c>
      <c r="H4542" s="186"/>
    </row>
    <row r="4543" spans="1:8" ht="12.75" hidden="1" customHeight="1">
      <c r="A4543" s="778" t="s">
        <v>13437</v>
      </c>
      <c r="B4543" s="779"/>
      <c r="C4543" s="779"/>
      <c r="D4543" s="779"/>
      <c r="E4543" s="779"/>
      <c r="F4543" s="780"/>
      <c r="H4543" s="186"/>
    </row>
    <row r="4544" spans="1:8" ht="12.75" hidden="1" customHeight="1">
      <c r="A4544" s="207" t="s">
        <v>4681</v>
      </c>
      <c r="B4544" s="208" t="s">
        <v>4682</v>
      </c>
      <c r="C4544" s="209" t="s">
        <v>13436</v>
      </c>
      <c r="D4544" s="210">
        <v>6</v>
      </c>
      <c r="E4544" s="211">
        <f>F$12</f>
        <v>2.12</v>
      </c>
      <c r="F4544" s="204">
        <f>PRODUCT(D4544:E4544)</f>
        <v>12.72</v>
      </c>
      <c r="H4544" s="186"/>
    </row>
    <row r="4545" spans="1:8" ht="12.75" hidden="1" customHeight="1">
      <c r="A4545" s="783" t="s">
        <v>13444</v>
      </c>
      <c r="B4545" s="784"/>
      <c r="C4545" s="784"/>
      <c r="D4545" s="784"/>
      <c r="E4545" s="784"/>
      <c r="F4545" s="204">
        <f>SUM(F4544:F4544)</f>
        <v>12.72</v>
      </c>
      <c r="H4545" s="186"/>
    </row>
    <row r="4546" spans="1:8" ht="12.75" hidden="1" customHeight="1">
      <c r="A4546" s="778" t="s">
        <v>13445</v>
      </c>
      <c r="B4546" s="779"/>
      <c r="C4546" s="779"/>
      <c r="D4546" s="779"/>
      <c r="E4546" s="779"/>
      <c r="F4546" s="780"/>
      <c r="H4546" s="186"/>
    </row>
    <row r="4547" spans="1:8" ht="12.75" hidden="1" customHeight="1">
      <c r="A4547" s="207" t="s">
        <v>8238</v>
      </c>
      <c r="B4547" s="208" t="s">
        <v>8239</v>
      </c>
      <c r="C4547" s="209" t="s">
        <v>8240</v>
      </c>
      <c r="D4547" s="210">
        <v>0.78669999999999995</v>
      </c>
      <c r="E4547" s="211">
        <f>Insumos!D$13</f>
        <v>42.5</v>
      </c>
      <c r="F4547" s="204">
        <f>PRODUCT(D4547:E4547)</f>
        <v>33.434750000000001</v>
      </c>
      <c r="H4547" s="186"/>
    </row>
    <row r="4548" spans="1:8" ht="12.75" hidden="1" customHeight="1">
      <c r="A4548" s="207" t="s">
        <v>8241</v>
      </c>
      <c r="B4548" s="208" t="s">
        <v>8242</v>
      </c>
      <c r="C4548" s="209" t="s">
        <v>8240</v>
      </c>
      <c r="D4548" s="210">
        <v>0.627</v>
      </c>
      <c r="E4548" s="211">
        <f>Insumos!D$17</f>
        <v>44</v>
      </c>
      <c r="F4548" s="204">
        <f>PRODUCT(D4548:E4548)</f>
        <v>27.588000000000001</v>
      </c>
      <c r="H4548" s="186"/>
    </row>
    <row r="4549" spans="1:8" ht="12.75" hidden="1" customHeight="1">
      <c r="A4549" s="207" t="s">
        <v>8245</v>
      </c>
      <c r="B4549" s="208" t="s">
        <v>8246</v>
      </c>
      <c r="C4549" s="209" t="s">
        <v>8247</v>
      </c>
      <c r="D4549" s="210">
        <v>448</v>
      </c>
      <c r="E4549" s="211">
        <f>Insumos!D$22</f>
        <v>0.46</v>
      </c>
      <c r="F4549" s="204">
        <f>PRODUCT(D4549:E4549)</f>
        <v>206.08</v>
      </c>
      <c r="H4549" s="186"/>
    </row>
    <row r="4550" spans="1:8" ht="12.75" hidden="1" customHeight="1">
      <c r="A4550" s="207" t="s">
        <v>6693</v>
      </c>
      <c r="B4550" s="208" t="s">
        <v>6694</v>
      </c>
      <c r="C4550" s="209" t="s">
        <v>8240</v>
      </c>
      <c r="D4550" s="210">
        <v>0.20899999999999999</v>
      </c>
      <c r="E4550" s="211">
        <f>Insumos!D$28</f>
        <v>44</v>
      </c>
      <c r="F4550" s="204">
        <f>PRODUCT(D4550:E4550)</f>
        <v>9.1959999999999997</v>
      </c>
      <c r="H4550" s="186"/>
    </row>
    <row r="4551" spans="1:8" ht="12.75" hidden="1" customHeight="1">
      <c r="A4551" s="783" t="s">
        <v>10905</v>
      </c>
      <c r="B4551" s="784"/>
      <c r="C4551" s="784"/>
      <c r="D4551" s="784"/>
      <c r="E4551" s="784"/>
      <c r="F4551" s="204">
        <f>SUM(F4547:F4550)</f>
        <v>276.29875000000004</v>
      </c>
      <c r="H4551" s="186"/>
    </row>
    <row r="4552" spans="1:8" ht="12.75" hidden="1" customHeight="1">
      <c r="A4552" s="783" t="s">
        <v>6572</v>
      </c>
      <c r="B4552" s="784"/>
      <c r="C4552" s="784"/>
      <c r="D4552" s="784"/>
      <c r="E4552" s="206" t="s">
        <v>10906</v>
      </c>
      <c r="F4552" s="204">
        <f>SUM(F4542,F4545,F4551)</f>
        <v>296.20794460000002</v>
      </c>
      <c r="H4552" s="186"/>
    </row>
    <row r="4553" spans="1:8" ht="12.75" hidden="1" customHeight="1">
      <c r="A4553" s="783"/>
      <c r="B4553" s="784"/>
      <c r="C4553" s="784"/>
      <c r="D4553" s="784"/>
      <c r="E4553" s="212" t="s">
        <v>10907</v>
      </c>
      <c r="F4553" s="213">
        <f>F$10*(F4545)</f>
        <v>15.62016</v>
      </c>
      <c r="H4553" s="186"/>
    </row>
    <row r="4554" spans="1:8" ht="12.75" hidden="1" customHeight="1">
      <c r="A4554" s="783"/>
      <c r="B4554" s="784"/>
      <c r="C4554" s="784"/>
      <c r="D4554" s="784"/>
      <c r="E4554" s="206" t="s">
        <v>10908</v>
      </c>
      <c r="F4554" s="213">
        <f>SUM(F4552:F4553)*F$11</f>
        <v>62.365620920000005</v>
      </c>
      <c r="H4554" s="186"/>
    </row>
    <row r="4555" spans="1:8" ht="12.75" hidden="1" customHeight="1">
      <c r="A4555" s="789"/>
      <c r="B4555" s="790"/>
      <c r="C4555" s="790"/>
      <c r="D4555" s="790"/>
      <c r="E4555" s="215" t="s">
        <v>10909</v>
      </c>
      <c r="F4555" s="216">
        <f>SUM(F4552:F4554)</f>
        <v>374.19372552000004</v>
      </c>
      <c r="H4555" s="186"/>
    </row>
    <row r="4556" spans="1:8" ht="12.75" hidden="1" customHeight="1">
      <c r="A4556" s="206"/>
      <c r="B4556" s="206"/>
      <c r="C4556" s="206"/>
      <c r="D4556" s="206"/>
      <c r="E4556" s="212"/>
      <c r="F4556" s="220"/>
      <c r="H4556" s="186"/>
    </row>
    <row r="4557" spans="1:8" ht="12.75" hidden="1" customHeight="1">
      <c r="A4557" s="206"/>
      <c r="B4557" s="206"/>
      <c r="C4557" s="206"/>
      <c r="D4557" s="206"/>
      <c r="E4557" s="212"/>
      <c r="F4557" s="220"/>
      <c r="H4557" s="186"/>
    </row>
    <row r="4558" spans="1:8" ht="12.75" hidden="1" customHeight="1">
      <c r="A4558" s="206"/>
      <c r="B4558" s="206"/>
      <c r="C4558" s="206"/>
      <c r="D4558" s="206"/>
      <c r="E4558" s="212"/>
      <c r="F4558" s="220"/>
      <c r="H4558" s="186"/>
    </row>
    <row r="4559" spans="1:8" ht="12.75" hidden="1" customHeight="1">
      <c r="H4559" s="186"/>
    </row>
    <row r="4560" spans="1:8" ht="13.5" hidden="1" customHeight="1">
      <c r="A4560" s="791" t="s">
        <v>14227</v>
      </c>
      <c r="B4560" s="792"/>
      <c r="C4560" s="792"/>
      <c r="D4560" s="792"/>
      <c r="E4560" s="781" t="s">
        <v>3402</v>
      </c>
      <c r="F4560" s="782"/>
      <c r="H4560" s="186"/>
    </row>
    <row r="4561" spans="1:8" ht="12.6" hidden="1" customHeight="1">
      <c r="A4561" s="190" t="s">
        <v>10268</v>
      </c>
      <c r="B4561" s="191">
        <f>ROUND(F4578,2)</f>
        <v>404.32</v>
      </c>
      <c r="C4561" s="269"/>
      <c r="D4561" s="269"/>
      <c r="E4561" s="270"/>
      <c r="F4561" s="271"/>
      <c r="H4561" s="186"/>
    </row>
    <row r="4562" spans="1:8" ht="12.6" hidden="1" customHeight="1">
      <c r="A4562" s="195" t="s">
        <v>12885</v>
      </c>
      <c r="B4562" s="196" t="s">
        <v>8261</v>
      </c>
      <c r="C4562" s="196" t="s">
        <v>8262</v>
      </c>
      <c r="D4562" s="196" t="s">
        <v>8263</v>
      </c>
      <c r="E4562" s="196" t="s">
        <v>8264</v>
      </c>
      <c r="F4562" s="197" t="s">
        <v>8265</v>
      </c>
      <c r="H4562" s="186"/>
    </row>
    <row r="4563" spans="1:8" ht="12.6" hidden="1" customHeight="1">
      <c r="A4563" s="778" t="s">
        <v>6573</v>
      </c>
      <c r="B4563" s="779"/>
      <c r="C4563" s="779"/>
      <c r="D4563" s="779"/>
      <c r="E4563" s="779"/>
      <c r="F4563" s="780"/>
      <c r="H4563" s="186"/>
    </row>
    <row r="4564" spans="1:8" ht="12.6" hidden="1" customHeight="1">
      <c r="A4564" s="219" t="s">
        <v>8232</v>
      </c>
      <c r="B4564" s="208" t="s">
        <v>8233</v>
      </c>
      <c r="C4564" s="209" t="s">
        <v>13436</v>
      </c>
      <c r="D4564" s="210">
        <v>0.71399999999999997</v>
      </c>
      <c r="E4564" s="210">
        <f>Insumos!D$117</f>
        <v>10.068899999999999</v>
      </c>
      <c r="F4564" s="204">
        <f>PRODUCT(D4564:E4564)</f>
        <v>7.1891945999999995</v>
      </c>
      <c r="H4564" s="186"/>
    </row>
    <row r="4565" spans="1:8" ht="12.6" hidden="1" customHeight="1">
      <c r="A4565" s="783" t="s">
        <v>6574</v>
      </c>
      <c r="B4565" s="784"/>
      <c r="C4565" s="784"/>
      <c r="D4565" s="784"/>
      <c r="E4565" s="784"/>
      <c r="F4565" s="204">
        <f>SUM(F4564:F4564)</f>
        <v>7.1891945999999995</v>
      </c>
      <c r="H4565" s="186"/>
    </row>
    <row r="4566" spans="1:8" ht="12.6" hidden="1" customHeight="1">
      <c r="A4566" s="778" t="s">
        <v>13437</v>
      </c>
      <c r="B4566" s="779"/>
      <c r="C4566" s="779"/>
      <c r="D4566" s="779"/>
      <c r="E4566" s="779"/>
      <c r="F4566" s="780"/>
      <c r="H4566" s="186"/>
    </row>
    <row r="4567" spans="1:8" ht="12.6" hidden="1" customHeight="1">
      <c r="A4567" s="207" t="s">
        <v>4681</v>
      </c>
      <c r="B4567" s="208" t="s">
        <v>4682</v>
      </c>
      <c r="C4567" s="209" t="s">
        <v>13436</v>
      </c>
      <c r="D4567" s="210">
        <v>6</v>
      </c>
      <c r="E4567" s="211">
        <f>F$12</f>
        <v>2.12</v>
      </c>
      <c r="F4567" s="204">
        <f>PRODUCT(D4567:E4567)</f>
        <v>12.72</v>
      </c>
      <c r="H4567" s="186"/>
    </row>
    <row r="4568" spans="1:8" ht="12.6" hidden="1" customHeight="1">
      <c r="A4568" s="783" t="s">
        <v>13444</v>
      </c>
      <c r="B4568" s="784"/>
      <c r="C4568" s="784"/>
      <c r="D4568" s="784"/>
      <c r="E4568" s="784"/>
      <c r="F4568" s="204">
        <f>SUM(F4567:F4567)</f>
        <v>12.72</v>
      </c>
      <c r="H4568" s="186"/>
    </row>
    <row r="4569" spans="1:8" ht="12.6" hidden="1" customHeight="1">
      <c r="A4569" s="778" t="s">
        <v>13445</v>
      </c>
      <c r="B4569" s="779"/>
      <c r="C4569" s="779"/>
      <c r="D4569" s="779"/>
      <c r="E4569" s="779"/>
      <c r="F4569" s="780"/>
      <c r="H4569" s="186"/>
    </row>
    <row r="4570" spans="1:8" ht="12.6" hidden="1" customHeight="1">
      <c r="A4570" s="207" t="s">
        <v>8238</v>
      </c>
      <c r="B4570" s="208" t="s">
        <v>8239</v>
      </c>
      <c r="C4570" s="209" t="s">
        <v>8240</v>
      </c>
      <c r="D4570" s="210">
        <v>0.7389</v>
      </c>
      <c r="E4570" s="211">
        <f>Insumos!D$13</f>
        <v>42.5</v>
      </c>
      <c r="F4570" s="204">
        <f>PRODUCT(D4570:E4570)</f>
        <v>31.40325</v>
      </c>
      <c r="H4570" s="186"/>
    </row>
    <row r="4571" spans="1:8" ht="12.6" hidden="1" customHeight="1">
      <c r="A4571" s="207" t="s">
        <v>8241</v>
      </c>
      <c r="B4571" s="208" t="s">
        <v>8242</v>
      </c>
      <c r="C4571" s="209" t="s">
        <v>8240</v>
      </c>
      <c r="D4571" s="210">
        <v>0.627</v>
      </c>
      <c r="E4571" s="211">
        <f>Insumos!D$17</f>
        <v>44</v>
      </c>
      <c r="F4571" s="204">
        <f>PRODUCT(D4571:E4571)</f>
        <v>27.588000000000001</v>
      </c>
      <c r="H4571" s="186"/>
    </row>
    <row r="4572" spans="1:8" ht="12.6" hidden="1" customHeight="1">
      <c r="A4572" s="207" t="s">
        <v>8245</v>
      </c>
      <c r="B4572" s="208" t="s">
        <v>8246</v>
      </c>
      <c r="C4572" s="209" t="s">
        <v>8247</v>
      </c>
      <c r="D4572" s="210">
        <v>507</v>
      </c>
      <c r="E4572" s="211">
        <f>Insumos!D$22</f>
        <v>0.46</v>
      </c>
      <c r="F4572" s="204">
        <f>PRODUCT(D4572:E4572)</f>
        <v>233.22</v>
      </c>
      <c r="H4572" s="186"/>
    </row>
    <row r="4573" spans="1:8" ht="12.6" hidden="1" customHeight="1">
      <c r="A4573" s="207" t="s">
        <v>6693</v>
      </c>
      <c r="B4573" s="208" t="s">
        <v>6694</v>
      </c>
      <c r="C4573" s="209" t="s">
        <v>8240</v>
      </c>
      <c r="D4573" s="210">
        <v>0.20899999999999999</v>
      </c>
      <c r="E4573" s="211">
        <f>Insumos!D$28</f>
        <v>44</v>
      </c>
      <c r="F4573" s="204">
        <f>PRODUCT(D4573:E4573)</f>
        <v>9.1959999999999997</v>
      </c>
      <c r="H4573" s="186"/>
    </row>
    <row r="4574" spans="1:8" ht="12.6" hidden="1" customHeight="1">
      <c r="A4574" s="783" t="s">
        <v>10905</v>
      </c>
      <c r="B4574" s="784"/>
      <c r="C4574" s="784"/>
      <c r="D4574" s="784"/>
      <c r="E4574" s="784"/>
      <c r="F4574" s="204">
        <f>SUM(F4570:F4573)</f>
        <v>301.40725000000003</v>
      </c>
      <c r="H4574" s="186"/>
    </row>
    <row r="4575" spans="1:8" ht="12.6" hidden="1" customHeight="1">
      <c r="A4575" s="783" t="s">
        <v>6572</v>
      </c>
      <c r="B4575" s="784"/>
      <c r="C4575" s="784"/>
      <c r="D4575" s="784"/>
      <c r="E4575" s="206" t="s">
        <v>10906</v>
      </c>
      <c r="F4575" s="204">
        <f>SUM(F4565,F4568,F4574)</f>
        <v>321.31644460000001</v>
      </c>
      <c r="H4575" s="186"/>
    </row>
    <row r="4576" spans="1:8" ht="12.6" hidden="1" customHeight="1">
      <c r="A4576" s="783"/>
      <c r="B4576" s="784"/>
      <c r="C4576" s="784"/>
      <c r="D4576" s="784"/>
      <c r="E4576" s="212" t="s">
        <v>10907</v>
      </c>
      <c r="F4576" s="213">
        <f>F$10*(F4568)</f>
        <v>15.62016</v>
      </c>
      <c r="H4576" s="186"/>
    </row>
    <row r="4577" spans="1:8" ht="12.6" hidden="1" customHeight="1">
      <c r="A4577" s="783"/>
      <c r="B4577" s="784"/>
      <c r="C4577" s="784"/>
      <c r="D4577" s="784"/>
      <c r="E4577" s="206" t="s">
        <v>10908</v>
      </c>
      <c r="F4577" s="213">
        <f>SUM(F4575:F4576)*F$11</f>
        <v>67.387320920000008</v>
      </c>
      <c r="H4577" s="186"/>
    </row>
    <row r="4578" spans="1:8" ht="12.6" hidden="1" customHeight="1">
      <c r="A4578" s="789"/>
      <c r="B4578" s="790"/>
      <c r="C4578" s="790"/>
      <c r="D4578" s="790"/>
      <c r="E4578" s="215" t="s">
        <v>10909</v>
      </c>
      <c r="F4578" s="216">
        <f>SUM(F4575:F4577)</f>
        <v>404.32392551999999</v>
      </c>
      <c r="H4578" s="186"/>
    </row>
    <row r="4579" spans="1:8" ht="12.6" hidden="1" customHeight="1">
      <c r="H4579" s="186"/>
    </row>
    <row r="4580" spans="1:8" ht="25.5" hidden="1" customHeight="1">
      <c r="A4580" s="791" t="s">
        <v>10452</v>
      </c>
      <c r="B4580" s="792"/>
      <c r="C4580" s="792"/>
      <c r="D4580" s="792"/>
      <c r="E4580" s="781" t="s">
        <v>3402</v>
      </c>
      <c r="F4580" s="782"/>
      <c r="H4580" s="186"/>
    </row>
    <row r="4581" spans="1:8" ht="12.6" hidden="1" customHeight="1">
      <c r="A4581" s="190" t="s">
        <v>10268</v>
      </c>
      <c r="B4581" s="191">
        <f>ROUND(F4600,2)</f>
        <v>509.85</v>
      </c>
      <c r="C4581" s="269"/>
      <c r="D4581" s="269"/>
      <c r="E4581" s="270"/>
      <c r="F4581" s="271"/>
      <c r="H4581" s="186"/>
    </row>
    <row r="4582" spans="1:8" ht="12.6" hidden="1" customHeight="1">
      <c r="A4582" s="195" t="s">
        <v>12885</v>
      </c>
      <c r="B4582" s="196" t="s">
        <v>8261</v>
      </c>
      <c r="C4582" s="196" t="s">
        <v>8262</v>
      </c>
      <c r="D4582" s="196" t="s">
        <v>8263</v>
      </c>
      <c r="E4582" s="196" t="s">
        <v>8264</v>
      </c>
      <c r="F4582" s="197" t="s">
        <v>8265</v>
      </c>
      <c r="H4582" s="186"/>
    </row>
    <row r="4583" spans="1:8" ht="12.6" hidden="1" customHeight="1">
      <c r="A4583" s="778" t="s">
        <v>6573</v>
      </c>
      <c r="B4583" s="779"/>
      <c r="C4583" s="779"/>
      <c r="D4583" s="779"/>
      <c r="E4583" s="779"/>
      <c r="F4583" s="780"/>
      <c r="H4583" s="186"/>
    </row>
    <row r="4584" spans="1:8" ht="12.6" hidden="1" customHeight="1">
      <c r="A4584" s="219" t="s">
        <v>8232</v>
      </c>
      <c r="B4584" s="208" t="s">
        <v>8233</v>
      </c>
      <c r="C4584" s="209" t="s">
        <v>13436</v>
      </c>
      <c r="D4584" s="210">
        <v>0.71399999999999997</v>
      </c>
      <c r="E4584" s="210">
        <f>Insumos!D$117</f>
        <v>10.068899999999999</v>
      </c>
      <c r="F4584" s="204">
        <f>PRODUCT(D4584:E4584)</f>
        <v>7.1891945999999995</v>
      </c>
      <c r="H4584" s="186"/>
    </row>
    <row r="4585" spans="1:8" ht="12.6" hidden="1" customHeight="1">
      <c r="A4585" s="783" t="s">
        <v>6574</v>
      </c>
      <c r="B4585" s="784"/>
      <c r="C4585" s="784"/>
      <c r="D4585" s="784"/>
      <c r="E4585" s="784"/>
      <c r="F4585" s="204">
        <f>SUM(F4584:F4584)</f>
        <v>7.1891945999999995</v>
      </c>
      <c r="H4585" s="186"/>
    </row>
    <row r="4586" spans="1:8" ht="12.6" hidden="1" customHeight="1">
      <c r="A4586" s="778" t="s">
        <v>13437</v>
      </c>
      <c r="B4586" s="779"/>
      <c r="C4586" s="779"/>
      <c r="D4586" s="779"/>
      <c r="E4586" s="779"/>
      <c r="F4586" s="780"/>
      <c r="H4586" s="186"/>
    </row>
    <row r="4587" spans="1:8" ht="12.6" hidden="1" customHeight="1">
      <c r="A4587" s="207" t="s">
        <v>4681</v>
      </c>
      <c r="B4587" s="208" t="s">
        <v>4682</v>
      </c>
      <c r="C4587" s="209" t="s">
        <v>13436</v>
      </c>
      <c r="D4587" s="210">
        <v>6</v>
      </c>
      <c r="E4587" s="211">
        <f>F$12</f>
        <v>2.12</v>
      </c>
      <c r="F4587" s="204">
        <f>PRODUCT(D4587:E4587)</f>
        <v>12.72</v>
      </c>
      <c r="H4587" s="186"/>
    </row>
    <row r="4588" spans="1:8" ht="12.6" hidden="1" customHeight="1">
      <c r="A4588" s="783" t="s">
        <v>13444</v>
      </c>
      <c r="B4588" s="784"/>
      <c r="C4588" s="784"/>
      <c r="D4588" s="784"/>
      <c r="E4588" s="784"/>
      <c r="F4588" s="204">
        <f>SUM(F4587:F4587)</f>
        <v>12.72</v>
      </c>
      <c r="H4588" s="186"/>
    </row>
    <row r="4589" spans="1:8" ht="12.6" hidden="1" customHeight="1">
      <c r="A4589" s="778" t="s">
        <v>13445</v>
      </c>
      <c r="B4589" s="779"/>
      <c r="C4589" s="779"/>
      <c r="D4589" s="779"/>
      <c r="E4589" s="779"/>
      <c r="F4589" s="780"/>
      <c r="H4589" s="186"/>
    </row>
    <row r="4590" spans="1:8" ht="12.6" hidden="1" customHeight="1">
      <c r="A4590" s="207" t="s">
        <v>8238</v>
      </c>
      <c r="B4590" s="208" t="s">
        <v>8239</v>
      </c>
      <c r="C4590" s="209" t="s">
        <v>8240</v>
      </c>
      <c r="D4590" s="210">
        <v>0.41270000000000001</v>
      </c>
      <c r="E4590" s="211">
        <f>Insumos!D$13</f>
        <v>42.5</v>
      </c>
      <c r="F4590" s="204">
        <f t="shared" ref="F4590:F4595" si="15">PRODUCT(D4590:E4590)</f>
        <v>17.539750000000002</v>
      </c>
      <c r="H4590" s="186"/>
    </row>
    <row r="4591" spans="1:8" ht="12.6" hidden="1" customHeight="1">
      <c r="A4591" s="207" t="s">
        <v>8241</v>
      </c>
      <c r="B4591" s="208" t="s">
        <v>8242</v>
      </c>
      <c r="C4591" s="209" t="s">
        <v>8240</v>
      </c>
      <c r="D4591" s="210">
        <v>0.73140000000000005</v>
      </c>
      <c r="E4591" s="211">
        <f>Insumos!D$17</f>
        <v>44</v>
      </c>
      <c r="F4591" s="204">
        <f t="shared" si="15"/>
        <v>32.181600000000003</v>
      </c>
      <c r="H4591" s="186"/>
    </row>
    <row r="4592" spans="1:8" ht="12.6" hidden="1" customHeight="1">
      <c r="A4592" s="207" t="s">
        <v>8245</v>
      </c>
      <c r="B4592" s="208" t="s">
        <v>8246</v>
      </c>
      <c r="C4592" s="209" t="s">
        <v>8247</v>
      </c>
      <c r="D4592" s="210">
        <v>462</v>
      </c>
      <c r="E4592" s="211">
        <f>Insumos!D$22</f>
        <v>0.46</v>
      </c>
      <c r="F4592" s="204">
        <f t="shared" si="15"/>
        <v>212.52</v>
      </c>
      <c r="H4592" s="186"/>
    </row>
    <row r="4593" spans="1:8" ht="12.6" hidden="1" customHeight="1">
      <c r="A4593" s="207" t="s">
        <v>10453</v>
      </c>
      <c r="B4593" s="208" t="s">
        <v>10454</v>
      </c>
      <c r="C4593" s="209" t="s">
        <v>8247</v>
      </c>
      <c r="D4593" s="210">
        <v>1.617</v>
      </c>
      <c r="E4593" s="211">
        <f>Insumos!D$6010</f>
        <v>0.9</v>
      </c>
      <c r="F4593" s="204">
        <f t="shared" si="15"/>
        <v>1.4553</v>
      </c>
      <c r="H4593" s="186"/>
    </row>
    <row r="4594" spans="1:8" ht="12.6" hidden="1" customHeight="1">
      <c r="A4594" s="207" t="s">
        <v>10455</v>
      </c>
      <c r="B4594" s="208" t="s">
        <v>14256</v>
      </c>
      <c r="C4594" s="209" t="s">
        <v>8247</v>
      </c>
      <c r="D4594" s="210">
        <v>6.93</v>
      </c>
      <c r="E4594" s="211">
        <f>Insumos!D$6029</f>
        <v>3.29</v>
      </c>
      <c r="F4594" s="204">
        <f t="shared" si="15"/>
        <v>22.799699999999998</v>
      </c>
      <c r="H4594" s="186"/>
    </row>
    <row r="4595" spans="1:8" ht="12.6" hidden="1" customHeight="1">
      <c r="A4595" s="207" t="s">
        <v>14257</v>
      </c>
      <c r="B4595" s="208" t="s">
        <v>14258</v>
      </c>
      <c r="C4595" s="209" t="s">
        <v>8247</v>
      </c>
      <c r="D4595" s="210">
        <v>55</v>
      </c>
      <c r="E4595" s="211">
        <f>Insumos!D$6025</f>
        <v>1.87</v>
      </c>
      <c r="F4595" s="204">
        <f t="shared" si="15"/>
        <v>102.85000000000001</v>
      </c>
      <c r="H4595" s="186"/>
    </row>
    <row r="4596" spans="1:8" ht="12.6" hidden="1" customHeight="1">
      <c r="A4596" s="783" t="s">
        <v>10905</v>
      </c>
      <c r="B4596" s="784"/>
      <c r="C4596" s="784"/>
      <c r="D4596" s="784"/>
      <c r="E4596" s="784"/>
      <c r="F4596" s="204">
        <f>SUM(F4590:F4595)</f>
        <v>389.34635000000003</v>
      </c>
      <c r="H4596" s="186"/>
    </row>
    <row r="4597" spans="1:8" ht="12.6" hidden="1" customHeight="1">
      <c r="A4597" s="783" t="s">
        <v>6572</v>
      </c>
      <c r="B4597" s="784"/>
      <c r="C4597" s="784"/>
      <c r="D4597" s="784"/>
      <c r="E4597" s="206" t="s">
        <v>10906</v>
      </c>
      <c r="F4597" s="204">
        <f>SUM(F4585,F4588,F4596)</f>
        <v>409.25554460000001</v>
      </c>
      <c r="H4597" s="186"/>
    </row>
    <row r="4598" spans="1:8" ht="12.6" hidden="1" customHeight="1">
      <c r="A4598" s="783"/>
      <c r="B4598" s="784"/>
      <c r="C4598" s="784"/>
      <c r="D4598" s="784"/>
      <c r="E4598" s="212" t="s">
        <v>10907</v>
      </c>
      <c r="F4598" s="213">
        <f>F$10*(F4588)</f>
        <v>15.62016</v>
      </c>
      <c r="H4598" s="186"/>
    </row>
    <row r="4599" spans="1:8" ht="12.6" hidden="1" customHeight="1">
      <c r="A4599" s="783"/>
      <c r="B4599" s="784"/>
      <c r="C4599" s="784"/>
      <c r="D4599" s="784"/>
      <c r="E4599" s="206" t="s">
        <v>10908</v>
      </c>
      <c r="F4599" s="213">
        <f>SUM(F4597:F4598)*F$11</f>
        <v>84.975140920000001</v>
      </c>
      <c r="H4599" s="186"/>
    </row>
    <row r="4600" spans="1:8" ht="12.6" hidden="1" customHeight="1">
      <c r="A4600" s="789"/>
      <c r="B4600" s="790"/>
      <c r="C4600" s="790"/>
      <c r="D4600" s="790"/>
      <c r="E4600" s="215" t="s">
        <v>10909</v>
      </c>
      <c r="F4600" s="216">
        <f>SUM(F4597:F4599)</f>
        <v>509.85084552000001</v>
      </c>
      <c r="H4600" s="186"/>
    </row>
    <row r="4601" spans="1:8" ht="12.6" hidden="1" customHeight="1">
      <c r="A4601" s="206"/>
      <c r="B4601" s="206"/>
      <c r="C4601" s="206"/>
      <c r="D4601" s="206"/>
      <c r="E4601" s="212"/>
      <c r="F4601" s="220"/>
      <c r="H4601" s="186"/>
    </row>
    <row r="4602" spans="1:8" ht="12.75" hidden="1" customHeight="1">
      <c r="H4602" s="186"/>
    </row>
    <row r="4603" spans="1:8" ht="12.75" hidden="1" customHeight="1">
      <c r="A4603" s="791" t="s">
        <v>14259</v>
      </c>
      <c r="B4603" s="792"/>
      <c r="C4603" s="792"/>
      <c r="D4603" s="792"/>
      <c r="E4603" s="781" t="s">
        <v>3402</v>
      </c>
      <c r="F4603" s="782"/>
      <c r="H4603" s="186"/>
    </row>
    <row r="4604" spans="1:8" ht="12.75" hidden="1" customHeight="1">
      <c r="A4604" s="190" t="s">
        <v>10268</v>
      </c>
      <c r="B4604" s="191">
        <f>ROUND(F4617,2)</f>
        <v>268.79000000000002</v>
      </c>
      <c r="C4604" s="269"/>
      <c r="D4604" s="269"/>
      <c r="E4604" s="270"/>
      <c r="F4604" s="271"/>
      <c r="H4604" s="186"/>
    </row>
    <row r="4605" spans="1:8" ht="12.75" hidden="1" customHeight="1">
      <c r="A4605" s="195" t="s">
        <v>12885</v>
      </c>
      <c r="B4605" s="196" t="s">
        <v>8261</v>
      </c>
      <c r="C4605" s="196" t="s">
        <v>8262</v>
      </c>
      <c r="D4605" s="196" t="s">
        <v>8263</v>
      </c>
      <c r="E4605" s="196" t="s">
        <v>8264</v>
      </c>
      <c r="F4605" s="197" t="s">
        <v>8265</v>
      </c>
      <c r="H4605" s="186"/>
    </row>
    <row r="4606" spans="1:8" ht="12.75" hidden="1" customHeight="1">
      <c r="A4606" s="778" t="s">
        <v>13437</v>
      </c>
      <c r="B4606" s="779"/>
      <c r="C4606" s="779"/>
      <c r="D4606" s="779"/>
      <c r="E4606" s="779"/>
      <c r="F4606" s="780"/>
      <c r="H4606" s="186"/>
    </row>
    <row r="4607" spans="1:8" ht="12.75" hidden="1" customHeight="1">
      <c r="A4607" s="207" t="s">
        <v>4681</v>
      </c>
      <c r="B4607" s="208" t="s">
        <v>4682</v>
      </c>
      <c r="C4607" s="209" t="s">
        <v>13436</v>
      </c>
      <c r="D4607" s="210">
        <v>10</v>
      </c>
      <c r="E4607" s="211">
        <f>F$12</f>
        <v>2.12</v>
      </c>
      <c r="F4607" s="204">
        <f>PRODUCT(D4607:E4607)</f>
        <v>21.200000000000003</v>
      </c>
      <c r="H4607" s="186"/>
    </row>
    <row r="4608" spans="1:8" ht="12.75" hidden="1" customHeight="1">
      <c r="A4608" s="783" t="s">
        <v>13444</v>
      </c>
      <c r="B4608" s="784"/>
      <c r="C4608" s="784"/>
      <c r="D4608" s="784"/>
      <c r="E4608" s="784"/>
      <c r="F4608" s="204">
        <f>SUM(F4607:F4607)</f>
        <v>21.200000000000003</v>
      </c>
      <c r="H4608" s="186"/>
    </row>
    <row r="4609" spans="1:8" ht="12.75" hidden="1" customHeight="1">
      <c r="A4609" s="778" t="s">
        <v>13445</v>
      </c>
      <c r="B4609" s="779"/>
      <c r="C4609" s="779"/>
      <c r="D4609" s="779"/>
      <c r="E4609" s="779"/>
      <c r="F4609" s="780"/>
      <c r="H4609" s="186"/>
    </row>
    <row r="4610" spans="1:8" ht="12.75" hidden="1" customHeight="1">
      <c r="A4610" s="207" t="s">
        <v>8238</v>
      </c>
      <c r="B4610" s="208" t="s">
        <v>8239</v>
      </c>
      <c r="C4610" s="209" t="s">
        <v>8240</v>
      </c>
      <c r="D4610" s="210">
        <v>0.77800000000000002</v>
      </c>
      <c r="E4610" s="211">
        <f>Insumos!D$13</f>
        <v>42.5</v>
      </c>
      <c r="F4610" s="204">
        <f>PRODUCT(D4610:E4610)</f>
        <v>33.064999999999998</v>
      </c>
      <c r="H4610" s="186"/>
    </row>
    <row r="4611" spans="1:8" ht="12.75" hidden="1" customHeight="1">
      <c r="A4611" s="207" t="s">
        <v>8241</v>
      </c>
      <c r="B4611" s="208" t="s">
        <v>8242</v>
      </c>
      <c r="C4611" s="209" t="s">
        <v>8240</v>
      </c>
      <c r="D4611" s="210">
        <v>0.96579999999999999</v>
      </c>
      <c r="E4611" s="211">
        <f>Insumos!D$17</f>
        <v>44</v>
      </c>
      <c r="F4611" s="204">
        <f>PRODUCT(D4611:E4611)</f>
        <v>42.495199999999997</v>
      </c>
      <c r="H4611" s="186"/>
    </row>
    <row r="4612" spans="1:8" ht="12.75" hidden="1" customHeight="1">
      <c r="A4612" s="207" t="s">
        <v>8245</v>
      </c>
      <c r="B4612" s="208" t="s">
        <v>8246</v>
      </c>
      <c r="C4612" s="209" t="s">
        <v>8247</v>
      </c>
      <c r="D4612" s="210">
        <v>220</v>
      </c>
      <c r="E4612" s="211">
        <f>Insumos!D$22</f>
        <v>0.46</v>
      </c>
      <c r="F4612" s="204">
        <f>PRODUCT(D4612:E4612)</f>
        <v>101.2</v>
      </c>
      <c r="H4612" s="186"/>
    </row>
    <row r="4613" spans="1:8" ht="12.75" hidden="1" customHeight="1">
      <c r="A4613" s="783" t="s">
        <v>10905</v>
      </c>
      <c r="B4613" s="784"/>
      <c r="C4613" s="784"/>
      <c r="D4613" s="784"/>
      <c r="E4613" s="784"/>
      <c r="F4613" s="204">
        <f>SUM(F4610:F4612)</f>
        <v>176.7602</v>
      </c>
      <c r="H4613" s="186"/>
    </row>
    <row r="4614" spans="1:8" ht="12.75" hidden="1" customHeight="1">
      <c r="A4614" s="783" t="s">
        <v>6572</v>
      </c>
      <c r="B4614" s="784"/>
      <c r="C4614" s="784"/>
      <c r="D4614" s="784"/>
      <c r="E4614" s="206" t="s">
        <v>10906</v>
      </c>
      <c r="F4614" s="204">
        <f>SUM(F4608,F4613)</f>
        <v>197.96019999999999</v>
      </c>
      <c r="H4614" s="186"/>
    </row>
    <row r="4615" spans="1:8" ht="12.75" hidden="1" customHeight="1">
      <c r="A4615" s="783"/>
      <c r="B4615" s="784"/>
      <c r="C4615" s="784"/>
      <c r="D4615" s="784"/>
      <c r="E4615" s="212" t="s">
        <v>10907</v>
      </c>
      <c r="F4615" s="213">
        <f>F$10*(F4608)</f>
        <v>26.033600000000003</v>
      </c>
      <c r="H4615" s="186"/>
    </row>
    <row r="4616" spans="1:8" ht="12.75" hidden="1" customHeight="1">
      <c r="A4616" s="783"/>
      <c r="B4616" s="784"/>
      <c r="C4616" s="784"/>
      <c r="D4616" s="784"/>
      <c r="E4616" s="206" t="s">
        <v>10908</v>
      </c>
      <c r="F4616" s="213">
        <f>SUM(F4614:F4615)*F$11</f>
        <v>44.798760000000001</v>
      </c>
      <c r="H4616" s="186"/>
    </row>
    <row r="4617" spans="1:8" ht="12.75" hidden="1" customHeight="1">
      <c r="A4617" s="789"/>
      <c r="B4617" s="790"/>
      <c r="C4617" s="790"/>
      <c r="D4617" s="790"/>
      <c r="E4617" s="215" t="s">
        <v>10909</v>
      </c>
      <c r="F4617" s="216">
        <f>SUM(F4614:F4616)</f>
        <v>268.79255999999998</v>
      </c>
      <c r="H4617" s="186"/>
    </row>
    <row r="4618" spans="1:8" ht="12.75" hidden="1" customHeight="1">
      <c r="H4618" s="186"/>
    </row>
    <row r="4619" spans="1:8" ht="12.75" hidden="1" customHeight="1">
      <c r="A4619" s="791" t="s">
        <v>9793</v>
      </c>
      <c r="B4619" s="792"/>
      <c r="C4619" s="792"/>
      <c r="D4619" s="792"/>
      <c r="E4619" s="781" t="s">
        <v>3402</v>
      </c>
      <c r="F4619" s="782"/>
      <c r="H4619" s="186"/>
    </row>
    <row r="4620" spans="1:8" ht="12.75" hidden="1" customHeight="1">
      <c r="A4620" s="190" t="s">
        <v>10268</v>
      </c>
      <c r="B4620" s="191">
        <f>ROUND(F4638,2)</f>
        <v>308.23</v>
      </c>
      <c r="C4620" s="269"/>
      <c r="D4620" s="269"/>
      <c r="E4620" s="270"/>
      <c r="F4620" s="271"/>
      <c r="H4620" s="186"/>
    </row>
    <row r="4621" spans="1:8" ht="12.75" hidden="1" customHeight="1">
      <c r="A4621" s="195" t="s">
        <v>12885</v>
      </c>
      <c r="B4621" s="196" t="s">
        <v>8261</v>
      </c>
      <c r="C4621" s="196" t="s">
        <v>8262</v>
      </c>
      <c r="D4621" s="196" t="s">
        <v>8263</v>
      </c>
      <c r="E4621" s="196" t="s">
        <v>8264</v>
      </c>
      <c r="F4621" s="197" t="s">
        <v>8265</v>
      </c>
      <c r="H4621" s="186"/>
    </row>
    <row r="4622" spans="1:8" ht="12.75" hidden="1" customHeight="1">
      <c r="A4622" s="778" t="s">
        <v>6573</v>
      </c>
      <c r="B4622" s="779"/>
      <c r="C4622" s="779"/>
      <c r="D4622" s="779"/>
      <c r="E4622" s="779"/>
      <c r="F4622" s="780"/>
      <c r="H4622" s="186"/>
    </row>
    <row r="4623" spans="1:8" ht="12.75" hidden="1" customHeight="1">
      <c r="A4623" s="219" t="s">
        <v>8232</v>
      </c>
      <c r="B4623" s="208" t="s">
        <v>8233</v>
      </c>
      <c r="C4623" s="209" t="s">
        <v>13436</v>
      </c>
      <c r="D4623" s="210">
        <v>0.49980000000000002</v>
      </c>
      <c r="E4623" s="210">
        <f>Insumos!D$117</f>
        <v>10.068899999999999</v>
      </c>
      <c r="F4623" s="204">
        <f>PRODUCT(D4623:E4623)</f>
        <v>5.0324362200000001</v>
      </c>
      <c r="H4623" s="186"/>
    </row>
    <row r="4624" spans="1:8" ht="12.75" hidden="1" customHeight="1">
      <c r="A4624" s="783" t="s">
        <v>6574</v>
      </c>
      <c r="B4624" s="784"/>
      <c r="C4624" s="784"/>
      <c r="D4624" s="784"/>
      <c r="E4624" s="784"/>
      <c r="F4624" s="204">
        <f>SUM(F4623:F4623)</f>
        <v>5.0324362200000001</v>
      </c>
      <c r="H4624" s="186"/>
    </row>
    <row r="4625" spans="1:8" ht="12.75" hidden="1" customHeight="1">
      <c r="A4625" s="778" t="s">
        <v>13437</v>
      </c>
      <c r="B4625" s="779"/>
      <c r="C4625" s="779"/>
      <c r="D4625" s="779"/>
      <c r="E4625" s="779"/>
      <c r="F4625" s="780"/>
      <c r="H4625" s="186"/>
    </row>
    <row r="4626" spans="1:8" ht="12.75" hidden="1" customHeight="1">
      <c r="A4626" s="207" t="s">
        <v>8236</v>
      </c>
      <c r="B4626" s="208" t="s">
        <v>8237</v>
      </c>
      <c r="C4626" s="209" t="s">
        <v>13436</v>
      </c>
      <c r="D4626" s="210">
        <v>2</v>
      </c>
      <c r="E4626" s="211">
        <f>F$14</f>
        <v>2.89</v>
      </c>
      <c r="F4626" s="204">
        <f>PRODUCT(D4626:E4626)</f>
        <v>5.78</v>
      </c>
      <c r="H4626" s="186"/>
    </row>
    <row r="4627" spans="1:8" ht="12.75" hidden="1" customHeight="1">
      <c r="A4627" s="207" t="s">
        <v>4681</v>
      </c>
      <c r="B4627" s="208" t="s">
        <v>4682</v>
      </c>
      <c r="C4627" s="209" t="s">
        <v>13436</v>
      </c>
      <c r="D4627" s="210">
        <v>16</v>
      </c>
      <c r="E4627" s="211">
        <f>F$12</f>
        <v>2.12</v>
      </c>
      <c r="F4627" s="204">
        <f>PRODUCT(D4627:E4627)</f>
        <v>33.92</v>
      </c>
      <c r="H4627" s="186"/>
    </row>
    <row r="4628" spans="1:8" ht="12.75" hidden="1" customHeight="1">
      <c r="A4628" s="783" t="s">
        <v>13444</v>
      </c>
      <c r="B4628" s="784"/>
      <c r="C4628" s="784"/>
      <c r="D4628" s="784"/>
      <c r="E4628" s="784"/>
      <c r="F4628" s="204">
        <f>SUM(F4626:F4627)</f>
        <v>39.700000000000003</v>
      </c>
      <c r="H4628" s="186"/>
    </row>
    <row r="4629" spans="1:8" ht="12.75" hidden="1" customHeight="1">
      <c r="A4629" s="778" t="s">
        <v>13445</v>
      </c>
      <c r="B4629" s="779"/>
      <c r="C4629" s="779"/>
      <c r="D4629" s="779"/>
      <c r="E4629" s="779"/>
      <c r="F4629" s="780"/>
      <c r="H4629" s="186"/>
    </row>
    <row r="4630" spans="1:8" ht="12.75" hidden="1" customHeight="1">
      <c r="A4630" s="207" t="s">
        <v>8238</v>
      </c>
      <c r="B4630" s="208" t="s">
        <v>8239</v>
      </c>
      <c r="C4630" s="209" t="s">
        <v>8240</v>
      </c>
      <c r="D4630" s="210">
        <v>0.6462</v>
      </c>
      <c r="E4630" s="211">
        <f>Insumos!D$13</f>
        <v>42.5</v>
      </c>
      <c r="F4630" s="204">
        <f>PRODUCT(D4630:E4630)</f>
        <v>27.4635</v>
      </c>
      <c r="H4630" s="186"/>
    </row>
    <row r="4631" spans="1:8" ht="12.75" hidden="1" customHeight="1">
      <c r="A4631" s="207" t="s">
        <v>8241</v>
      </c>
      <c r="B4631" s="208" t="s">
        <v>8242</v>
      </c>
      <c r="C4631" s="209" t="s">
        <v>8240</v>
      </c>
      <c r="D4631" s="210">
        <v>0.58520000000000005</v>
      </c>
      <c r="E4631" s="211">
        <f>Insumos!D$17</f>
        <v>44</v>
      </c>
      <c r="F4631" s="204">
        <f>PRODUCT(D4631:E4631)</f>
        <v>25.748800000000003</v>
      </c>
      <c r="H4631" s="186"/>
    </row>
    <row r="4632" spans="1:8" ht="12.75" hidden="1" customHeight="1">
      <c r="A4632" s="207" t="s">
        <v>8245</v>
      </c>
      <c r="B4632" s="208" t="s">
        <v>8246</v>
      </c>
      <c r="C4632" s="209" t="s">
        <v>8247</v>
      </c>
      <c r="D4632" s="210">
        <v>196</v>
      </c>
      <c r="E4632" s="211">
        <f>Insumos!D$22</f>
        <v>0.46</v>
      </c>
      <c r="F4632" s="204">
        <f>PRODUCT(D4632:E4632)</f>
        <v>90.160000000000011</v>
      </c>
      <c r="H4632" s="186"/>
    </row>
    <row r="4633" spans="1:8" ht="12.75" hidden="1" customHeight="1">
      <c r="A4633" s="207" t="s">
        <v>12121</v>
      </c>
      <c r="B4633" s="208" t="s">
        <v>12122</v>
      </c>
      <c r="C4633" s="209" t="s">
        <v>8240</v>
      </c>
      <c r="D4633" s="210">
        <v>0.4</v>
      </c>
      <c r="E4633" s="211">
        <f>Insumos!D$27</f>
        <v>50</v>
      </c>
      <c r="F4633" s="204">
        <f>PRODUCT(D4633:E4633)</f>
        <v>20</v>
      </c>
      <c r="H4633" s="186"/>
    </row>
    <row r="4634" spans="1:8" ht="12.75" hidden="1" customHeight="1">
      <c r="A4634" s="783" t="s">
        <v>10905</v>
      </c>
      <c r="B4634" s="784"/>
      <c r="C4634" s="784"/>
      <c r="D4634" s="784"/>
      <c r="E4634" s="784"/>
      <c r="F4634" s="204">
        <f>SUM(F4630:F4633)</f>
        <v>163.3723</v>
      </c>
      <c r="H4634" s="186"/>
    </row>
    <row r="4635" spans="1:8" ht="12.75" hidden="1" customHeight="1">
      <c r="A4635" s="783" t="s">
        <v>6572</v>
      </c>
      <c r="B4635" s="784"/>
      <c r="C4635" s="784"/>
      <c r="D4635" s="784"/>
      <c r="E4635" s="206" t="s">
        <v>10906</v>
      </c>
      <c r="F4635" s="204">
        <f>SUM(F4624,F4628,F4634)</f>
        <v>208.10473622000001</v>
      </c>
      <c r="H4635" s="186"/>
    </row>
    <row r="4636" spans="1:8" ht="12.75" hidden="1" customHeight="1">
      <c r="A4636" s="783"/>
      <c r="B4636" s="784"/>
      <c r="C4636" s="784"/>
      <c r="D4636" s="784"/>
      <c r="E4636" s="212" t="s">
        <v>10907</v>
      </c>
      <c r="F4636" s="213">
        <f>F$10*(F4628)</f>
        <v>48.751600000000003</v>
      </c>
      <c r="H4636" s="186"/>
    </row>
    <row r="4637" spans="1:8" ht="12.75" hidden="1" customHeight="1">
      <c r="A4637" s="783"/>
      <c r="B4637" s="784"/>
      <c r="C4637" s="784"/>
      <c r="D4637" s="784"/>
      <c r="E4637" s="206" t="s">
        <v>10908</v>
      </c>
      <c r="F4637" s="213">
        <f>SUM(F4635:F4636)*F$11</f>
        <v>51.371267244000002</v>
      </c>
      <c r="H4637" s="186"/>
    </row>
    <row r="4638" spans="1:8" ht="12.75" hidden="1" customHeight="1">
      <c r="A4638" s="789"/>
      <c r="B4638" s="790"/>
      <c r="C4638" s="790"/>
      <c r="D4638" s="790"/>
      <c r="E4638" s="215" t="s">
        <v>10909</v>
      </c>
      <c r="F4638" s="216">
        <f>SUM(F4635:F4637)</f>
        <v>308.22760346400003</v>
      </c>
      <c r="H4638" s="186"/>
    </row>
    <row r="4639" spans="1:8" ht="12.75" hidden="1" customHeight="1">
      <c r="A4639" s="206"/>
      <c r="B4639" s="206"/>
      <c r="C4639" s="206"/>
      <c r="D4639" s="206"/>
      <c r="E4639" s="212"/>
      <c r="F4639" s="220"/>
      <c r="H4639" s="186"/>
    </row>
    <row r="4640" spans="1:8" ht="12.75" hidden="1" customHeight="1">
      <c r="A4640" s="206"/>
      <c r="B4640" s="206"/>
      <c r="C4640" s="206"/>
      <c r="D4640" s="206"/>
      <c r="E4640" s="212"/>
      <c r="F4640" s="220"/>
      <c r="H4640" s="186"/>
    </row>
    <row r="4641" spans="1:8" ht="12.75" hidden="1" customHeight="1">
      <c r="A4641" s="206"/>
      <c r="B4641" s="206"/>
      <c r="C4641" s="206"/>
      <c r="D4641" s="206"/>
      <c r="E4641" s="212"/>
      <c r="F4641" s="220"/>
      <c r="H4641" s="186"/>
    </row>
    <row r="4642" spans="1:8" ht="12.75" hidden="1" customHeight="1">
      <c r="A4642" s="206"/>
      <c r="B4642" s="206"/>
      <c r="C4642" s="206"/>
      <c r="D4642" s="206"/>
      <c r="E4642" s="212"/>
      <c r="F4642" s="220"/>
      <c r="H4642" s="186"/>
    </row>
    <row r="4643" spans="1:8" ht="12.75" hidden="1" customHeight="1">
      <c r="A4643" s="206"/>
      <c r="B4643" s="206"/>
      <c r="C4643" s="206"/>
      <c r="D4643" s="206"/>
      <c r="E4643" s="212"/>
      <c r="F4643" s="220"/>
      <c r="H4643" s="186"/>
    </row>
    <row r="4644" spans="1:8" ht="12.75" hidden="1" customHeight="1">
      <c r="A4644" s="206"/>
      <c r="B4644" s="206"/>
      <c r="C4644" s="206"/>
      <c r="D4644" s="206"/>
      <c r="E4644" s="212"/>
      <c r="F4644" s="220"/>
      <c r="H4644" s="186"/>
    </row>
    <row r="4645" spans="1:8" ht="12.75" hidden="1" customHeight="1">
      <c r="H4645" s="186"/>
    </row>
    <row r="4646" spans="1:8" ht="12.75" hidden="1" customHeight="1">
      <c r="A4646" s="791" t="s">
        <v>5064</v>
      </c>
      <c r="B4646" s="792"/>
      <c r="C4646" s="792"/>
      <c r="D4646" s="792"/>
      <c r="E4646" s="781" t="s">
        <v>3402</v>
      </c>
      <c r="F4646" s="782"/>
      <c r="H4646" s="186"/>
    </row>
    <row r="4647" spans="1:8" ht="12.75" hidden="1" customHeight="1">
      <c r="A4647" s="190" t="s">
        <v>10268</v>
      </c>
      <c r="B4647" s="191">
        <f>ROUND(F4656,2)</f>
        <v>83.98</v>
      </c>
      <c r="C4647" s="269"/>
      <c r="D4647" s="269"/>
      <c r="E4647" s="270"/>
      <c r="F4647" s="271"/>
      <c r="H4647" s="186"/>
    </row>
    <row r="4648" spans="1:8" ht="12.75" hidden="1" customHeight="1">
      <c r="A4648" s="195" t="s">
        <v>12885</v>
      </c>
      <c r="B4648" s="196" t="s">
        <v>8261</v>
      </c>
      <c r="C4648" s="196" t="s">
        <v>8262</v>
      </c>
      <c r="D4648" s="196" t="s">
        <v>8263</v>
      </c>
      <c r="E4648" s="196" t="s">
        <v>8264</v>
      </c>
      <c r="F4648" s="197" t="s">
        <v>8265</v>
      </c>
      <c r="H4648" s="186"/>
    </row>
    <row r="4649" spans="1:8" ht="12.75" hidden="1" customHeight="1">
      <c r="A4649" s="778" t="s">
        <v>13437</v>
      </c>
      <c r="B4649" s="779"/>
      <c r="C4649" s="779"/>
      <c r="D4649" s="779"/>
      <c r="E4649" s="779"/>
      <c r="F4649" s="780"/>
      <c r="H4649" s="186"/>
    </row>
    <row r="4650" spans="1:8" ht="12.75" hidden="1" customHeight="1">
      <c r="A4650" s="207" t="s">
        <v>8236</v>
      </c>
      <c r="B4650" s="208" t="s">
        <v>8237</v>
      </c>
      <c r="C4650" s="209" t="s">
        <v>13436</v>
      </c>
      <c r="D4650" s="210">
        <v>5</v>
      </c>
      <c r="E4650" s="211">
        <f>F$14</f>
        <v>2.89</v>
      </c>
      <c r="F4650" s="204">
        <f>PRODUCT(D4650:E4650)</f>
        <v>14.450000000000001</v>
      </c>
      <c r="H4650" s="186"/>
    </row>
    <row r="4651" spans="1:8" ht="12.75" hidden="1" customHeight="1">
      <c r="A4651" s="207" t="s">
        <v>4681</v>
      </c>
      <c r="B4651" s="208" t="s">
        <v>4682</v>
      </c>
      <c r="C4651" s="209" t="s">
        <v>13436</v>
      </c>
      <c r="D4651" s="210">
        <v>8</v>
      </c>
      <c r="E4651" s="211">
        <f>F$12</f>
        <v>2.12</v>
      </c>
      <c r="F4651" s="204">
        <f>PRODUCT(D4651:E4651)</f>
        <v>16.96</v>
      </c>
      <c r="H4651" s="186"/>
    </row>
    <row r="4652" spans="1:8" ht="12.75" hidden="1" customHeight="1">
      <c r="A4652" s="783" t="s">
        <v>13444</v>
      </c>
      <c r="B4652" s="784"/>
      <c r="C4652" s="784"/>
      <c r="D4652" s="784"/>
      <c r="E4652" s="784"/>
      <c r="F4652" s="204">
        <f>SUM(F4650:F4651)</f>
        <v>31.410000000000004</v>
      </c>
      <c r="H4652" s="186"/>
    </row>
    <row r="4653" spans="1:8" ht="12.75" hidden="1" customHeight="1">
      <c r="A4653" s="783" t="s">
        <v>6572</v>
      </c>
      <c r="B4653" s="784"/>
      <c r="C4653" s="784"/>
      <c r="D4653" s="784"/>
      <c r="E4653" s="206" t="s">
        <v>10906</v>
      </c>
      <c r="F4653" s="204">
        <f>SUM(F4652)</f>
        <v>31.410000000000004</v>
      </c>
      <c r="H4653" s="186"/>
    </row>
    <row r="4654" spans="1:8" ht="12.75" hidden="1" customHeight="1">
      <c r="A4654" s="783"/>
      <c r="B4654" s="784"/>
      <c r="C4654" s="784"/>
      <c r="D4654" s="784"/>
      <c r="E4654" s="212" t="s">
        <v>10907</v>
      </c>
      <c r="F4654" s="213">
        <f>F$10*(F4652)</f>
        <v>38.571480000000001</v>
      </c>
      <c r="H4654" s="186"/>
    </row>
    <row r="4655" spans="1:8" ht="12.75" hidden="1" customHeight="1">
      <c r="A4655" s="783"/>
      <c r="B4655" s="784"/>
      <c r="C4655" s="784"/>
      <c r="D4655" s="784"/>
      <c r="E4655" s="206" t="s">
        <v>10908</v>
      </c>
      <c r="F4655" s="213">
        <f>SUM(F4653:F4654)*F$11</f>
        <v>13.996296000000001</v>
      </c>
      <c r="H4655" s="186"/>
    </row>
    <row r="4656" spans="1:8" ht="12.75" hidden="1" customHeight="1">
      <c r="A4656" s="789"/>
      <c r="B4656" s="790"/>
      <c r="C4656" s="790"/>
      <c r="D4656" s="790"/>
      <c r="E4656" s="215" t="s">
        <v>10909</v>
      </c>
      <c r="F4656" s="216">
        <f>SUM(F4653:F4655)</f>
        <v>83.977776000000006</v>
      </c>
      <c r="H4656" s="186"/>
    </row>
    <row r="4657" spans="1:8" ht="12.75" hidden="1" customHeight="1">
      <c r="H4657" s="186"/>
    </row>
    <row r="4658" spans="1:8" ht="12.75" hidden="1" customHeight="1">
      <c r="A4658" s="791" t="s">
        <v>4070</v>
      </c>
      <c r="B4658" s="792"/>
      <c r="C4658" s="792"/>
      <c r="D4658" s="792"/>
      <c r="E4658" s="781" t="s">
        <v>3402</v>
      </c>
      <c r="F4658" s="782"/>
      <c r="H4658" s="186"/>
    </row>
    <row r="4659" spans="1:8" ht="12.75" hidden="1" customHeight="1">
      <c r="A4659" s="190" t="s">
        <v>10268</v>
      </c>
      <c r="B4659" s="191">
        <f>ROUND(F4668,2)</f>
        <v>49.46</v>
      </c>
      <c r="C4659" s="269"/>
      <c r="D4659" s="269"/>
      <c r="E4659" s="270"/>
      <c r="F4659" s="271"/>
      <c r="H4659" s="186"/>
    </row>
    <row r="4660" spans="1:8" ht="12.75" hidden="1" customHeight="1">
      <c r="A4660" s="195" t="s">
        <v>12885</v>
      </c>
      <c r="B4660" s="196" t="s">
        <v>8261</v>
      </c>
      <c r="C4660" s="196" t="s">
        <v>8262</v>
      </c>
      <c r="D4660" s="196" t="s">
        <v>8263</v>
      </c>
      <c r="E4660" s="196" t="s">
        <v>8264</v>
      </c>
      <c r="F4660" s="197" t="s">
        <v>8265</v>
      </c>
      <c r="H4660" s="186"/>
    </row>
    <row r="4661" spans="1:8" ht="12.75" hidden="1" customHeight="1">
      <c r="A4661" s="778" t="s">
        <v>13437</v>
      </c>
      <c r="B4661" s="779"/>
      <c r="C4661" s="779"/>
      <c r="D4661" s="779"/>
      <c r="E4661" s="779"/>
      <c r="F4661" s="780"/>
      <c r="H4661" s="186"/>
    </row>
    <row r="4662" spans="1:8" ht="12.75" hidden="1" customHeight="1">
      <c r="A4662" s="207" t="s">
        <v>8236</v>
      </c>
      <c r="B4662" s="208" t="s">
        <v>8237</v>
      </c>
      <c r="C4662" s="209" t="s">
        <v>13436</v>
      </c>
      <c r="D4662" s="210">
        <v>2</v>
      </c>
      <c r="E4662" s="211">
        <f>F$14</f>
        <v>2.89</v>
      </c>
      <c r="F4662" s="204">
        <f>PRODUCT(D4662:E4662)</f>
        <v>5.78</v>
      </c>
      <c r="H4662" s="186"/>
    </row>
    <row r="4663" spans="1:8" ht="12.75" hidden="1" customHeight="1">
      <c r="A4663" s="207" t="s">
        <v>4681</v>
      </c>
      <c r="B4663" s="208" t="s">
        <v>4682</v>
      </c>
      <c r="C4663" s="209" t="s">
        <v>13436</v>
      </c>
      <c r="D4663" s="210">
        <v>6</v>
      </c>
      <c r="E4663" s="211">
        <f>F$12</f>
        <v>2.12</v>
      </c>
      <c r="F4663" s="204">
        <f>PRODUCT(D4663:E4663)</f>
        <v>12.72</v>
      </c>
      <c r="H4663" s="186"/>
    </row>
    <row r="4664" spans="1:8" ht="12.75" hidden="1" customHeight="1">
      <c r="A4664" s="783" t="s">
        <v>13444</v>
      </c>
      <c r="B4664" s="784"/>
      <c r="C4664" s="784"/>
      <c r="D4664" s="784"/>
      <c r="E4664" s="784"/>
      <c r="F4664" s="204">
        <f>SUM(F4662:F4663)</f>
        <v>18.5</v>
      </c>
      <c r="H4664" s="186"/>
    </row>
    <row r="4665" spans="1:8" ht="12.75" hidden="1" customHeight="1">
      <c r="A4665" s="783" t="s">
        <v>6572</v>
      </c>
      <c r="B4665" s="784"/>
      <c r="C4665" s="784"/>
      <c r="D4665" s="784"/>
      <c r="E4665" s="206" t="s">
        <v>10906</v>
      </c>
      <c r="F4665" s="204">
        <f>SUM(F4664)</f>
        <v>18.5</v>
      </c>
      <c r="H4665" s="186"/>
    </row>
    <row r="4666" spans="1:8" ht="12.75" hidden="1" customHeight="1">
      <c r="A4666" s="783"/>
      <c r="B4666" s="784"/>
      <c r="C4666" s="784"/>
      <c r="D4666" s="784"/>
      <c r="E4666" s="212" t="s">
        <v>10907</v>
      </c>
      <c r="F4666" s="213">
        <f>F$10*(F4664)</f>
        <v>22.718</v>
      </c>
      <c r="H4666" s="186"/>
    </row>
    <row r="4667" spans="1:8" ht="12.75" hidden="1" customHeight="1">
      <c r="A4667" s="783"/>
      <c r="B4667" s="784"/>
      <c r="C4667" s="784"/>
      <c r="D4667" s="784"/>
      <c r="E4667" s="206" t="s">
        <v>10908</v>
      </c>
      <c r="F4667" s="213">
        <f>SUM(F4665:F4666)*F$11</f>
        <v>8.2436000000000007</v>
      </c>
      <c r="H4667" s="186"/>
    </row>
    <row r="4668" spans="1:8" ht="12.75" hidden="1" customHeight="1">
      <c r="A4668" s="789"/>
      <c r="B4668" s="790"/>
      <c r="C4668" s="790"/>
      <c r="D4668" s="790"/>
      <c r="E4668" s="215" t="s">
        <v>10909</v>
      </c>
      <c r="F4668" s="334">
        <f>SUM(F4665:F4667)</f>
        <v>49.461600000000004</v>
      </c>
      <c r="H4668" s="186"/>
    </row>
    <row r="4669" spans="1:8" ht="12.75" customHeight="1">
      <c r="A4669" s="206"/>
      <c r="B4669" s="206"/>
      <c r="C4669" s="206"/>
      <c r="D4669" s="206"/>
      <c r="E4669" s="212"/>
      <c r="F4669" s="220"/>
      <c r="H4669" s="186"/>
    </row>
    <row r="4670" spans="1:8" ht="12.75" customHeight="1">
      <c r="A4670" s="838" t="s">
        <v>12876</v>
      </c>
      <c r="B4670" s="839"/>
      <c r="C4670" s="839"/>
      <c r="D4670" s="839"/>
      <c r="E4670" s="824" t="s">
        <v>3402</v>
      </c>
      <c r="F4670" s="825"/>
      <c r="H4670" s="242" t="s">
        <v>12875</v>
      </c>
    </row>
    <row r="4671" spans="1:8" ht="12.75" customHeight="1">
      <c r="A4671" s="243" t="s">
        <v>10268</v>
      </c>
      <c r="B4671" s="244">
        <f>ROUND(F4682,2)</f>
        <v>1308.9100000000001</v>
      </c>
      <c r="C4671" s="392"/>
      <c r="D4671" s="392"/>
      <c r="E4671" s="393"/>
      <c r="F4671" s="394"/>
      <c r="H4671" s="186"/>
    </row>
    <row r="4672" spans="1:8" ht="12.75" customHeight="1">
      <c r="A4672" s="248" t="s">
        <v>12885</v>
      </c>
      <c r="B4672" s="249" t="s">
        <v>8261</v>
      </c>
      <c r="C4672" s="249" t="s">
        <v>8262</v>
      </c>
      <c r="D4672" s="249" t="s">
        <v>8263</v>
      </c>
      <c r="E4672" s="249" t="s">
        <v>8264</v>
      </c>
      <c r="F4672" s="250" t="s">
        <v>8265</v>
      </c>
      <c r="H4672" s="186"/>
    </row>
    <row r="4673" spans="1:8" ht="12.75" customHeight="1">
      <c r="A4673" s="801" t="s">
        <v>8771</v>
      </c>
      <c r="B4673" s="802"/>
      <c r="C4673" s="802"/>
      <c r="D4673" s="802"/>
      <c r="E4673" s="802"/>
      <c r="F4673" s="803"/>
      <c r="H4673" s="186"/>
    </row>
    <row r="4674" spans="1:8" ht="22.5" customHeight="1">
      <c r="A4674" s="397" t="s">
        <v>3967</v>
      </c>
      <c r="B4674" s="163" t="s">
        <v>5588</v>
      </c>
      <c r="C4674" s="254" t="s">
        <v>12889</v>
      </c>
      <c r="D4674" s="398">
        <v>10</v>
      </c>
      <c r="E4674" s="399">
        <f>B$4115/1.25</f>
        <v>24.167999999999999</v>
      </c>
      <c r="F4674" s="257">
        <f>PRODUCT(D4674:E4674)</f>
        <v>241.68</v>
      </c>
      <c r="H4674" s="186"/>
    </row>
    <row r="4675" spans="1:8" ht="12.75" customHeight="1">
      <c r="A4675" s="397" t="s">
        <v>10913</v>
      </c>
      <c r="B4675" s="163" t="s">
        <v>9316</v>
      </c>
      <c r="C4675" s="254" t="s">
        <v>8247</v>
      </c>
      <c r="D4675" s="398">
        <v>100</v>
      </c>
      <c r="E4675" s="399">
        <f>B$4257/1.25</f>
        <v>5.9039999999999999</v>
      </c>
      <c r="F4675" s="257">
        <f>PRODUCT(D4675:E4675)</f>
        <v>590.4</v>
      </c>
      <c r="H4675" s="186"/>
    </row>
    <row r="4676" spans="1:8" ht="22.5" customHeight="1">
      <c r="A4676" s="397" t="s">
        <v>2451</v>
      </c>
      <c r="B4676" s="163" t="s">
        <v>9319</v>
      </c>
      <c r="C4676" s="254" t="s">
        <v>8240</v>
      </c>
      <c r="D4676" s="398">
        <v>1</v>
      </c>
      <c r="E4676" s="399">
        <f>B$4659/1.25</f>
        <v>39.567999999999998</v>
      </c>
      <c r="F4676" s="257">
        <f>PRODUCT(D4676:E4676)</f>
        <v>39.567999999999998</v>
      </c>
      <c r="H4676" s="186"/>
    </row>
    <row r="4677" spans="1:8" ht="22.5" customHeight="1">
      <c r="A4677" s="397" t="s">
        <v>2449</v>
      </c>
      <c r="B4677" s="163" t="s">
        <v>12852</v>
      </c>
      <c r="C4677" s="254" t="s">
        <v>8240</v>
      </c>
      <c r="D4677" s="398">
        <v>1</v>
      </c>
      <c r="E4677" s="399">
        <f>B$4395/1.25</f>
        <v>219.11199999999999</v>
      </c>
      <c r="F4677" s="257">
        <f>PRODUCT(D4677:E4677)</f>
        <v>219.11199999999999</v>
      </c>
      <c r="H4677" s="274"/>
    </row>
    <row r="4678" spans="1:8" ht="12.75" customHeight="1">
      <c r="A4678" s="774" t="s">
        <v>10886</v>
      </c>
      <c r="B4678" s="775"/>
      <c r="C4678" s="775"/>
      <c r="D4678" s="775"/>
      <c r="E4678" s="775"/>
      <c r="F4678" s="257">
        <f>SUM(F4674:F4677)</f>
        <v>1090.76</v>
      </c>
      <c r="H4678" s="186"/>
    </row>
    <row r="4679" spans="1:8" ht="12.75" customHeight="1">
      <c r="A4679" s="774" t="s">
        <v>6572</v>
      </c>
      <c r="B4679" s="775"/>
      <c r="C4679" s="775"/>
      <c r="D4679" s="775"/>
      <c r="E4679" s="259" t="s">
        <v>10906</v>
      </c>
      <c r="F4679" s="257">
        <f>SUM(F4678)</f>
        <v>1090.76</v>
      </c>
      <c r="H4679" s="186"/>
    </row>
    <row r="4680" spans="1:8" ht="12.75" customHeight="1">
      <c r="A4680" s="774"/>
      <c r="B4680" s="775"/>
      <c r="C4680" s="775"/>
      <c r="D4680" s="775"/>
      <c r="E4680" s="163" t="s">
        <v>10907</v>
      </c>
      <c r="F4680" s="260">
        <f>F$10*(F4671)</f>
        <v>0</v>
      </c>
      <c r="H4680" s="186"/>
    </row>
    <row r="4681" spans="1:8" ht="12.75" customHeight="1">
      <c r="A4681" s="774"/>
      <c r="B4681" s="775"/>
      <c r="C4681" s="775"/>
      <c r="D4681" s="775"/>
      <c r="E4681" s="259" t="s">
        <v>10908</v>
      </c>
      <c r="F4681" s="260">
        <f>SUM(F4679:F4680)*F$11</f>
        <v>218.15200000000002</v>
      </c>
      <c r="H4681" s="186"/>
    </row>
    <row r="4682" spans="1:8" ht="12.75" customHeight="1">
      <c r="A4682" s="776"/>
      <c r="B4682" s="777"/>
      <c r="C4682" s="777"/>
      <c r="D4682" s="777"/>
      <c r="E4682" s="262" t="s">
        <v>10909</v>
      </c>
      <c r="F4682" s="395">
        <f>SUM(F4679:F4681)</f>
        <v>1308.912</v>
      </c>
      <c r="H4682" s="186"/>
    </row>
    <row r="4683" spans="1:8" ht="12.75" customHeight="1">
      <c r="A4683" s="206"/>
      <c r="B4683" s="206"/>
      <c r="C4683" s="206"/>
      <c r="D4683" s="206"/>
      <c r="E4683" s="212"/>
      <c r="F4683" s="319"/>
      <c r="H4683" s="186"/>
    </row>
    <row r="4684" spans="1:8" ht="12.75" customHeight="1">
      <c r="A4684" s="206"/>
      <c r="B4684" s="206"/>
      <c r="C4684" s="206"/>
      <c r="D4684" s="206"/>
      <c r="E4684" s="212"/>
      <c r="F4684" s="319"/>
      <c r="H4684" s="186"/>
    </row>
    <row r="4685" spans="1:8" ht="12.75" customHeight="1">
      <c r="A4685" s="206"/>
      <c r="B4685" s="206"/>
      <c r="C4685" s="206"/>
      <c r="D4685" s="206"/>
      <c r="E4685" s="212"/>
      <c r="F4685" s="220"/>
      <c r="H4685" s="186"/>
    </row>
    <row r="4686" spans="1:8" ht="12.75" hidden="1" customHeight="1">
      <c r="A4686" s="791" t="s">
        <v>9320</v>
      </c>
      <c r="B4686" s="792"/>
      <c r="C4686" s="792"/>
      <c r="D4686" s="792"/>
      <c r="E4686" s="781" t="s">
        <v>3402</v>
      </c>
      <c r="F4686" s="782"/>
      <c r="H4686" s="186"/>
    </row>
    <row r="4687" spans="1:8" ht="12.75" hidden="1" customHeight="1">
      <c r="A4687" s="190" t="s">
        <v>10268</v>
      </c>
      <c r="B4687" s="191">
        <f>ROUND(F4698,2)</f>
        <v>1349.09</v>
      </c>
      <c r="C4687" s="269"/>
      <c r="D4687" s="269"/>
      <c r="E4687" s="270"/>
      <c r="F4687" s="271"/>
      <c r="H4687" s="186"/>
    </row>
    <row r="4688" spans="1:8" ht="12.75" hidden="1" customHeight="1">
      <c r="A4688" s="195" t="s">
        <v>12885</v>
      </c>
      <c r="B4688" s="196" t="s">
        <v>8261</v>
      </c>
      <c r="C4688" s="196" t="s">
        <v>8262</v>
      </c>
      <c r="D4688" s="196" t="s">
        <v>8263</v>
      </c>
      <c r="E4688" s="196" t="s">
        <v>8264</v>
      </c>
      <c r="F4688" s="197" t="s">
        <v>8265</v>
      </c>
      <c r="H4688" s="186"/>
    </row>
    <row r="4689" spans="1:8" ht="12.75" hidden="1" customHeight="1">
      <c r="A4689" s="778" t="s">
        <v>8771</v>
      </c>
      <c r="B4689" s="779"/>
      <c r="C4689" s="779"/>
      <c r="D4689" s="779"/>
      <c r="E4689" s="779"/>
      <c r="F4689" s="780"/>
      <c r="H4689" s="186"/>
    </row>
    <row r="4690" spans="1:8" ht="22.5" hidden="1" customHeight="1">
      <c r="A4690" s="219" t="s">
        <v>3967</v>
      </c>
      <c r="B4690" s="208" t="s">
        <v>5588</v>
      </c>
      <c r="C4690" s="209" t="s">
        <v>12889</v>
      </c>
      <c r="D4690" s="272">
        <v>10</v>
      </c>
      <c r="E4690" s="273">
        <f>B$4115/1.25</f>
        <v>24.167999999999999</v>
      </c>
      <c r="F4690" s="204">
        <f>PRODUCT(D4690:E4690)</f>
        <v>241.68</v>
      </c>
      <c r="H4690" s="186"/>
    </row>
    <row r="4691" spans="1:8" ht="12.75" hidden="1" customHeight="1">
      <c r="A4691" s="219" t="s">
        <v>9315</v>
      </c>
      <c r="B4691" s="208" t="s">
        <v>9316</v>
      </c>
      <c r="C4691" s="209" t="s">
        <v>8247</v>
      </c>
      <c r="D4691" s="272">
        <v>100</v>
      </c>
      <c r="E4691" s="273">
        <f>B$4257/1.25</f>
        <v>5.9039999999999999</v>
      </c>
      <c r="F4691" s="204">
        <f>PRODUCT(D4691:E4691)</f>
        <v>590.4</v>
      </c>
      <c r="H4691" s="186"/>
    </row>
    <row r="4692" spans="1:8" ht="22.5" hidden="1" customHeight="1">
      <c r="A4692" s="219" t="s">
        <v>10361</v>
      </c>
      <c r="B4692" s="208" t="s">
        <v>9321</v>
      </c>
      <c r="C4692" s="209" t="s">
        <v>8240</v>
      </c>
      <c r="D4692" s="272">
        <v>1</v>
      </c>
      <c r="E4692" s="273">
        <f>B$4475/1.25</f>
        <v>252.59200000000001</v>
      </c>
      <c r="F4692" s="204">
        <f>PRODUCT(D4692:E4692)</f>
        <v>252.59200000000001</v>
      </c>
      <c r="H4692" s="186"/>
    </row>
    <row r="4693" spans="1:8" ht="22.5" hidden="1" customHeight="1">
      <c r="A4693" s="219" t="s">
        <v>2451</v>
      </c>
      <c r="B4693" s="208" t="s">
        <v>9319</v>
      </c>
      <c r="C4693" s="209" t="s">
        <v>8240</v>
      </c>
      <c r="D4693" s="272">
        <v>1</v>
      </c>
      <c r="E4693" s="273">
        <f>B$4659/1.25</f>
        <v>39.567999999999998</v>
      </c>
      <c r="F4693" s="204">
        <f>PRODUCT(D4693:E4693)</f>
        <v>39.567999999999998</v>
      </c>
      <c r="H4693" s="186"/>
    </row>
    <row r="4694" spans="1:8" ht="12.75" hidden="1" customHeight="1">
      <c r="A4694" s="783" t="s">
        <v>10886</v>
      </c>
      <c r="B4694" s="784"/>
      <c r="C4694" s="784"/>
      <c r="D4694" s="784"/>
      <c r="E4694" s="784"/>
      <c r="F4694" s="204">
        <f>SUM(F4690:F4693)</f>
        <v>1124.24</v>
      </c>
      <c r="H4694" s="186"/>
    </row>
    <row r="4695" spans="1:8" ht="12.75" hidden="1" customHeight="1">
      <c r="A4695" s="783" t="s">
        <v>6572</v>
      </c>
      <c r="B4695" s="784"/>
      <c r="C4695" s="784"/>
      <c r="D4695" s="784"/>
      <c r="E4695" s="206" t="s">
        <v>10906</v>
      </c>
      <c r="F4695" s="204">
        <f>SUM(F4694)</f>
        <v>1124.24</v>
      </c>
      <c r="H4695" s="186"/>
    </row>
    <row r="4696" spans="1:8" ht="12.75" hidden="1" customHeight="1">
      <c r="A4696" s="783"/>
      <c r="B4696" s="784"/>
      <c r="C4696" s="784"/>
      <c r="D4696" s="784"/>
      <c r="E4696" s="212" t="s">
        <v>10907</v>
      </c>
      <c r="F4696" s="213">
        <f>F$10*(F4687)</f>
        <v>0</v>
      </c>
      <c r="H4696" s="186"/>
    </row>
    <row r="4697" spans="1:8" ht="12.75" hidden="1" customHeight="1">
      <c r="A4697" s="783"/>
      <c r="B4697" s="784"/>
      <c r="C4697" s="784"/>
      <c r="D4697" s="784"/>
      <c r="E4697" s="206" t="s">
        <v>10908</v>
      </c>
      <c r="F4697" s="213">
        <f>SUM(F4695:F4696)*F$11</f>
        <v>224.84800000000001</v>
      </c>
      <c r="H4697" s="186"/>
    </row>
    <row r="4698" spans="1:8" ht="12.75" hidden="1" customHeight="1">
      <c r="A4698" s="789"/>
      <c r="B4698" s="790"/>
      <c r="C4698" s="790"/>
      <c r="D4698" s="790"/>
      <c r="E4698" s="215" t="s">
        <v>10909</v>
      </c>
      <c r="F4698" s="216">
        <f>SUM(F4695:F4697)</f>
        <v>1349.088</v>
      </c>
      <c r="H4698" s="186"/>
    </row>
    <row r="4699" spans="1:8" ht="12.75" hidden="1" customHeight="1">
      <c r="A4699" s="206"/>
      <c r="B4699" s="206"/>
      <c r="C4699" s="206"/>
      <c r="D4699" s="206"/>
      <c r="E4699" s="212"/>
      <c r="F4699" s="220"/>
      <c r="H4699" s="186"/>
    </row>
    <row r="4700" spans="1:8" ht="12.75" hidden="1" customHeight="1">
      <c r="A4700" s="791" t="s">
        <v>9322</v>
      </c>
      <c r="B4700" s="792"/>
      <c r="C4700" s="792"/>
      <c r="D4700" s="792"/>
      <c r="E4700" s="781" t="s">
        <v>3402</v>
      </c>
      <c r="F4700" s="782"/>
      <c r="H4700" s="186"/>
    </row>
    <row r="4701" spans="1:8" ht="12.75" hidden="1" customHeight="1">
      <c r="A4701" s="190" t="s">
        <v>10268</v>
      </c>
      <c r="B4701" s="191">
        <f>ROUND(F4712,2)</f>
        <v>1774.97</v>
      </c>
      <c r="C4701" s="269"/>
      <c r="D4701" s="269"/>
      <c r="E4701" s="270"/>
      <c r="F4701" s="271"/>
      <c r="H4701" s="186"/>
    </row>
    <row r="4702" spans="1:8" ht="12.75" hidden="1" customHeight="1">
      <c r="A4702" s="195" t="s">
        <v>12885</v>
      </c>
      <c r="B4702" s="196" t="s">
        <v>8261</v>
      </c>
      <c r="C4702" s="196" t="s">
        <v>8262</v>
      </c>
      <c r="D4702" s="196" t="s">
        <v>8263</v>
      </c>
      <c r="E4702" s="196" t="s">
        <v>8264</v>
      </c>
      <c r="F4702" s="197" t="s">
        <v>8265</v>
      </c>
      <c r="H4702" s="186"/>
    </row>
    <row r="4703" spans="1:8" ht="12.75" hidden="1" customHeight="1">
      <c r="A4703" s="778" t="s">
        <v>8771</v>
      </c>
      <c r="B4703" s="779"/>
      <c r="C4703" s="779"/>
      <c r="D4703" s="779"/>
      <c r="E4703" s="779"/>
      <c r="F4703" s="780"/>
      <c r="H4703" s="186"/>
    </row>
    <row r="4704" spans="1:8" ht="22.5" hidden="1" customHeight="1">
      <c r="A4704" s="219" t="s">
        <v>9323</v>
      </c>
      <c r="B4704" s="208" t="s">
        <v>9324</v>
      </c>
      <c r="C4704" s="209" t="s">
        <v>12889</v>
      </c>
      <c r="D4704" s="272">
        <v>12</v>
      </c>
      <c r="E4704" s="273">
        <f>B$4137/1.25</f>
        <v>51.143999999999998</v>
      </c>
      <c r="F4704" s="204">
        <f>PRODUCT(D4704:E4704)</f>
        <v>613.72799999999995</v>
      </c>
      <c r="H4704" s="186"/>
    </row>
    <row r="4705" spans="1:8" ht="12.75" hidden="1" customHeight="1">
      <c r="A4705" s="219" t="s">
        <v>9315</v>
      </c>
      <c r="B4705" s="208" t="s">
        <v>9316</v>
      </c>
      <c r="C4705" s="209" t="s">
        <v>8247</v>
      </c>
      <c r="D4705" s="272">
        <v>100</v>
      </c>
      <c r="E4705" s="273">
        <f>B$4257/1.25</f>
        <v>5.9039999999999999</v>
      </c>
      <c r="F4705" s="204">
        <f>PRODUCT(D4705:E4705)</f>
        <v>590.4</v>
      </c>
      <c r="H4705" s="186"/>
    </row>
    <row r="4706" spans="1:8" ht="22.5" hidden="1" customHeight="1">
      <c r="A4706" s="219" t="s">
        <v>9317</v>
      </c>
      <c r="B4706" s="208" t="s">
        <v>9318</v>
      </c>
      <c r="C4706" s="209" t="s">
        <v>8240</v>
      </c>
      <c r="D4706" s="272">
        <v>1</v>
      </c>
      <c r="E4706" s="272">
        <f>B$4432/1.25</f>
        <v>235.44800000000001</v>
      </c>
      <c r="F4706" s="204">
        <f>PRODUCT(D4706:E4706)</f>
        <v>235.44800000000001</v>
      </c>
      <c r="H4706" s="186"/>
    </row>
    <row r="4707" spans="1:8" ht="22.5" hidden="1" customHeight="1">
      <c r="A4707" s="219" t="s">
        <v>2451</v>
      </c>
      <c r="B4707" s="208" t="s">
        <v>9319</v>
      </c>
      <c r="C4707" s="209" t="s">
        <v>8240</v>
      </c>
      <c r="D4707" s="272">
        <v>1</v>
      </c>
      <c r="E4707" s="273">
        <f>B$4659/1.25</f>
        <v>39.567999999999998</v>
      </c>
      <c r="F4707" s="204">
        <f>PRODUCT(D4707:E4707)</f>
        <v>39.567999999999998</v>
      </c>
      <c r="H4707" s="186"/>
    </row>
    <row r="4708" spans="1:8" ht="12.75" hidden="1" customHeight="1">
      <c r="A4708" s="783" t="s">
        <v>10886</v>
      </c>
      <c r="B4708" s="784"/>
      <c r="C4708" s="784"/>
      <c r="D4708" s="784"/>
      <c r="E4708" s="784"/>
      <c r="F4708" s="204">
        <f>SUM(F4704:F4707)</f>
        <v>1479.144</v>
      </c>
      <c r="H4708" s="186"/>
    </row>
    <row r="4709" spans="1:8" ht="12.75" hidden="1" customHeight="1">
      <c r="A4709" s="783" t="s">
        <v>6572</v>
      </c>
      <c r="B4709" s="784"/>
      <c r="C4709" s="784"/>
      <c r="D4709" s="784"/>
      <c r="E4709" s="206" t="s">
        <v>10906</v>
      </c>
      <c r="F4709" s="204">
        <f>SUM(F4708)</f>
        <v>1479.144</v>
      </c>
      <c r="H4709" s="186"/>
    </row>
    <row r="4710" spans="1:8" ht="12.75" hidden="1" customHeight="1">
      <c r="A4710" s="783"/>
      <c r="B4710" s="784"/>
      <c r="C4710" s="784"/>
      <c r="D4710" s="784"/>
      <c r="E4710" s="212" t="s">
        <v>10907</v>
      </c>
      <c r="F4710" s="213">
        <f>F$10*(F4701)</f>
        <v>0</v>
      </c>
      <c r="H4710" s="186"/>
    </row>
    <row r="4711" spans="1:8" ht="12.75" hidden="1" customHeight="1">
      <c r="A4711" s="783"/>
      <c r="B4711" s="784"/>
      <c r="C4711" s="784"/>
      <c r="D4711" s="784"/>
      <c r="E4711" s="206" t="s">
        <v>10908</v>
      </c>
      <c r="F4711" s="213">
        <f>SUM(F4709:F4710)*F$11</f>
        <v>295.8288</v>
      </c>
      <c r="H4711" s="186"/>
    </row>
    <row r="4712" spans="1:8" ht="12.75" hidden="1" customHeight="1">
      <c r="A4712" s="789"/>
      <c r="B4712" s="790"/>
      <c r="C4712" s="790"/>
      <c r="D4712" s="790"/>
      <c r="E4712" s="215" t="s">
        <v>10909</v>
      </c>
      <c r="F4712" s="216">
        <f>SUM(F4709:F4711)</f>
        <v>1774.9728</v>
      </c>
      <c r="H4712" s="186"/>
    </row>
    <row r="4713" spans="1:8" ht="12.75" hidden="1" customHeight="1">
      <c r="A4713" s="206"/>
      <c r="B4713" s="206"/>
      <c r="C4713" s="206"/>
      <c r="D4713" s="206"/>
      <c r="E4713" s="212"/>
      <c r="F4713" s="220"/>
      <c r="H4713" s="186"/>
    </row>
    <row r="4714" spans="1:8" s="396" customFormat="1" ht="12.75" hidden="1" customHeight="1">
      <c r="A4714" s="206"/>
      <c r="B4714" s="206"/>
      <c r="C4714" s="206"/>
      <c r="D4714" s="206"/>
      <c r="E4714" s="206"/>
      <c r="F4714" s="220"/>
      <c r="H4714" s="274"/>
    </row>
    <row r="4715" spans="1:8" s="396" customFormat="1" ht="12.75" hidden="1" customHeight="1">
      <c r="A4715" s="206"/>
      <c r="B4715" s="206"/>
      <c r="C4715" s="206"/>
      <c r="D4715" s="206"/>
      <c r="E4715" s="206"/>
      <c r="F4715" s="220"/>
      <c r="H4715" s="274"/>
    </row>
    <row r="4716" spans="1:8" s="396" customFormat="1" ht="12.75" hidden="1" customHeight="1">
      <c r="A4716" s="206"/>
      <c r="B4716" s="206"/>
      <c r="C4716" s="206"/>
      <c r="D4716" s="206"/>
      <c r="E4716" s="206"/>
      <c r="F4716" s="220"/>
      <c r="H4716" s="274"/>
    </row>
    <row r="4717" spans="1:8" s="396" customFormat="1" ht="12.75" hidden="1" customHeight="1">
      <c r="A4717" s="206"/>
      <c r="B4717" s="206"/>
      <c r="C4717" s="206"/>
      <c r="D4717" s="206"/>
      <c r="E4717" s="206"/>
      <c r="F4717" s="220"/>
      <c r="H4717" s="274"/>
    </row>
    <row r="4718" spans="1:8" s="396" customFormat="1" ht="12.75" hidden="1" customHeight="1">
      <c r="A4718" s="206"/>
      <c r="B4718" s="206"/>
      <c r="C4718" s="206"/>
      <c r="D4718" s="206"/>
      <c r="E4718" s="206"/>
      <c r="F4718" s="220"/>
      <c r="H4718" s="274"/>
    </row>
    <row r="4719" spans="1:8" s="396" customFormat="1" ht="12.75" hidden="1" customHeight="1">
      <c r="A4719" s="206"/>
      <c r="B4719" s="206"/>
      <c r="C4719" s="206"/>
      <c r="D4719" s="206"/>
      <c r="E4719" s="206"/>
      <c r="F4719" s="220"/>
      <c r="H4719" s="274"/>
    </row>
    <row r="4720" spans="1:8" s="396" customFormat="1" ht="12.75" hidden="1" customHeight="1">
      <c r="A4720" s="206"/>
      <c r="B4720" s="206"/>
      <c r="C4720" s="206"/>
      <c r="D4720" s="206"/>
      <c r="E4720" s="206"/>
      <c r="F4720" s="220"/>
      <c r="H4720" s="274"/>
    </row>
    <row r="4721" spans="1:8" s="396" customFormat="1" ht="12.75" hidden="1" customHeight="1">
      <c r="A4721" s="206"/>
      <c r="B4721" s="206"/>
      <c r="C4721" s="206"/>
      <c r="D4721" s="206"/>
      <c r="E4721" s="206"/>
      <c r="F4721" s="220"/>
      <c r="H4721" s="274"/>
    </row>
    <row r="4722" spans="1:8" s="396" customFormat="1" ht="12.75" hidden="1" customHeight="1">
      <c r="A4722" s="206"/>
      <c r="B4722" s="206"/>
      <c r="C4722" s="206"/>
      <c r="D4722" s="206"/>
      <c r="E4722" s="206"/>
      <c r="F4722" s="220"/>
      <c r="H4722" s="274"/>
    </row>
    <row r="4723" spans="1:8" ht="12.6" hidden="1" customHeight="1">
      <c r="A4723" s="804" t="s">
        <v>4346</v>
      </c>
      <c r="B4723" s="805"/>
      <c r="C4723" s="805"/>
      <c r="D4723" s="805"/>
      <c r="E4723" s="849" t="s">
        <v>3402</v>
      </c>
      <c r="F4723" s="850"/>
      <c r="H4723" s="186"/>
    </row>
    <row r="4724" spans="1:8" ht="12.6" hidden="1" customHeight="1">
      <c r="A4724" s="190" t="s">
        <v>10268</v>
      </c>
      <c r="B4724" s="191">
        <f>ROUND(F4734,2)</f>
        <v>1748.06</v>
      </c>
      <c r="C4724" s="400"/>
      <c r="D4724" s="400"/>
      <c r="E4724" s="401"/>
      <c r="F4724" s="402"/>
      <c r="H4724" s="186"/>
    </row>
    <row r="4725" spans="1:8" ht="12.6" hidden="1" customHeight="1">
      <c r="A4725" s="195" t="s">
        <v>12885</v>
      </c>
      <c r="B4725" s="196" t="s">
        <v>8261</v>
      </c>
      <c r="C4725" s="196" t="s">
        <v>8262</v>
      </c>
      <c r="D4725" s="196" t="s">
        <v>8263</v>
      </c>
      <c r="E4725" s="196" t="s">
        <v>8264</v>
      </c>
      <c r="F4725" s="197" t="s">
        <v>8265</v>
      </c>
      <c r="H4725" s="186"/>
    </row>
    <row r="4726" spans="1:8" ht="12.6" hidden="1" customHeight="1">
      <c r="A4726" s="778" t="s">
        <v>8771</v>
      </c>
      <c r="B4726" s="779"/>
      <c r="C4726" s="779"/>
      <c r="D4726" s="779"/>
      <c r="E4726" s="779"/>
      <c r="F4726" s="780"/>
      <c r="H4726" s="186"/>
    </row>
    <row r="4727" spans="1:8" ht="22.5" hidden="1" customHeight="1">
      <c r="A4727" s="403" t="s">
        <v>9323</v>
      </c>
      <c r="B4727" s="212" t="s">
        <v>9324</v>
      </c>
      <c r="C4727" s="404" t="s">
        <v>12889</v>
      </c>
      <c r="D4727" s="405">
        <v>12</v>
      </c>
      <c r="E4727" s="319">
        <f>B$4137/1.25</f>
        <v>51.143999999999998</v>
      </c>
      <c r="F4727" s="204">
        <f>PRODUCT(D4727:E4727)</f>
        <v>613.72799999999995</v>
      </c>
      <c r="H4727" s="186"/>
    </row>
    <row r="4728" spans="1:8" ht="12.6" hidden="1" customHeight="1">
      <c r="A4728" s="403" t="s">
        <v>9315</v>
      </c>
      <c r="B4728" s="212" t="s">
        <v>9316</v>
      </c>
      <c r="C4728" s="404" t="s">
        <v>8247</v>
      </c>
      <c r="D4728" s="405">
        <v>100</v>
      </c>
      <c r="E4728" s="319">
        <f>B$4257/1.25</f>
        <v>5.9039999999999999</v>
      </c>
      <c r="F4728" s="204">
        <f>PRODUCT(D4728:E4728)</f>
        <v>590.4</v>
      </c>
      <c r="H4728" s="186"/>
    </row>
    <row r="4729" spans="1:8" ht="24" hidden="1" customHeight="1">
      <c r="A4729" s="403" t="s">
        <v>10361</v>
      </c>
      <c r="B4729" s="212" t="s">
        <v>9321</v>
      </c>
      <c r="C4729" s="404" t="s">
        <v>8240</v>
      </c>
      <c r="D4729" s="405">
        <v>1</v>
      </c>
      <c r="E4729" s="405">
        <f>B$4475/1.25</f>
        <v>252.59200000000001</v>
      </c>
      <c r="F4729" s="204">
        <f>PRODUCT(D4729:E4729)</f>
        <v>252.59200000000001</v>
      </c>
      <c r="H4729" s="186"/>
    </row>
    <row r="4730" spans="1:8" ht="12.6" hidden="1" customHeight="1">
      <c r="A4730" s="783" t="s">
        <v>10886</v>
      </c>
      <c r="B4730" s="784"/>
      <c r="C4730" s="784"/>
      <c r="D4730" s="784"/>
      <c r="E4730" s="784"/>
      <c r="F4730" s="204">
        <f>SUM(F4727:F4729)</f>
        <v>1456.72</v>
      </c>
      <c r="H4730" s="186"/>
    </row>
    <row r="4731" spans="1:8" ht="12.6" hidden="1" customHeight="1">
      <c r="A4731" s="783" t="s">
        <v>6572</v>
      </c>
      <c r="B4731" s="784"/>
      <c r="C4731" s="784"/>
      <c r="D4731" s="784"/>
      <c r="E4731" s="206" t="s">
        <v>10906</v>
      </c>
      <c r="F4731" s="204">
        <f>SUM(F4730)</f>
        <v>1456.72</v>
      </c>
      <c r="H4731" s="186"/>
    </row>
    <row r="4732" spans="1:8" ht="12.6" hidden="1" customHeight="1">
      <c r="A4732" s="783"/>
      <c r="B4732" s="784"/>
      <c r="C4732" s="784"/>
      <c r="D4732" s="784"/>
      <c r="E4732" s="212" t="s">
        <v>10907</v>
      </c>
      <c r="F4732" s="213">
        <f>F$10*(F4724)</f>
        <v>0</v>
      </c>
      <c r="H4732" s="186"/>
    </row>
    <row r="4733" spans="1:8" ht="12.6" hidden="1" customHeight="1">
      <c r="A4733" s="783"/>
      <c r="B4733" s="784"/>
      <c r="C4733" s="784"/>
      <c r="D4733" s="784"/>
      <c r="E4733" s="206" t="s">
        <v>10908</v>
      </c>
      <c r="F4733" s="213">
        <f>SUM(F4731:F4732)*F$11</f>
        <v>291.34399999999999</v>
      </c>
      <c r="H4733" s="186"/>
    </row>
    <row r="4734" spans="1:8" ht="12.6" hidden="1" customHeight="1">
      <c r="A4734" s="789"/>
      <c r="B4734" s="790"/>
      <c r="C4734" s="790"/>
      <c r="D4734" s="790"/>
      <c r="E4734" s="215" t="s">
        <v>10909</v>
      </c>
      <c r="F4734" s="216">
        <f>SUM(F4731:F4733)</f>
        <v>1748.0640000000001</v>
      </c>
      <c r="H4734" s="186"/>
    </row>
    <row r="4735" spans="1:8" s="206" customFormat="1" ht="12.6" customHeight="1"/>
    <row r="4736" spans="1:8" ht="12.6" hidden="1" customHeight="1">
      <c r="H4736" s="186"/>
    </row>
    <row r="4737" spans="1:8" ht="12.6" hidden="1" customHeight="1">
      <c r="A4737" s="827" t="s">
        <v>4071</v>
      </c>
      <c r="B4737" s="827"/>
      <c r="C4737" s="827"/>
      <c r="D4737" s="827"/>
      <c r="E4737" s="827"/>
      <c r="F4737" s="827"/>
      <c r="H4737" s="186"/>
    </row>
    <row r="4738" spans="1:8" ht="12.6" hidden="1" customHeight="1">
      <c r="H4738" s="186"/>
    </row>
    <row r="4739" spans="1:8" ht="12.6" hidden="1" customHeight="1">
      <c r="A4739" s="791" t="s">
        <v>4072</v>
      </c>
      <c r="B4739" s="792"/>
      <c r="C4739" s="792"/>
      <c r="D4739" s="792"/>
      <c r="E4739" s="781" t="s">
        <v>3998</v>
      </c>
      <c r="F4739" s="782"/>
      <c r="H4739" s="186"/>
    </row>
    <row r="4740" spans="1:8" ht="12.6" hidden="1" customHeight="1">
      <c r="A4740" s="190" t="s">
        <v>10268</v>
      </c>
      <c r="B4740" s="191">
        <f>ROUND(F4764,2)</f>
        <v>269.83999999999997</v>
      </c>
      <c r="C4740" s="269"/>
      <c r="D4740" s="269"/>
      <c r="E4740" s="270"/>
      <c r="F4740" s="271"/>
      <c r="H4740" s="186"/>
    </row>
    <row r="4741" spans="1:8" ht="12.6" hidden="1" customHeight="1">
      <c r="A4741" s="195" t="s">
        <v>12885</v>
      </c>
      <c r="B4741" s="196" t="s">
        <v>8261</v>
      </c>
      <c r="C4741" s="196" t="s">
        <v>8262</v>
      </c>
      <c r="D4741" s="196" t="s">
        <v>8263</v>
      </c>
      <c r="E4741" s="196" t="s">
        <v>8264</v>
      </c>
      <c r="F4741" s="197" t="s">
        <v>8265</v>
      </c>
      <c r="H4741" s="186"/>
    </row>
    <row r="4742" spans="1:8" ht="12.6" hidden="1" customHeight="1">
      <c r="A4742" s="778" t="s">
        <v>6573</v>
      </c>
      <c r="B4742" s="779"/>
      <c r="C4742" s="779"/>
      <c r="D4742" s="779"/>
      <c r="E4742" s="779"/>
      <c r="F4742" s="780"/>
      <c r="H4742" s="186"/>
    </row>
    <row r="4743" spans="1:8" ht="12.6" hidden="1" customHeight="1">
      <c r="A4743" s="219" t="s">
        <v>8232</v>
      </c>
      <c r="B4743" s="208" t="s">
        <v>8233</v>
      </c>
      <c r="C4743" s="209" t="s">
        <v>13436</v>
      </c>
      <c r="D4743" s="210">
        <v>0.04</v>
      </c>
      <c r="E4743" s="210">
        <f>Insumos!D$117</f>
        <v>10.068899999999999</v>
      </c>
      <c r="F4743" s="204">
        <f>PRODUCT(D4743:E4743)</f>
        <v>0.402756</v>
      </c>
      <c r="H4743" s="186"/>
    </row>
    <row r="4744" spans="1:8" ht="12.6" hidden="1" customHeight="1">
      <c r="A4744" s="783" t="s">
        <v>6574</v>
      </c>
      <c r="B4744" s="784"/>
      <c r="C4744" s="784"/>
      <c r="D4744" s="784"/>
      <c r="E4744" s="784"/>
      <c r="F4744" s="204">
        <f>SUM(F4743:F4743)</f>
        <v>0.402756</v>
      </c>
      <c r="H4744" s="186"/>
    </row>
    <row r="4745" spans="1:8" ht="12.6" hidden="1" customHeight="1">
      <c r="A4745" s="778" t="s">
        <v>13437</v>
      </c>
      <c r="B4745" s="779"/>
      <c r="C4745" s="779"/>
      <c r="D4745" s="779"/>
      <c r="E4745" s="779"/>
      <c r="F4745" s="780"/>
      <c r="H4745" s="186"/>
    </row>
    <row r="4746" spans="1:8" ht="12.6" hidden="1" customHeight="1">
      <c r="A4746" s="207" t="s">
        <v>7115</v>
      </c>
      <c r="B4746" s="208" t="s">
        <v>7116</v>
      </c>
      <c r="C4746" s="209" t="s">
        <v>13436</v>
      </c>
      <c r="D4746" s="210">
        <v>1.5</v>
      </c>
      <c r="E4746" s="211">
        <f>F$14</f>
        <v>2.89</v>
      </c>
      <c r="F4746" s="204">
        <f>PRODUCT(D4746:E4746)</f>
        <v>4.335</v>
      </c>
      <c r="H4746" s="186"/>
    </row>
    <row r="4747" spans="1:8" ht="12.6" hidden="1" customHeight="1">
      <c r="A4747" s="207" t="s">
        <v>4073</v>
      </c>
      <c r="B4747" s="208" t="s">
        <v>4074</v>
      </c>
      <c r="C4747" s="209" t="s">
        <v>13436</v>
      </c>
      <c r="D4747" s="210">
        <v>0.75</v>
      </c>
      <c r="E4747" s="211">
        <f>F$14</f>
        <v>2.89</v>
      </c>
      <c r="F4747" s="204">
        <f>PRODUCT(D4747:E4747)</f>
        <v>2.1675</v>
      </c>
      <c r="H4747" s="186"/>
    </row>
    <row r="4748" spans="1:8" ht="12.6" hidden="1" customHeight="1">
      <c r="A4748" s="207" t="s">
        <v>4681</v>
      </c>
      <c r="B4748" s="208" t="s">
        <v>4682</v>
      </c>
      <c r="C4748" s="209" t="s">
        <v>13436</v>
      </c>
      <c r="D4748" s="210">
        <v>1.5</v>
      </c>
      <c r="E4748" s="211">
        <f>F$12</f>
        <v>2.12</v>
      </c>
      <c r="F4748" s="204">
        <f>PRODUCT(D4748:E4748)</f>
        <v>3.18</v>
      </c>
      <c r="H4748" s="186"/>
    </row>
    <row r="4749" spans="1:8" ht="12.6" hidden="1" customHeight="1">
      <c r="A4749" s="783" t="s">
        <v>13444</v>
      </c>
      <c r="B4749" s="784"/>
      <c r="C4749" s="784"/>
      <c r="D4749" s="784"/>
      <c r="E4749" s="784"/>
      <c r="F4749" s="204">
        <f>SUM(F4746:F4748)</f>
        <v>9.6824999999999992</v>
      </c>
      <c r="H4749" s="186"/>
    </row>
    <row r="4750" spans="1:8" ht="12.6" hidden="1" customHeight="1">
      <c r="A4750" s="778" t="s">
        <v>13445</v>
      </c>
      <c r="B4750" s="779"/>
      <c r="C4750" s="779"/>
      <c r="D4750" s="779"/>
      <c r="E4750" s="779"/>
      <c r="F4750" s="780"/>
      <c r="H4750" s="186"/>
    </row>
    <row r="4751" spans="1:8" ht="12.6" hidden="1" customHeight="1">
      <c r="A4751" s="207" t="s">
        <v>7117</v>
      </c>
      <c r="B4751" s="208" t="s">
        <v>2940</v>
      </c>
      <c r="C4751" s="209" t="s">
        <v>8247</v>
      </c>
      <c r="D4751" s="210">
        <v>0.75</v>
      </c>
      <c r="E4751" s="211">
        <f>Insumos!D$578</f>
        <v>7.65</v>
      </c>
      <c r="F4751" s="204">
        <f t="shared" ref="F4751:F4759" si="16">PRODUCT(D4751:E4751)</f>
        <v>5.7375000000000007</v>
      </c>
      <c r="H4751" s="186"/>
    </row>
    <row r="4752" spans="1:8" ht="12.6" hidden="1" customHeight="1">
      <c r="A4752" s="207" t="s">
        <v>8056</v>
      </c>
      <c r="B4752" s="208" t="s">
        <v>8057</v>
      </c>
      <c r="C4752" s="209" t="s">
        <v>8240</v>
      </c>
      <c r="D4752" s="210">
        <v>0.02</v>
      </c>
      <c r="E4752" s="211">
        <f>Insumos!D$12</f>
        <v>42.5</v>
      </c>
      <c r="F4752" s="204">
        <f t="shared" si="16"/>
        <v>0.85</v>
      </c>
      <c r="H4752" s="186"/>
    </row>
    <row r="4753" spans="1:8" ht="12.6" hidden="1" customHeight="1">
      <c r="A4753" s="207" t="s">
        <v>2941</v>
      </c>
      <c r="B4753" s="208" t="s">
        <v>2942</v>
      </c>
      <c r="C4753" s="209" t="s">
        <v>8247</v>
      </c>
      <c r="D4753" s="210">
        <v>36.15</v>
      </c>
      <c r="E4753" s="211">
        <f>Insumos!D$557</f>
        <v>4.42</v>
      </c>
      <c r="F4753" s="204">
        <f t="shared" si="16"/>
        <v>159.78299999999999</v>
      </c>
      <c r="H4753" s="186"/>
    </row>
    <row r="4754" spans="1:8" ht="12.6" hidden="1" customHeight="1">
      <c r="A4754" s="207" t="s">
        <v>8245</v>
      </c>
      <c r="B4754" s="208" t="s">
        <v>8246</v>
      </c>
      <c r="C4754" s="209" t="s">
        <v>8247</v>
      </c>
      <c r="D4754" s="210">
        <v>14.95</v>
      </c>
      <c r="E4754" s="211">
        <f>Insumos!D$22</f>
        <v>0.46</v>
      </c>
      <c r="F4754" s="204">
        <f t="shared" si="16"/>
        <v>6.8769999999999998</v>
      </c>
      <c r="H4754" s="186"/>
    </row>
    <row r="4755" spans="1:8" ht="12.6" hidden="1" customHeight="1">
      <c r="A4755" s="207" t="s">
        <v>4075</v>
      </c>
      <c r="B4755" s="208" t="s">
        <v>4076</v>
      </c>
      <c r="C4755" s="209" t="s">
        <v>6555</v>
      </c>
      <c r="D4755" s="210">
        <v>0.05</v>
      </c>
      <c r="E4755" s="211">
        <f>Insumos!D$331</f>
        <v>7.46</v>
      </c>
      <c r="F4755" s="204">
        <f t="shared" si="16"/>
        <v>0.373</v>
      </c>
      <c r="H4755" s="186"/>
    </row>
    <row r="4756" spans="1:8" ht="12.6" hidden="1" customHeight="1">
      <c r="A4756" s="207" t="s">
        <v>4077</v>
      </c>
      <c r="B4756" s="208" t="s">
        <v>4078</v>
      </c>
      <c r="C4756" s="209" t="s">
        <v>6555</v>
      </c>
      <c r="D4756" s="210">
        <v>0.13</v>
      </c>
      <c r="E4756" s="211">
        <f>Insumos!D$6450</f>
        <v>2.0499999999999998</v>
      </c>
      <c r="F4756" s="204">
        <f t="shared" si="16"/>
        <v>0.26649999999999996</v>
      </c>
      <c r="H4756" s="186"/>
    </row>
    <row r="4757" spans="1:8" ht="12.6" hidden="1" customHeight="1">
      <c r="A4757" s="207" t="s">
        <v>6693</v>
      </c>
      <c r="B4757" s="208" t="s">
        <v>6694</v>
      </c>
      <c r="C4757" s="209" t="s">
        <v>8240</v>
      </c>
      <c r="D4757" s="210">
        <v>0.04</v>
      </c>
      <c r="E4757" s="211">
        <f>Insumos!D$28</f>
        <v>44</v>
      </c>
      <c r="F4757" s="204">
        <f t="shared" si="16"/>
        <v>1.76</v>
      </c>
      <c r="H4757" s="186"/>
    </row>
    <row r="4758" spans="1:8" ht="12.6" hidden="1" customHeight="1">
      <c r="A4758" s="207" t="s">
        <v>4079</v>
      </c>
      <c r="B4758" s="208" t="s">
        <v>4080</v>
      </c>
      <c r="C4758" s="209" t="s">
        <v>12889</v>
      </c>
      <c r="D4758" s="210">
        <v>1.25</v>
      </c>
      <c r="E4758" s="211">
        <f>Insumos!D$46</f>
        <v>19.45</v>
      </c>
      <c r="F4758" s="204">
        <f t="shared" si="16"/>
        <v>24.3125</v>
      </c>
      <c r="H4758" s="186"/>
    </row>
    <row r="4759" spans="1:8" ht="12.6" hidden="1" customHeight="1">
      <c r="A4759" s="207" t="s">
        <v>8267</v>
      </c>
      <c r="B4759" s="208" t="s">
        <v>8268</v>
      </c>
      <c r="C4759" s="209" t="s">
        <v>2448</v>
      </c>
      <c r="D4759" s="210">
        <v>0.28999999999999998</v>
      </c>
      <c r="E4759" s="211">
        <f>Insumos!D$6493</f>
        <v>10.119999999999999</v>
      </c>
      <c r="F4759" s="204">
        <f t="shared" si="16"/>
        <v>2.9347999999999996</v>
      </c>
      <c r="H4759" s="186"/>
    </row>
    <row r="4760" spans="1:8" ht="12.6" hidden="1" customHeight="1">
      <c r="A4760" s="783" t="s">
        <v>10905</v>
      </c>
      <c r="B4760" s="784"/>
      <c r="C4760" s="784"/>
      <c r="D4760" s="784"/>
      <c r="E4760" s="784"/>
      <c r="F4760" s="204">
        <f>SUM(F4751:F4759)</f>
        <v>202.89429999999999</v>
      </c>
      <c r="H4760" s="186"/>
    </row>
    <row r="4761" spans="1:8" ht="12.6" hidden="1" customHeight="1">
      <c r="A4761" s="783" t="s">
        <v>6572</v>
      </c>
      <c r="B4761" s="784"/>
      <c r="C4761" s="784"/>
      <c r="D4761" s="784"/>
      <c r="E4761" s="206" t="s">
        <v>10906</v>
      </c>
      <c r="F4761" s="204">
        <f>SUM(F4744,F4749,F4760)</f>
        <v>212.97955599999997</v>
      </c>
      <c r="H4761" s="186"/>
    </row>
    <row r="4762" spans="1:8" ht="12.6" hidden="1" customHeight="1">
      <c r="A4762" s="783"/>
      <c r="B4762" s="784"/>
      <c r="C4762" s="784"/>
      <c r="D4762" s="784"/>
      <c r="E4762" s="212" t="s">
        <v>10907</v>
      </c>
      <c r="F4762" s="213">
        <f>F$10*(F4749)</f>
        <v>11.890109999999998</v>
      </c>
      <c r="H4762" s="186"/>
    </row>
    <row r="4763" spans="1:8" ht="12.6" hidden="1" customHeight="1">
      <c r="A4763" s="783"/>
      <c r="B4763" s="784"/>
      <c r="C4763" s="784"/>
      <c r="D4763" s="784"/>
      <c r="E4763" s="206" t="s">
        <v>10908</v>
      </c>
      <c r="F4763" s="213">
        <f>SUM(F4761:F4762)*F$11</f>
        <v>44.973933199999998</v>
      </c>
      <c r="H4763" s="186"/>
    </row>
    <row r="4764" spans="1:8" ht="12.6" hidden="1" customHeight="1">
      <c r="A4764" s="789"/>
      <c r="B4764" s="790"/>
      <c r="C4764" s="790"/>
      <c r="D4764" s="790"/>
      <c r="E4764" s="215" t="s">
        <v>10909</v>
      </c>
      <c r="F4764" s="216">
        <f>SUM(F4761:F4763)</f>
        <v>269.84359919999997</v>
      </c>
      <c r="H4764" s="186"/>
    </row>
    <row r="4765" spans="1:8" ht="12.6" hidden="1" customHeight="1">
      <c r="A4765" s="206"/>
      <c r="B4765" s="206"/>
      <c r="C4765" s="206"/>
      <c r="D4765" s="206"/>
      <c r="E4765" s="212"/>
      <c r="F4765" s="220"/>
      <c r="H4765" s="186"/>
    </row>
    <row r="4766" spans="1:8" ht="12.75" hidden="1" customHeight="1">
      <c r="A4766" s="206"/>
      <c r="B4766" s="206"/>
      <c r="C4766" s="206"/>
      <c r="D4766" s="206"/>
      <c r="E4766" s="212"/>
      <c r="F4766" s="220"/>
      <c r="H4766" s="186"/>
    </row>
    <row r="4767" spans="1:8" ht="25.5" hidden="1" customHeight="1">
      <c r="A4767" s="791" t="s">
        <v>5080</v>
      </c>
      <c r="B4767" s="792"/>
      <c r="C4767" s="792"/>
      <c r="D4767" s="792"/>
      <c r="E4767" s="781" t="s">
        <v>6571</v>
      </c>
      <c r="F4767" s="782"/>
      <c r="H4767" s="186"/>
    </row>
    <row r="4768" spans="1:8" ht="12.75" hidden="1" customHeight="1">
      <c r="A4768" s="190" t="s">
        <v>10268</v>
      </c>
      <c r="B4768" s="191">
        <f>ROUND(F4784,2)</f>
        <v>14.42</v>
      </c>
      <c r="C4768" s="269"/>
      <c r="D4768" s="269"/>
      <c r="E4768" s="270"/>
      <c r="F4768" s="271"/>
      <c r="H4768" s="186"/>
    </row>
    <row r="4769" spans="1:8" ht="12.75" hidden="1" customHeight="1">
      <c r="A4769" s="195" t="s">
        <v>12885</v>
      </c>
      <c r="B4769" s="196" t="s">
        <v>8261</v>
      </c>
      <c r="C4769" s="196" t="s">
        <v>8262</v>
      </c>
      <c r="D4769" s="196" t="s">
        <v>8263</v>
      </c>
      <c r="E4769" s="196" t="s">
        <v>8264</v>
      </c>
      <c r="F4769" s="197" t="s">
        <v>8265</v>
      </c>
      <c r="H4769" s="186"/>
    </row>
    <row r="4770" spans="1:8" ht="12.75" hidden="1" customHeight="1">
      <c r="A4770" s="778" t="s">
        <v>6573</v>
      </c>
      <c r="B4770" s="779"/>
      <c r="C4770" s="779"/>
      <c r="D4770" s="779"/>
      <c r="E4770" s="779"/>
      <c r="F4770" s="780"/>
      <c r="H4770" s="186"/>
    </row>
    <row r="4771" spans="1:8" ht="12.75" hidden="1" customHeight="1">
      <c r="A4771" s="339" t="s">
        <v>5081</v>
      </c>
      <c r="B4771" s="336" t="s">
        <v>5082</v>
      </c>
      <c r="C4771" s="337" t="s">
        <v>13436</v>
      </c>
      <c r="D4771" s="338">
        <v>0</v>
      </c>
      <c r="E4771" s="211">
        <f>Insumos!D$88</f>
        <v>2.88</v>
      </c>
      <c r="F4771" s="204">
        <f>PRODUCT(D4771:E4771)</f>
        <v>0</v>
      </c>
      <c r="H4771" s="186"/>
    </row>
    <row r="4772" spans="1:8" ht="12.75" hidden="1" customHeight="1">
      <c r="A4772" s="339" t="s">
        <v>5083</v>
      </c>
      <c r="B4772" s="336" t="s">
        <v>5084</v>
      </c>
      <c r="C4772" s="337" t="s">
        <v>13436</v>
      </c>
      <c r="D4772" s="338">
        <v>6.6699999999999995E-2</v>
      </c>
      <c r="E4772" s="211">
        <f>Insumos!D$91</f>
        <v>9.01</v>
      </c>
      <c r="F4772" s="204">
        <f>PRODUCT(D4772:E4772)</f>
        <v>0.60096699999999992</v>
      </c>
      <c r="H4772" s="186"/>
    </row>
    <row r="4773" spans="1:8" ht="12.75" hidden="1" customHeight="1">
      <c r="A4773" s="783" t="s">
        <v>6574</v>
      </c>
      <c r="B4773" s="784"/>
      <c r="C4773" s="784"/>
      <c r="D4773" s="784"/>
      <c r="E4773" s="784"/>
      <c r="F4773" s="204">
        <f>SUM(F4771:F4772)</f>
        <v>0.60096699999999992</v>
      </c>
      <c r="H4773" s="186"/>
    </row>
    <row r="4774" spans="1:8" ht="12.75" hidden="1" customHeight="1">
      <c r="A4774" s="778" t="s">
        <v>13437</v>
      </c>
      <c r="B4774" s="779"/>
      <c r="C4774" s="779"/>
      <c r="D4774" s="779"/>
      <c r="E4774" s="779"/>
      <c r="F4774" s="780"/>
      <c r="H4774" s="186"/>
    </row>
    <row r="4775" spans="1:8" ht="12.75" hidden="1" customHeight="1">
      <c r="A4775" s="336" t="s">
        <v>8236</v>
      </c>
      <c r="B4775" s="336" t="s">
        <v>8237</v>
      </c>
      <c r="C4775" s="337" t="s">
        <v>13436</v>
      </c>
      <c r="D4775" s="338">
        <v>6.6699999999999995E-2</v>
      </c>
      <c r="E4775" s="211">
        <f>F$14</f>
        <v>2.89</v>
      </c>
      <c r="F4775" s="204">
        <f>PRODUCT(D4775:E4775)</f>
        <v>0.19276299999999999</v>
      </c>
      <c r="H4775" s="186"/>
    </row>
    <row r="4776" spans="1:8" ht="12.75" hidden="1" customHeight="1">
      <c r="A4776" s="336" t="s">
        <v>4681</v>
      </c>
      <c r="B4776" s="336" t="s">
        <v>4682</v>
      </c>
      <c r="C4776" s="337" t="s">
        <v>13436</v>
      </c>
      <c r="D4776" s="338">
        <v>0.66669999999999996</v>
      </c>
      <c r="E4776" s="211">
        <f>F$12</f>
        <v>2.12</v>
      </c>
      <c r="F4776" s="204">
        <f>PRODUCT(D4776:E4776)</f>
        <v>1.4134039999999999</v>
      </c>
      <c r="H4776" s="186"/>
    </row>
    <row r="4777" spans="1:8" ht="12.75" hidden="1" customHeight="1">
      <c r="A4777" s="783" t="s">
        <v>13444</v>
      </c>
      <c r="B4777" s="784"/>
      <c r="C4777" s="784"/>
      <c r="D4777" s="784"/>
      <c r="E4777" s="784"/>
      <c r="F4777" s="204">
        <f>SUM(F4775:F4776)</f>
        <v>1.6061669999999999</v>
      </c>
      <c r="H4777" s="186"/>
    </row>
    <row r="4778" spans="1:8" ht="12.75" hidden="1" customHeight="1">
      <c r="A4778" s="778" t="s">
        <v>8771</v>
      </c>
      <c r="B4778" s="779"/>
      <c r="C4778" s="779"/>
      <c r="D4778" s="779"/>
      <c r="E4778" s="779"/>
      <c r="F4778" s="780"/>
      <c r="H4778" s="186"/>
    </row>
    <row r="4779" spans="1:8" ht="12.75" hidden="1" customHeight="1">
      <c r="A4779" s="339" t="s">
        <v>8276</v>
      </c>
      <c r="B4779" s="336" t="s">
        <v>8277</v>
      </c>
      <c r="C4779" s="337" t="s">
        <v>8240</v>
      </c>
      <c r="D4779" s="338">
        <v>3.4000000000000002E-2</v>
      </c>
      <c r="E4779" s="346">
        <f>B$4414/1.25</f>
        <v>230.55199999999999</v>
      </c>
      <c r="F4779" s="204">
        <f>PRODUCT(D4779:E4779)</f>
        <v>7.838768</v>
      </c>
      <c r="H4779" s="186"/>
    </row>
    <row r="4780" spans="1:8" ht="12.75" hidden="1" customHeight="1">
      <c r="A4780" s="783" t="s">
        <v>10886</v>
      </c>
      <c r="B4780" s="784"/>
      <c r="C4780" s="784"/>
      <c r="D4780" s="784"/>
      <c r="E4780" s="784"/>
      <c r="F4780" s="204">
        <f>SUM(F4779:F4779)</f>
        <v>7.838768</v>
      </c>
      <c r="H4780" s="186"/>
    </row>
    <row r="4781" spans="1:8" ht="12.75" hidden="1" customHeight="1">
      <c r="A4781" s="783" t="s">
        <v>6572</v>
      </c>
      <c r="B4781" s="784"/>
      <c r="C4781" s="784"/>
      <c r="D4781" s="784"/>
      <c r="E4781" s="206" t="s">
        <v>10906</v>
      </c>
      <c r="F4781" s="204">
        <f>SUM(F4773,F4777,F4780)</f>
        <v>10.045902</v>
      </c>
      <c r="H4781" s="186"/>
    </row>
    <row r="4782" spans="1:8" ht="12.75" hidden="1" customHeight="1">
      <c r="A4782" s="783"/>
      <c r="B4782" s="784"/>
      <c r="C4782" s="784"/>
      <c r="D4782" s="784"/>
      <c r="E4782" s="212" t="s">
        <v>10907</v>
      </c>
      <c r="F4782" s="213">
        <f>F$10*(F4777)</f>
        <v>1.9723730759999998</v>
      </c>
      <c r="H4782" s="186"/>
    </row>
    <row r="4783" spans="1:8" ht="12.75" hidden="1" customHeight="1">
      <c r="A4783" s="783"/>
      <c r="B4783" s="784"/>
      <c r="C4783" s="784"/>
      <c r="D4783" s="784"/>
      <c r="E4783" s="206" t="s">
        <v>10908</v>
      </c>
      <c r="F4783" s="213">
        <f>SUM(F4781:F4782)*F$11</f>
        <v>2.4036550152</v>
      </c>
      <c r="H4783" s="186"/>
    </row>
    <row r="4784" spans="1:8" ht="12.75" hidden="1" customHeight="1">
      <c r="A4784" s="789"/>
      <c r="B4784" s="790"/>
      <c r="C4784" s="790"/>
      <c r="D4784" s="790"/>
      <c r="E4784" s="215" t="s">
        <v>10909</v>
      </c>
      <c r="F4784" s="216">
        <f>SUM(F4781:F4783)</f>
        <v>14.4219300912</v>
      </c>
      <c r="H4784" s="186"/>
    </row>
    <row r="4785" spans="1:8" ht="12.75" hidden="1" customHeight="1">
      <c r="H4785" s="186"/>
    </row>
    <row r="4786" spans="1:8" ht="25.5" hidden="1" customHeight="1">
      <c r="A4786" s="791" t="s">
        <v>5085</v>
      </c>
      <c r="B4786" s="792"/>
      <c r="C4786" s="792"/>
      <c r="D4786" s="792"/>
      <c r="E4786" s="781" t="s">
        <v>6571</v>
      </c>
      <c r="F4786" s="782"/>
      <c r="H4786" s="186"/>
    </row>
    <row r="4787" spans="1:8" ht="12.75" hidden="1" customHeight="1">
      <c r="A4787" s="190" t="s">
        <v>10268</v>
      </c>
      <c r="B4787" s="191">
        <f>ROUND(F4798,2)</f>
        <v>10.95</v>
      </c>
      <c r="C4787" s="269"/>
      <c r="D4787" s="269"/>
      <c r="E4787" s="270"/>
      <c r="F4787" s="271"/>
      <c r="H4787" s="186"/>
    </row>
    <row r="4788" spans="1:8" ht="12.75" hidden="1" customHeight="1">
      <c r="A4788" s="195" t="s">
        <v>12885</v>
      </c>
      <c r="B4788" s="196" t="s">
        <v>8261</v>
      </c>
      <c r="C4788" s="196" t="s">
        <v>8262</v>
      </c>
      <c r="D4788" s="196" t="s">
        <v>8263</v>
      </c>
      <c r="E4788" s="196" t="s">
        <v>8264</v>
      </c>
      <c r="F4788" s="197" t="s">
        <v>8265</v>
      </c>
      <c r="H4788" s="186"/>
    </row>
    <row r="4789" spans="1:8" ht="12.75" hidden="1" customHeight="1">
      <c r="A4789" s="778" t="s">
        <v>6573</v>
      </c>
      <c r="B4789" s="779"/>
      <c r="C4789" s="779"/>
      <c r="D4789" s="779"/>
      <c r="E4789" s="779"/>
      <c r="F4789" s="780"/>
      <c r="H4789" s="186"/>
    </row>
    <row r="4790" spans="1:8" ht="12.75" hidden="1" customHeight="1">
      <c r="A4790" s="339" t="s">
        <v>5081</v>
      </c>
      <c r="B4790" s="336" t="s">
        <v>5082</v>
      </c>
      <c r="C4790" s="337" t="s">
        <v>13436</v>
      </c>
      <c r="D4790" s="338">
        <v>0</v>
      </c>
      <c r="E4790" s="211">
        <f>Insumos!D$88</f>
        <v>2.88</v>
      </c>
      <c r="F4790" s="204">
        <f>PRODUCT(D4790:E4790)</f>
        <v>0</v>
      </c>
      <c r="H4790" s="186"/>
    </row>
    <row r="4791" spans="1:8" ht="12.75" hidden="1" customHeight="1">
      <c r="A4791" s="339" t="s">
        <v>5083</v>
      </c>
      <c r="B4791" s="336" t="s">
        <v>5084</v>
      </c>
      <c r="C4791" s="337" t="s">
        <v>13436</v>
      </c>
      <c r="D4791" s="338">
        <v>0.1</v>
      </c>
      <c r="E4791" s="211">
        <f>Insumos!D$91</f>
        <v>9.01</v>
      </c>
      <c r="F4791" s="204">
        <f>PRODUCT(D4791:E4791)</f>
        <v>0.90100000000000002</v>
      </c>
      <c r="H4791" s="186"/>
    </row>
    <row r="4792" spans="1:8" ht="12.75" hidden="1" customHeight="1">
      <c r="A4792" s="783" t="s">
        <v>6574</v>
      </c>
      <c r="B4792" s="784"/>
      <c r="C4792" s="784"/>
      <c r="D4792" s="784"/>
      <c r="E4792" s="784"/>
      <c r="F4792" s="204">
        <f>SUM(F4790:F4791)</f>
        <v>0.90100000000000002</v>
      </c>
      <c r="H4792" s="186"/>
    </row>
    <row r="4793" spans="1:8" ht="12.75" hidden="1" customHeight="1">
      <c r="A4793" s="778" t="s">
        <v>13437</v>
      </c>
      <c r="B4793" s="779"/>
      <c r="C4793" s="779"/>
      <c r="D4793" s="779"/>
      <c r="E4793" s="779"/>
      <c r="F4793" s="780"/>
      <c r="H4793" s="186"/>
    </row>
    <row r="4794" spans="1:8" ht="12.75" hidden="1" customHeight="1">
      <c r="A4794" s="336" t="s">
        <v>8236</v>
      </c>
      <c r="B4794" s="336" t="s">
        <v>8237</v>
      </c>
      <c r="C4794" s="337" t="s">
        <v>13436</v>
      </c>
      <c r="D4794" s="338">
        <v>0.1</v>
      </c>
      <c r="E4794" s="211">
        <f>F$14</f>
        <v>2.89</v>
      </c>
      <c r="F4794" s="204">
        <f>PRODUCT(D4794:E4794)</f>
        <v>0.28900000000000003</v>
      </c>
      <c r="H4794" s="186"/>
    </row>
    <row r="4795" spans="1:8" ht="12.75" hidden="1" customHeight="1">
      <c r="A4795" s="336" t="s">
        <v>4681</v>
      </c>
      <c r="B4795" s="336" t="s">
        <v>4682</v>
      </c>
      <c r="C4795" s="337" t="s">
        <v>13436</v>
      </c>
      <c r="D4795" s="338">
        <v>1</v>
      </c>
      <c r="E4795" s="211">
        <f>F$12</f>
        <v>2.12</v>
      </c>
      <c r="F4795" s="204">
        <f>PRODUCT(D4795:E4795)</f>
        <v>2.12</v>
      </c>
      <c r="H4795" s="186"/>
    </row>
    <row r="4796" spans="1:8" ht="12.75" hidden="1" customHeight="1">
      <c r="A4796" s="783" t="s">
        <v>13444</v>
      </c>
      <c r="B4796" s="784"/>
      <c r="C4796" s="784"/>
      <c r="D4796" s="784"/>
      <c r="E4796" s="784"/>
      <c r="F4796" s="204">
        <f>SUM(F4794:F4795)</f>
        <v>2.4090000000000003</v>
      </c>
      <c r="H4796" s="186"/>
    </row>
    <row r="4797" spans="1:8" ht="12.75" hidden="1" customHeight="1">
      <c r="A4797" s="778" t="s">
        <v>8771</v>
      </c>
      <c r="B4797" s="779"/>
      <c r="C4797" s="779"/>
      <c r="D4797" s="779"/>
      <c r="E4797" s="779"/>
      <c r="F4797" s="780"/>
      <c r="H4797" s="186"/>
    </row>
    <row r="4798" spans="1:8" ht="12.75" hidden="1" customHeight="1">
      <c r="A4798" s="339" t="s">
        <v>8276</v>
      </c>
      <c r="B4798" s="336" t="s">
        <v>8277</v>
      </c>
      <c r="C4798" s="337" t="s">
        <v>8240</v>
      </c>
      <c r="D4798" s="338">
        <v>4.7500000000000001E-2</v>
      </c>
      <c r="E4798" s="346">
        <f>B$4414/1.25</f>
        <v>230.55199999999999</v>
      </c>
      <c r="F4798" s="204">
        <f>PRODUCT(D4798:E4798)</f>
        <v>10.951219999999999</v>
      </c>
      <c r="H4798" s="186"/>
    </row>
    <row r="4799" spans="1:8" ht="12.75" hidden="1" customHeight="1">
      <c r="A4799" s="783" t="s">
        <v>10886</v>
      </c>
      <c r="B4799" s="784"/>
      <c r="C4799" s="784"/>
      <c r="D4799" s="784"/>
      <c r="E4799" s="784"/>
      <c r="F4799" s="204">
        <f>SUM(F4798:F4798)</f>
        <v>10.951219999999999</v>
      </c>
      <c r="H4799" s="186"/>
    </row>
    <row r="4800" spans="1:8" ht="12.75" hidden="1" customHeight="1">
      <c r="A4800" s="783" t="s">
        <v>6572</v>
      </c>
      <c r="B4800" s="784"/>
      <c r="C4800" s="784"/>
      <c r="D4800" s="784"/>
      <c r="E4800" s="206" t="s">
        <v>10906</v>
      </c>
      <c r="F4800" s="204">
        <f>SUM(F4792,F4796,F4799)</f>
        <v>14.26122</v>
      </c>
      <c r="H4800" s="186"/>
    </row>
    <row r="4801" spans="1:8" ht="12.75" hidden="1" customHeight="1">
      <c r="A4801" s="783"/>
      <c r="B4801" s="784"/>
      <c r="C4801" s="784"/>
      <c r="D4801" s="784"/>
      <c r="E4801" s="212" t="s">
        <v>10907</v>
      </c>
      <c r="F4801" s="213">
        <f>F$10*(F4796)</f>
        <v>2.9582520000000003</v>
      </c>
      <c r="H4801" s="186"/>
    </row>
    <row r="4802" spans="1:8" ht="12.75" hidden="1" customHeight="1">
      <c r="A4802" s="783"/>
      <c r="B4802" s="784"/>
      <c r="C4802" s="784"/>
      <c r="D4802" s="784"/>
      <c r="E4802" s="206" t="s">
        <v>10908</v>
      </c>
      <c r="F4802" s="213">
        <f>SUM(F4800:F4801)*F$11</f>
        <v>3.4438944</v>
      </c>
      <c r="H4802" s="186"/>
    </row>
    <row r="4803" spans="1:8" ht="12.75" hidden="1" customHeight="1">
      <c r="A4803" s="789"/>
      <c r="B4803" s="790"/>
      <c r="C4803" s="790"/>
      <c r="D4803" s="790"/>
      <c r="E4803" s="215" t="s">
        <v>10909</v>
      </c>
      <c r="F4803" s="216">
        <f>SUM(F4800:F4802)</f>
        <v>20.663366400000001</v>
      </c>
      <c r="H4803" s="186"/>
    </row>
    <row r="4804" spans="1:8" ht="12.75" hidden="1" customHeight="1">
      <c r="A4804" s="206"/>
      <c r="B4804" s="206"/>
      <c r="C4804" s="206"/>
      <c r="D4804" s="206"/>
      <c r="E4804" s="212"/>
      <c r="F4804" s="220"/>
      <c r="H4804" s="186"/>
    </row>
    <row r="4805" spans="1:8" ht="12.75" hidden="1" customHeight="1">
      <c r="A4805" s="206"/>
      <c r="B4805" s="206"/>
      <c r="C4805" s="206"/>
      <c r="D4805" s="206"/>
      <c r="E4805" s="212"/>
      <c r="F4805" s="220"/>
      <c r="H4805" s="186"/>
    </row>
    <row r="4806" spans="1:8" ht="12.75" hidden="1" customHeight="1">
      <c r="A4806" s="206"/>
      <c r="B4806" s="206"/>
      <c r="C4806" s="206"/>
      <c r="D4806" s="206"/>
      <c r="E4806" s="212"/>
      <c r="F4806" s="220"/>
      <c r="H4806" s="186"/>
    </row>
    <row r="4807" spans="1:8" ht="12.75" hidden="1" customHeight="1">
      <c r="A4807" s="206"/>
      <c r="B4807" s="206"/>
      <c r="C4807" s="206"/>
      <c r="D4807" s="206"/>
      <c r="E4807" s="212"/>
      <c r="F4807" s="220"/>
      <c r="H4807" s="186"/>
    </row>
    <row r="4808" spans="1:8" ht="12.75" hidden="1" customHeight="1">
      <c r="A4808" s="206"/>
      <c r="B4808" s="206"/>
      <c r="C4808" s="206"/>
      <c r="D4808" s="206"/>
      <c r="E4808" s="212"/>
      <c r="F4808" s="220"/>
      <c r="H4808" s="186"/>
    </row>
    <row r="4809" spans="1:8" ht="12" hidden="1" customHeight="1">
      <c r="A4809" s="851" t="s">
        <v>12867</v>
      </c>
      <c r="B4809" s="852"/>
      <c r="C4809" s="852"/>
      <c r="D4809" s="852"/>
      <c r="E4809" s="853" t="s">
        <v>3995</v>
      </c>
      <c r="F4809" s="854"/>
      <c r="H4809" s="186"/>
    </row>
    <row r="4810" spans="1:8" ht="12" hidden="1" customHeight="1">
      <c r="A4810" s="406" t="s">
        <v>10268</v>
      </c>
      <c r="B4810" s="407">
        <f>ROUND(F4827,2)</f>
        <v>20.2</v>
      </c>
      <c r="C4810" s="408"/>
      <c r="D4810" s="408"/>
      <c r="E4810" s="409"/>
      <c r="F4810" s="410"/>
      <c r="H4810" s="186"/>
    </row>
    <row r="4811" spans="1:8" ht="12" hidden="1" customHeight="1">
      <c r="A4811" s="411" t="s">
        <v>12885</v>
      </c>
      <c r="B4811" s="412" t="s">
        <v>8261</v>
      </c>
      <c r="C4811" s="412" t="s">
        <v>8262</v>
      </c>
      <c r="D4811" s="412" t="s">
        <v>8263</v>
      </c>
      <c r="E4811" s="412" t="s">
        <v>8264</v>
      </c>
      <c r="F4811" s="413" t="s">
        <v>8265</v>
      </c>
      <c r="H4811" s="186"/>
    </row>
    <row r="4812" spans="1:8" ht="12" hidden="1" customHeight="1">
      <c r="A4812" s="855" t="s">
        <v>6573</v>
      </c>
      <c r="B4812" s="856"/>
      <c r="C4812" s="856"/>
      <c r="D4812" s="856"/>
      <c r="E4812" s="856"/>
      <c r="F4812" s="857"/>
      <c r="H4812" s="186"/>
    </row>
    <row r="4813" spans="1:8" ht="12" hidden="1" customHeight="1">
      <c r="A4813" s="414" t="s">
        <v>5081</v>
      </c>
      <c r="B4813" s="415" t="s">
        <v>5082</v>
      </c>
      <c r="C4813" s="416" t="s">
        <v>13436</v>
      </c>
      <c r="D4813" s="417">
        <v>0</v>
      </c>
      <c r="E4813" s="418">
        <f>Insumos!D$88</f>
        <v>2.88</v>
      </c>
      <c r="F4813" s="419">
        <f>PRODUCT(D4813:E4813)</f>
        <v>0</v>
      </c>
      <c r="H4813" s="186"/>
    </row>
    <row r="4814" spans="1:8" ht="12" hidden="1" customHeight="1">
      <c r="A4814" s="414" t="s">
        <v>5083</v>
      </c>
      <c r="B4814" s="415" t="s">
        <v>5084</v>
      </c>
      <c r="C4814" s="416" t="s">
        <v>13436</v>
      </c>
      <c r="D4814" s="417">
        <v>0.04</v>
      </c>
      <c r="E4814" s="418">
        <f>Insumos!D$91</f>
        <v>9.01</v>
      </c>
      <c r="F4814" s="419">
        <f>PRODUCT(D4814:E4814)</f>
        <v>0.3604</v>
      </c>
      <c r="H4814" s="186"/>
    </row>
    <row r="4815" spans="1:8" ht="12" hidden="1" customHeight="1">
      <c r="A4815" s="858" t="s">
        <v>6574</v>
      </c>
      <c r="B4815" s="859"/>
      <c r="C4815" s="859"/>
      <c r="D4815" s="859"/>
      <c r="E4815" s="859"/>
      <c r="F4815" s="419">
        <f>SUM(F4813:F4814)</f>
        <v>0.3604</v>
      </c>
      <c r="H4815" s="186"/>
    </row>
    <row r="4816" spans="1:8" ht="12" hidden="1" customHeight="1">
      <c r="A4816" s="855" t="s">
        <v>13437</v>
      </c>
      <c r="B4816" s="856"/>
      <c r="C4816" s="856"/>
      <c r="D4816" s="856"/>
      <c r="E4816" s="856"/>
      <c r="F4816" s="857"/>
      <c r="H4816" s="186"/>
    </row>
    <row r="4817" spans="1:8" ht="12" hidden="1" customHeight="1">
      <c r="A4817" s="415" t="s">
        <v>8236</v>
      </c>
      <c r="B4817" s="415" t="s">
        <v>8237</v>
      </c>
      <c r="C4817" s="416" t="s">
        <v>13436</v>
      </c>
      <c r="D4817" s="417">
        <v>0.04</v>
      </c>
      <c r="E4817" s="418">
        <f>F$14</f>
        <v>2.89</v>
      </c>
      <c r="F4817" s="419">
        <f>PRODUCT(D4817:E4817)</f>
        <v>0.11560000000000001</v>
      </c>
      <c r="H4817" s="186"/>
    </row>
    <row r="4818" spans="1:8" ht="12" hidden="1" customHeight="1">
      <c r="A4818" s="415" t="s">
        <v>4681</v>
      </c>
      <c r="B4818" s="415" t="s">
        <v>4682</v>
      </c>
      <c r="C4818" s="416" t="s">
        <v>13436</v>
      </c>
      <c r="D4818" s="417">
        <v>0.4</v>
      </c>
      <c r="E4818" s="418">
        <f>F$12</f>
        <v>2.12</v>
      </c>
      <c r="F4818" s="419">
        <f>PRODUCT(D4818:E4818)</f>
        <v>0.84800000000000009</v>
      </c>
      <c r="H4818" s="186"/>
    </row>
    <row r="4819" spans="1:8" ht="12" hidden="1" customHeight="1">
      <c r="A4819" s="858" t="s">
        <v>13444</v>
      </c>
      <c r="B4819" s="859"/>
      <c r="C4819" s="859"/>
      <c r="D4819" s="859"/>
      <c r="E4819" s="859"/>
      <c r="F4819" s="419">
        <f>SUM(F4817:F4818)</f>
        <v>0.96360000000000012</v>
      </c>
      <c r="H4819" s="186"/>
    </row>
    <row r="4820" spans="1:8" ht="12" hidden="1" customHeight="1">
      <c r="A4820" s="855" t="s">
        <v>8771</v>
      </c>
      <c r="B4820" s="856"/>
      <c r="C4820" s="856"/>
      <c r="D4820" s="856"/>
      <c r="E4820" s="856"/>
      <c r="F4820" s="857"/>
      <c r="H4820" s="186"/>
    </row>
    <row r="4821" spans="1:8" ht="12" hidden="1" customHeight="1">
      <c r="A4821" s="414" t="s">
        <v>8274</v>
      </c>
      <c r="B4821" s="415" t="s">
        <v>8275</v>
      </c>
      <c r="C4821" s="416" t="s">
        <v>8247</v>
      </c>
      <c r="D4821" s="417">
        <v>1.51</v>
      </c>
      <c r="E4821" s="421">
        <f>B$4238/1.25</f>
        <v>5.6719999999999997</v>
      </c>
      <c r="F4821" s="419">
        <f>PRODUCT(D4821:E4821)</f>
        <v>8.5647199999999994</v>
      </c>
      <c r="H4821" s="186"/>
    </row>
    <row r="4822" spans="1:8" ht="12" hidden="1" customHeight="1">
      <c r="A4822" s="414" t="s">
        <v>8276</v>
      </c>
      <c r="B4822" s="415" t="s">
        <v>8277</v>
      </c>
      <c r="C4822" s="416" t="s">
        <v>8240</v>
      </c>
      <c r="D4822" s="417">
        <v>2.5000000000000001E-2</v>
      </c>
      <c r="E4822" s="421">
        <f>B$4414/1.25</f>
        <v>230.55199999999999</v>
      </c>
      <c r="F4822" s="419">
        <f>PRODUCT(D4822:E4822)</f>
        <v>5.7637999999999998</v>
      </c>
      <c r="H4822" s="186"/>
    </row>
    <row r="4823" spans="1:8" ht="12" hidden="1" customHeight="1">
      <c r="A4823" s="858" t="s">
        <v>10886</v>
      </c>
      <c r="B4823" s="859"/>
      <c r="C4823" s="859"/>
      <c r="D4823" s="859"/>
      <c r="E4823" s="859"/>
      <c r="F4823" s="419">
        <f>SUM(F4821:F4822)</f>
        <v>14.328519999999999</v>
      </c>
      <c r="H4823" s="186"/>
    </row>
    <row r="4824" spans="1:8" ht="12" hidden="1" customHeight="1">
      <c r="A4824" s="858" t="s">
        <v>6572</v>
      </c>
      <c r="B4824" s="859"/>
      <c r="C4824" s="859"/>
      <c r="D4824" s="859"/>
      <c r="E4824" s="420" t="s">
        <v>10906</v>
      </c>
      <c r="F4824" s="419">
        <f>SUM(F4815,F4819,F4823)</f>
        <v>15.652519999999999</v>
      </c>
      <c r="H4824" s="186"/>
    </row>
    <row r="4825" spans="1:8" ht="12" hidden="1" customHeight="1">
      <c r="A4825" s="858"/>
      <c r="B4825" s="859"/>
      <c r="C4825" s="859"/>
      <c r="D4825" s="859"/>
      <c r="E4825" s="422" t="s">
        <v>10907</v>
      </c>
      <c r="F4825" s="423">
        <f>F$10*(F4819)</f>
        <v>1.1833008</v>
      </c>
      <c r="H4825" s="186"/>
    </row>
    <row r="4826" spans="1:8" ht="12" hidden="1" customHeight="1">
      <c r="A4826" s="858"/>
      <c r="B4826" s="859"/>
      <c r="C4826" s="859"/>
      <c r="D4826" s="859"/>
      <c r="E4826" s="420" t="s">
        <v>10908</v>
      </c>
      <c r="F4826" s="423">
        <f>SUM(F4824:F4825)*F$11</f>
        <v>3.3671641600000002</v>
      </c>
      <c r="H4826" s="186"/>
    </row>
    <row r="4827" spans="1:8" ht="12" hidden="1" customHeight="1">
      <c r="A4827" s="860"/>
      <c r="B4827" s="861"/>
      <c r="C4827" s="861"/>
      <c r="D4827" s="861"/>
      <c r="E4827" s="425" t="s">
        <v>10909</v>
      </c>
      <c r="F4827" s="426">
        <f>SUM(F4824:F4826)</f>
        <v>20.202984960000002</v>
      </c>
      <c r="H4827" s="186"/>
    </row>
    <row r="4828" spans="1:8" ht="12" hidden="1" customHeight="1">
      <c r="H4828" s="186"/>
    </row>
    <row r="4829" spans="1:8" ht="12" hidden="1" customHeight="1">
      <c r="A4829" s="791" t="s">
        <v>8216</v>
      </c>
      <c r="B4829" s="792"/>
      <c r="C4829" s="792"/>
      <c r="D4829" s="792"/>
      <c r="E4829" s="781" t="s">
        <v>3998</v>
      </c>
      <c r="F4829" s="782"/>
      <c r="H4829" s="186"/>
    </row>
    <row r="4830" spans="1:8" ht="12" hidden="1" customHeight="1">
      <c r="A4830" s="190" t="s">
        <v>10268</v>
      </c>
      <c r="B4830" s="191">
        <f>ROUND(F4851,2)</f>
        <v>50.03</v>
      </c>
      <c r="C4830" s="269"/>
      <c r="D4830" s="269"/>
      <c r="E4830" s="270"/>
      <c r="F4830" s="271"/>
      <c r="H4830" s="186"/>
    </row>
    <row r="4831" spans="1:8" ht="12" hidden="1" customHeight="1">
      <c r="A4831" s="195" t="s">
        <v>12885</v>
      </c>
      <c r="B4831" s="196" t="s">
        <v>8261</v>
      </c>
      <c r="C4831" s="196" t="s">
        <v>8262</v>
      </c>
      <c r="D4831" s="196" t="s">
        <v>8263</v>
      </c>
      <c r="E4831" s="196" t="s">
        <v>8264</v>
      </c>
      <c r="F4831" s="197" t="s">
        <v>8265</v>
      </c>
      <c r="H4831" s="186"/>
    </row>
    <row r="4832" spans="1:8" ht="12" hidden="1" customHeight="1">
      <c r="A4832" s="778" t="s">
        <v>13437</v>
      </c>
      <c r="B4832" s="779"/>
      <c r="C4832" s="779"/>
      <c r="D4832" s="779"/>
      <c r="E4832" s="779"/>
      <c r="F4832" s="780"/>
      <c r="H4832" s="186"/>
    </row>
    <row r="4833" spans="1:8" ht="12" hidden="1" customHeight="1">
      <c r="A4833" s="207" t="s">
        <v>8236</v>
      </c>
      <c r="B4833" s="208" t="s">
        <v>8237</v>
      </c>
      <c r="C4833" s="209" t="s">
        <v>13436</v>
      </c>
      <c r="D4833" s="210">
        <v>0.35</v>
      </c>
      <c r="E4833" s="211">
        <f>F$14</f>
        <v>2.89</v>
      </c>
      <c r="F4833" s="204">
        <f>PRODUCT(D4833:E4833)</f>
        <v>1.0115000000000001</v>
      </c>
      <c r="H4833" s="186"/>
    </row>
    <row r="4834" spans="1:8" ht="12" hidden="1" customHeight="1">
      <c r="A4834" s="207" t="s">
        <v>4681</v>
      </c>
      <c r="B4834" s="208" t="s">
        <v>4682</v>
      </c>
      <c r="C4834" s="209" t="s">
        <v>13436</v>
      </c>
      <c r="D4834" s="210">
        <v>0.35</v>
      </c>
      <c r="E4834" s="211">
        <f>F$12</f>
        <v>2.12</v>
      </c>
      <c r="F4834" s="204">
        <f>PRODUCT(D4834:E4834)</f>
        <v>0.74199999999999999</v>
      </c>
      <c r="H4834" s="186"/>
    </row>
    <row r="4835" spans="1:8" ht="12" hidden="1" customHeight="1">
      <c r="A4835" s="783" t="s">
        <v>13444</v>
      </c>
      <c r="B4835" s="784"/>
      <c r="C4835" s="784"/>
      <c r="D4835" s="784"/>
      <c r="E4835" s="784"/>
      <c r="F4835" s="204">
        <f>SUM(F4833:F4834)</f>
        <v>1.7535000000000001</v>
      </c>
      <c r="H4835" s="186"/>
    </row>
    <row r="4836" spans="1:8" ht="12" hidden="1" customHeight="1">
      <c r="A4836" s="778" t="s">
        <v>13445</v>
      </c>
      <c r="B4836" s="779"/>
      <c r="C4836" s="779"/>
      <c r="D4836" s="779"/>
      <c r="E4836" s="779"/>
      <c r="F4836" s="780"/>
      <c r="H4836" s="186"/>
    </row>
    <row r="4837" spans="1:8" ht="12" hidden="1" customHeight="1">
      <c r="A4837" s="207" t="s">
        <v>11445</v>
      </c>
      <c r="B4837" s="208" t="s">
        <v>11446</v>
      </c>
      <c r="C4837" s="209" t="s">
        <v>8247</v>
      </c>
      <c r="D4837" s="210">
        <v>0.74</v>
      </c>
      <c r="E4837" s="211">
        <f>Insumos!D$559</f>
        <v>4.5199999999999996</v>
      </c>
      <c r="F4837" s="204">
        <f t="shared" ref="F4837:F4842" si="17">PRODUCT(D4837:E4837)</f>
        <v>3.3447999999999998</v>
      </c>
      <c r="H4837" s="186"/>
    </row>
    <row r="4838" spans="1:8" ht="12" hidden="1" customHeight="1">
      <c r="A4838" s="207" t="s">
        <v>8250</v>
      </c>
      <c r="B4838" s="208" t="s">
        <v>8251</v>
      </c>
      <c r="C4838" s="209" t="s">
        <v>4675</v>
      </c>
      <c r="D4838" s="210">
        <v>1</v>
      </c>
      <c r="E4838" s="211">
        <f>Insumos!D$2331</f>
        <v>4.58</v>
      </c>
      <c r="F4838" s="204">
        <f t="shared" si="17"/>
        <v>4.58</v>
      </c>
      <c r="H4838" s="186"/>
    </row>
    <row r="4839" spans="1:8" ht="12" hidden="1" customHeight="1">
      <c r="A4839" s="207" t="s">
        <v>8254</v>
      </c>
      <c r="B4839" s="208" t="s">
        <v>8255</v>
      </c>
      <c r="C4839" s="209" t="s">
        <v>8247</v>
      </c>
      <c r="D4839" s="210">
        <v>0.03</v>
      </c>
      <c r="E4839" s="211">
        <f>Insumos!D$700</f>
        <v>6.8</v>
      </c>
      <c r="F4839" s="204">
        <f t="shared" si="17"/>
        <v>0.20399999999999999</v>
      </c>
      <c r="H4839" s="186"/>
    </row>
    <row r="4840" spans="1:8" ht="12" hidden="1" customHeight="1">
      <c r="A4840" s="207" t="s">
        <v>8256</v>
      </c>
      <c r="B4840" s="208" t="s">
        <v>8257</v>
      </c>
      <c r="C4840" s="209" t="s">
        <v>4675</v>
      </c>
      <c r="D4840" s="210">
        <v>0.97</v>
      </c>
      <c r="E4840" s="211">
        <f>Insumos!D$2357</f>
        <v>2</v>
      </c>
      <c r="F4840" s="204">
        <f t="shared" si="17"/>
        <v>1.94</v>
      </c>
      <c r="H4840" s="186"/>
    </row>
    <row r="4841" spans="1:8" ht="12" hidden="1" customHeight="1">
      <c r="A4841" s="207" t="s">
        <v>8258</v>
      </c>
      <c r="B4841" s="208" t="s">
        <v>8259</v>
      </c>
      <c r="C4841" s="209" t="s">
        <v>4675</v>
      </c>
      <c r="D4841" s="210">
        <v>0.55000000000000004</v>
      </c>
      <c r="E4841" s="211">
        <f>Insumos!D$2361</f>
        <v>6</v>
      </c>
      <c r="F4841" s="204">
        <f t="shared" si="17"/>
        <v>3.3000000000000003</v>
      </c>
      <c r="H4841" s="186"/>
    </row>
    <row r="4842" spans="1:8" ht="12" hidden="1" customHeight="1">
      <c r="A4842" s="207" t="s">
        <v>8217</v>
      </c>
      <c r="B4842" s="208" t="s">
        <v>8218</v>
      </c>
      <c r="C4842" s="209" t="s">
        <v>12889</v>
      </c>
      <c r="D4842" s="210">
        <v>1</v>
      </c>
      <c r="E4842" s="211">
        <f>Insumos!D$215</f>
        <v>15.34</v>
      </c>
      <c r="F4842" s="204">
        <f t="shared" si="17"/>
        <v>15.34</v>
      </c>
      <c r="H4842" s="186"/>
    </row>
    <row r="4843" spans="1:8" ht="12" hidden="1" customHeight="1">
      <c r="A4843" s="783" t="s">
        <v>10905</v>
      </c>
      <c r="B4843" s="784"/>
      <c r="C4843" s="784"/>
      <c r="D4843" s="784"/>
      <c r="E4843" s="784"/>
      <c r="F4843" s="204">
        <f>SUM(F4837:F4842)</f>
        <v>28.7088</v>
      </c>
      <c r="H4843" s="186"/>
    </row>
    <row r="4844" spans="1:8" ht="12" hidden="1" customHeight="1">
      <c r="A4844" s="778" t="s">
        <v>8771</v>
      </c>
      <c r="B4844" s="779"/>
      <c r="C4844" s="779"/>
      <c r="D4844" s="779"/>
      <c r="E4844" s="779"/>
      <c r="F4844" s="780"/>
      <c r="H4844" s="186"/>
    </row>
    <row r="4845" spans="1:8" ht="12" hidden="1" customHeight="1">
      <c r="A4845" s="219" t="s">
        <v>10915</v>
      </c>
      <c r="B4845" s="208" t="s">
        <v>10916</v>
      </c>
      <c r="C4845" s="209" t="s">
        <v>8240</v>
      </c>
      <c r="D4845" s="210">
        <v>0.03</v>
      </c>
      <c r="E4845" s="272">
        <f>B$4432/1.25</f>
        <v>235.44800000000001</v>
      </c>
      <c r="F4845" s="204">
        <f>PRODUCT(D4845:E4845)</f>
        <v>7.0634399999999999</v>
      </c>
      <c r="H4845" s="186"/>
    </row>
    <row r="4846" spans="1:8" ht="12" hidden="1" customHeight="1">
      <c r="A4846" s="219" t="s">
        <v>8219</v>
      </c>
      <c r="B4846" s="208" t="s">
        <v>8194</v>
      </c>
      <c r="C4846" s="209" t="s">
        <v>8240</v>
      </c>
      <c r="D4846" s="210">
        <v>0.03</v>
      </c>
      <c r="E4846" s="272">
        <f>B$4647/1.25</f>
        <v>67.183999999999997</v>
      </c>
      <c r="F4846" s="204">
        <f>PRODUCT(D4846:E4846)</f>
        <v>2.01552</v>
      </c>
      <c r="H4846" s="186"/>
    </row>
    <row r="4847" spans="1:8" ht="12" hidden="1" customHeight="1">
      <c r="A4847" s="783" t="s">
        <v>10886</v>
      </c>
      <c r="B4847" s="784"/>
      <c r="C4847" s="784"/>
      <c r="D4847" s="784"/>
      <c r="E4847" s="784"/>
      <c r="F4847" s="204">
        <f>SUM(F4845:F4846)</f>
        <v>9.0789600000000004</v>
      </c>
      <c r="H4847" s="186"/>
    </row>
    <row r="4848" spans="1:8" ht="12" hidden="1" customHeight="1">
      <c r="A4848" s="783" t="s">
        <v>6572</v>
      </c>
      <c r="B4848" s="784"/>
      <c r="C4848" s="784"/>
      <c r="D4848" s="784"/>
      <c r="E4848" s="206" t="s">
        <v>10906</v>
      </c>
      <c r="F4848" s="204">
        <f>SUM(F4835,F4843,F4847)</f>
        <v>39.541260000000001</v>
      </c>
      <c r="H4848" s="186"/>
    </row>
    <row r="4849" spans="1:8" ht="12" hidden="1" customHeight="1">
      <c r="A4849" s="783"/>
      <c r="B4849" s="784"/>
      <c r="C4849" s="784"/>
      <c r="D4849" s="784"/>
      <c r="E4849" s="212" t="s">
        <v>10907</v>
      </c>
      <c r="F4849" s="213">
        <f>F$10*(F4835)</f>
        <v>2.1532979999999999</v>
      </c>
      <c r="H4849" s="186"/>
    </row>
    <row r="4850" spans="1:8" ht="12" hidden="1" customHeight="1">
      <c r="A4850" s="783"/>
      <c r="B4850" s="784"/>
      <c r="C4850" s="784"/>
      <c r="D4850" s="784"/>
      <c r="E4850" s="206" t="s">
        <v>10908</v>
      </c>
      <c r="F4850" s="213">
        <f>SUM(F4848:F4849)*F$11</f>
        <v>8.3389116000000012</v>
      </c>
      <c r="H4850" s="186"/>
    </row>
    <row r="4851" spans="1:8" ht="12" hidden="1" customHeight="1">
      <c r="A4851" s="789"/>
      <c r="B4851" s="790"/>
      <c r="C4851" s="790"/>
      <c r="D4851" s="790"/>
      <c r="E4851" s="215" t="s">
        <v>10909</v>
      </c>
      <c r="F4851" s="216">
        <f>SUM(F4848:F4850)</f>
        <v>50.033469600000004</v>
      </c>
      <c r="H4851" s="186"/>
    </row>
    <row r="4852" spans="1:8" ht="12" hidden="1" customHeight="1">
      <c r="A4852" s="206"/>
      <c r="B4852" s="206"/>
      <c r="C4852" s="206"/>
      <c r="D4852" s="206"/>
      <c r="E4852" s="212"/>
      <c r="F4852" s="220"/>
      <c r="H4852" s="186"/>
    </row>
    <row r="4853" spans="1:8" ht="12.75" hidden="1" customHeight="1">
      <c r="H4853" s="186"/>
    </row>
    <row r="4854" spans="1:8" ht="11.85" hidden="1" customHeight="1">
      <c r="A4854" s="791" t="s">
        <v>8195</v>
      </c>
      <c r="B4854" s="792"/>
      <c r="C4854" s="792"/>
      <c r="D4854" s="792"/>
      <c r="E4854" s="781" t="s">
        <v>3998</v>
      </c>
      <c r="F4854" s="782"/>
      <c r="H4854" s="186"/>
    </row>
    <row r="4855" spans="1:8" ht="11.85" hidden="1" customHeight="1">
      <c r="A4855" s="190" t="s">
        <v>10268</v>
      </c>
      <c r="B4855" s="191">
        <f>ROUND(F4876,2)</f>
        <v>53.96</v>
      </c>
      <c r="C4855" s="269"/>
      <c r="D4855" s="269"/>
      <c r="E4855" s="270"/>
      <c r="F4855" s="271"/>
      <c r="H4855" s="186"/>
    </row>
    <row r="4856" spans="1:8" ht="11.85" hidden="1" customHeight="1">
      <c r="A4856" s="195" t="s">
        <v>12885</v>
      </c>
      <c r="B4856" s="196" t="s">
        <v>8261</v>
      </c>
      <c r="C4856" s="196" t="s">
        <v>8262</v>
      </c>
      <c r="D4856" s="196" t="s">
        <v>8263</v>
      </c>
      <c r="E4856" s="196" t="s">
        <v>8264</v>
      </c>
      <c r="F4856" s="197" t="s">
        <v>8265</v>
      </c>
      <c r="H4856" s="186"/>
    </row>
    <row r="4857" spans="1:8" ht="11.85" hidden="1" customHeight="1">
      <c r="A4857" s="778" t="s">
        <v>13437</v>
      </c>
      <c r="B4857" s="779"/>
      <c r="C4857" s="779"/>
      <c r="D4857" s="779"/>
      <c r="E4857" s="779"/>
      <c r="F4857" s="780"/>
      <c r="H4857" s="186"/>
    </row>
    <row r="4858" spans="1:8" ht="11.85" hidden="1" customHeight="1">
      <c r="A4858" s="207" t="s">
        <v>8236</v>
      </c>
      <c r="B4858" s="208" t="s">
        <v>8237</v>
      </c>
      <c r="C4858" s="209" t="s">
        <v>13436</v>
      </c>
      <c r="D4858" s="210">
        <v>0.35</v>
      </c>
      <c r="E4858" s="211">
        <f>F$14</f>
        <v>2.89</v>
      </c>
      <c r="F4858" s="204">
        <f>PRODUCT(D4858:E4858)</f>
        <v>1.0115000000000001</v>
      </c>
      <c r="H4858" s="186"/>
    </row>
    <row r="4859" spans="1:8" ht="11.85" hidden="1" customHeight="1">
      <c r="A4859" s="207" t="s">
        <v>4681</v>
      </c>
      <c r="B4859" s="208" t="s">
        <v>4682</v>
      </c>
      <c r="C4859" s="209" t="s">
        <v>13436</v>
      </c>
      <c r="D4859" s="210">
        <v>0.35</v>
      </c>
      <c r="E4859" s="211">
        <f>F$12</f>
        <v>2.12</v>
      </c>
      <c r="F4859" s="204">
        <f>PRODUCT(D4859:E4859)</f>
        <v>0.74199999999999999</v>
      </c>
      <c r="H4859" s="186"/>
    </row>
    <row r="4860" spans="1:8" ht="11.85" hidden="1" customHeight="1">
      <c r="A4860" s="783" t="s">
        <v>13444</v>
      </c>
      <c r="B4860" s="784"/>
      <c r="C4860" s="784"/>
      <c r="D4860" s="784"/>
      <c r="E4860" s="784"/>
      <c r="F4860" s="204">
        <f>SUM(F4858:F4859)</f>
        <v>1.7535000000000001</v>
      </c>
      <c r="H4860" s="186"/>
    </row>
    <row r="4861" spans="1:8" ht="11.85" hidden="1" customHeight="1">
      <c r="A4861" s="778" t="s">
        <v>13445</v>
      </c>
      <c r="B4861" s="779"/>
      <c r="C4861" s="779"/>
      <c r="D4861" s="779"/>
      <c r="E4861" s="779"/>
      <c r="F4861" s="780"/>
      <c r="H4861" s="186"/>
    </row>
    <row r="4862" spans="1:8" ht="11.85" hidden="1" customHeight="1">
      <c r="A4862" s="207" t="s">
        <v>11445</v>
      </c>
      <c r="B4862" s="208" t="s">
        <v>11446</v>
      </c>
      <c r="C4862" s="209" t="s">
        <v>8247</v>
      </c>
      <c r="D4862" s="210">
        <v>0.74</v>
      </c>
      <c r="E4862" s="211">
        <f>Insumos!D$559</f>
        <v>4.5199999999999996</v>
      </c>
      <c r="F4862" s="204">
        <f t="shared" ref="F4862:F4867" si="18">PRODUCT(D4862:E4862)</f>
        <v>3.3447999999999998</v>
      </c>
      <c r="H4862" s="186"/>
    </row>
    <row r="4863" spans="1:8" ht="11.85" hidden="1" customHeight="1">
      <c r="A4863" s="207" t="s">
        <v>8250</v>
      </c>
      <c r="B4863" s="208" t="s">
        <v>8251</v>
      </c>
      <c r="C4863" s="209" t="s">
        <v>4675</v>
      </c>
      <c r="D4863" s="210">
        <v>1.3</v>
      </c>
      <c r="E4863" s="211">
        <f>Insumos!D$2331</f>
        <v>4.58</v>
      </c>
      <c r="F4863" s="204">
        <f t="shared" si="18"/>
        <v>5.9540000000000006</v>
      </c>
      <c r="H4863" s="186"/>
    </row>
    <row r="4864" spans="1:8" ht="11.85" hidden="1" customHeight="1">
      <c r="A4864" s="207" t="s">
        <v>8254</v>
      </c>
      <c r="B4864" s="208" t="s">
        <v>8255</v>
      </c>
      <c r="C4864" s="209" t="s">
        <v>8247</v>
      </c>
      <c r="D4864" s="210">
        <v>0.03</v>
      </c>
      <c r="E4864" s="211">
        <f>Insumos!D$700</f>
        <v>6.8</v>
      </c>
      <c r="F4864" s="204">
        <f t="shared" si="18"/>
        <v>0.20399999999999999</v>
      </c>
      <c r="H4864" s="186"/>
    </row>
    <row r="4865" spans="1:8" ht="11.85" hidden="1" customHeight="1">
      <c r="A4865" s="207" t="s">
        <v>8256</v>
      </c>
      <c r="B4865" s="208" t="s">
        <v>8257</v>
      </c>
      <c r="C4865" s="209" t="s">
        <v>4675</v>
      </c>
      <c r="D4865" s="210">
        <v>0.97</v>
      </c>
      <c r="E4865" s="211">
        <f>Insumos!D$2357</f>
        <v>2</v>
      </c>
      <c r="F4865" s="204">
        <f t="shared" si="18"/>
        <v>1.94</v>
      </c>
      <c r="H4865" s="186"/>
    </row>
    <row r="4866" spans="1:8" ht="11.85" hidden="1" customHeight="1">
      <c r="A4866" s="207" t="s">
        <v>8258</v>
      </c>
      <c r="B4866" s="208" t="s">
        <v>8259</v>
      </c>
      <c r="C4866" s="209" t="s">
        <v>4675</v>
      </c>
      <c r="D4866" s="210">
        <v>0.65</v>
      </c>
      <c r="E4866" s="211">
        <f>Insumos!D$2361</f>
        <v>6</v>
      </c>
      <c r="F4866" s="204">
        <f t="shared" si="18"/>
        <v>3.9000000000000004</v>
      </c>
      <c r="H4866" s="186"/>
    </row>
    <row r="4867" spans="1:8" ht="11.85" hidden="1" customHeight="1">
      <c r="A4867" s="207" t="s">
        <v>8196</v>
      </c>
      <c r="B4867" s="208" t="s">
        <v>8212</v>
      </c>
      <c r="C4867" s="209" t="s">
        <v>12889</v>
      </c>
      <c r="D4867" s="210">
        <v>1</v>
      </c>
      <c r="E4867" s="211">
        <f>Insumos!D$216</f>
        <v>16.64</v>
      </c>
      <c r="F4867" s="204">
        <f t="shared" si="18"/>
        <v>16.64</v>
      </c>
      <c r="H4867" s="186"/>
    </row>
    <row r="4868" spans="1:8" ht="11.85" hidden="1" customHeight="1">
      <c r="A4868" s="783" t="s">
        <v>10905</v>
      </c>
      <c r="B4868" s="784"/>
      <c r="C4868" s="784"/>
      <c r="D4868" s="784"/>
      <c r="E4868" s="784"/>
      <c r="F4868" s="204">
        <f>SUM(F4862:F4867)</f>
        <v>31.982800000000001</v>
      </c>
      <c r="H4868" s="186"/>
    </row>
    <row r="4869" spans="1:8" ht="11.85" hidden="1" customHeight="1">
      <c r="A4869" s="778" t="s">
        <v>8771</v>
      </c>
      <c r="B4869" s="779"/>
      <c r="C4869" s="779"/>
      <c r="D4869" s="779"/>
      <c r="E4869" s="779"/>
      <c r="F4869" s="780"/>
      <c r="H4869" s="186"/>
    </row>
    <row r="4870" spans="1:8" ht="11.85" hidden="1" customHeight="1">
      <c r="A4870" s="219" t="s">
        <v>10915</v>
      </c>
      <c r="B4870" s="208" t="s">
        <v>10916</v>
      </c>
      <c r="C4870" s="209" t="s">
        <v>8240</v>
      </c>
      <c r="D4870" s="210">
        <v>0.03</v>
      </c>
      <c r="E4870" s="272">
        <f>B$4432/1.25</f>
        <v>235.44800000000001</v>
      </c>
      <c r="F4870" s="204">
        <f>PRODUCT(D4870:E4870)</f>
        <v>7.0634399999999999</v>
      </c>
      <c r="H4870" s="186"/>
    </row>
    <row r="4871" spans="1:8" ht="11.85" hidden="1" customHeight="1">
      <c r="A4871" s="219" t="s">
        <v>8219</v>
      </c>
      <c r="B4871" s="208" t="s">
        <v>8194</v>
      </c>
      <c r="C4871" s="209" t="s">
        <v>8240</v>
      </c>
      <c r="D4871" s="210">
        <v>0.03</v>
      </c>
      <c r="E4871" s="272">
        <f>B$4647/1.25</f>
        <v>67.183999999999997</v>
      </c>
      <c r="F4871" s="204">
        <f>PRODUCT(D4871:E4871)</f>
        <v>2.01552</v>
      </c>
      <c r="H4871" s="186"/>
    </row>
    <row r="4872" spans="1:8" ht="11.85" hidden="1" customHeight="1">
      <c r="A4872" s="783" t="s">
        <v>10886</v>
      </c>
      <c r="B4872" s="784"/>
      <c r="C4872" s="784"/>
      <c r="D4872" s="784"/>
      <c r="E4872" s="784"/>
      <c r="F4872" s="204">
        <f>SUM(F4870:F4871)</f>
        <v>9.0789600000000004</v>
      </c>
      <c r="H4872" s="186"/>
    </row>
    <row r="4873" spans="1:8" ht="11.85" hidden="1" customHeight="1">
      <c r="A4873" s="783" t="s">
        <v>6572</v>
      </c>
      <c r="B4873" s="784"/>
      <c r="C4873" s="784"/>
      <c r="D4873" s="784"/>
      <c r="E4873" s="206" t="s">
        <v>10906</v>
      </c>
      <c r="F4873" s="204">
        <f>SUM(F4860,F4868,F4872)</f>
        <v>42.815260000000002</v>
      </c>
      <c r="H4873" s="186"/>
    </row>
    <row r="4874" spans="1:8" ht="11.85" hidden="1" customHeight="1">
      <c r="A4874" s="783"/>
      <c r="B4874" s="784"/>
      <c r="C4874" s="784"/>
      <c r="D4874" s="784"/>
      <c r="E4874" s="212" t="s">
        <v>10907</v>
      </c>
      <c r="F4874" s="213">
        <f>F$10*(F4860)</f>
        <v>2.1532979999999999</v>
      </c>
      <c r="H4874" s="186"/>
    </row>
    <row r="4875" spans="1:8" ht="11.85" hidden="1" customHeight="1">
      <c r="A4875" s="783"/>
      <c r="B4875" s="784"/>
      <c r="C4875" s="784"/>
      <c r="D4875" s="784"/>
      <c r="E4875" s="206" t="s">
        <v>10908</v>
      </c>
      <c r="F4875" s="213">
        <f>SUM(F4873:F4874)*F$11</f>
        <v>8.993711600000001</v>
      </c>
      <c r="H4875" s="186"/>
    </row>
    <row r="4876" spans="1:8" ht="11.85" hidden="1" customHeight="1">
      <c r="A4876" s="789"/>
      <c r="B4876" s="790"/>
      <c r="C4876" s="790"/>
      <c r="D4876" s="790"/>
      <c r="E4876" s="215" t="s">
        <v>10909</v>
      </c>
      <c r="F4876" s="216">
        <f>SUM(F4873:F4875)</f>
        <v>53.962269599999999</v>
      </c>
      <c r="H4876" s="186"/>
    </row>
    <row r="4877" spans="1:8" ht="11.85" hidden="1" customHeight="1">
      <c r="H4877" s="186"/>
    </row>
    <row r="4878" spans="1:8" ht="11.85" hidden="1" customHeight="1">
      <c r="A4878" s="791" t="s">
        <v>8198</v>
      </c>
      <c r="B4878" s="792"/>
      <c r="C4878" s="792"/>
      <c r="D4878" s="792"/>
      <c r="E4878" s="781" t="s">
        <v>3998</v>
      </c>
      <c r="F4878" s="782"/>
      <c r="H4878" s="186"/>
    </row>
    <row r="4879" spans="1:8" ht="11.85" hidden="1" customHeight="1">
      <c r="A4879" s="190" t="s">
        <v>10268</v>
      </c>
      <c r="B4879" s="191">
        <f>ROUND(F4900,2)</f>
        <v>55.13</v>
      </c>
      <c r="C4879" s="269"/>
      <c r="D4879" s="269"/>
      <c r="E4879" s="270"/>
      <c r="F4879" s="271"/>
      <c r="H4879" s="186"/>
    </row>
    <row r="4880" spans="1:8" ht="11.85" hidden="1" customHeight="1">
      <c r="A4880" s="195" t="s">
        <v>12885</v>
      </c>
      <c r="B4880" s="196" t="s">
        <v>8261</v>
      </c>
      <c r="C4880" s="196" t="s">
        <v>8262</v>
      </c>
      <c r="D4880" s="196" t="s">
        <v>8263</v>
      </c>
      <c r="E4880" s="196" t="s">
        <v>8264</v>
      </c>
      <c r="F4880" s="197" t="s">
        <v>8265</v>
      </c>
      <c r="H4880" s="186"/>
    </row>
    <row r="4881" spans="1:8" ht="11.85" hidden="1" customHeight="1">
      <c r="A4881" s="778" t="s">
        <v>13437</v>
      </c>
      <c r="B4881" s="779"/>
      <c r="C4881" s="779"/>
      <c r="D4881" s="779"/>
      <c r="E4881" s="779"/>
      <c r="F4881" s="780"/>
      <c r="H4881" s="186"/>
    </row>
    <row r="4882" spans="1:8" ht="11.85" hidden="1" customHeight="1">
      <c r="A4882" s="207" t="s">
        <v>8236</v>
      </c>
      <c r="B4882" s="208" t="s">
        <v>8237</v>
      </c>
      <c r="C4882" s="209" t="s">
        <v>13436</v>
      </c>
      <c r="D4882" s="210">
        <v>0.35</v>
      </c>
      <c r="E4882" s="211">
        <f>F$14</f>
        <v>2.89</v>
      </c>
      <c r="F4882" s="204">
        <f>PRODUCT(D4882:E4882)</f>
        <v>1.0115000000000001</v>
      </c>
      <c r="H4882" s="186"/>
    </row>
    <row r="4883" spans="1:8" ht="11.85" hidden="1" customHeight="1">
      <c r="A4883" s="207" t="s">
        <v>4681</v>
      </c>
      <c r="B4883" s="208" t="s">
        <v>4682</v>
      </c>
      <c r="C4883" s="209" t="s">
        <v>13436</v>
      </c>
      <c r="D4883" s="210">
        <v>0.35</v>
      </c>
      <c r="E4883" s="211">
        <f>F$12</f>
        <v>2.12</v>
      </c>
      <c r="F4883" s="204">
        <f>PRODUCT(D4883:E4883)</f>
        <v>0.74199999999999999</v>
      </c>
      <c r="H4883" s="186"/>
    </row>
    <row r="4884" spans="1:8" ht="11.85" hidden="1" customHeight="1">
      <c r="A4884" s="783" t="s">
        <v>13444</v>
      </c>
      <c r="B4884" s="784"/>
      <c r="C4884" s="784"/>
      <c r="D4884" s="784"/>
      <c r="E4884" s="784"/>
      <c r="F4884" s="204">
        <f>SUM(F4882:F4883)</f>
        <v>1.7535000000000001</v>
      </c>
      <c r="H4884" s="186"/>
    </row>
    <row r="4885" spans="1:8" ht="11.85" hidden="1" customHeight="1">
      <c r="A4885" s="778" t="s">
        <v>13445</v>
      </c>
      <c r="B4885" s="779"/>
      <c r="C4885" s="779"/>
      <c r="D4885" s="779"/>
      <c r="E4885" s="779"/>
      <c r="F4885" s="780"/>
      <c r="H4885" s="186"/>
    </row>
    <row r="4886" spans="1:8" ht="11.85" hidden="1" customHeight="1">
      <c r="A4886" s="207" t="s">
        <v>11445</v>
      </c>
      <c r="B4886" s="208" t="s">
        <v>11446</v>
      </c>
      <c r="C4886" s="209" t="s">
        <v>8247</v>
      </c>
      <c r="D4886" s="210">
        <v>0.74</v>
      </c>
      <c r="E4886" s="211">
        <f>Insumos!D$559</f>
        <v>4.5199999999999996</v>
      </c>
      <c r="F4886" s="204">
        <f t="shared" ref="F4886:F4891" si="19">PRODUCT(D4886:E4886)</f>
        <v>3.3447999999999998</v>
      </c>
      <c r="H4886" s="186"/>
    </row>
    <row r="4887" spans="1:8" ht="11.85" hidden="1" customHeight="1">
      <c r="A4887" s="207" t="s">
        <v>8250</v>
      </c>
      <c r="B4887" s="208" t="s">
        <v>8251</v>
      </c>
      <c r="C4887" s="209" t="s">
        <v>4675</v>
      </c>
      <c r="D4887" s="210">
        <v>1.3</v>
      </c>
      <c r="E4887" s="211">
        <f>Insumos!D$2331</f>
        <v>4.58</v>
      </c>
      <c r="F4887" s="204">
        <f t="shared" si="19"/>
        <v>5.9540000000000006</v>
      </c>
      <c r="H4887" s="186"/>
    </row>
    <row r="4888" spans="1:8" ht="11.85" hidden="1" customHeight="1">
      <c r="A4888" s="207" t="s">
        <v>8254</v>
      </c>
      <c r="B4888" s="208" t="s">
        <v>8255</v>
      </c>
      <c r="C4888" s="209" t="s">
        <v>8247</v>
      </c>
      <c r="D4888" s="210">
        <v>0.03</v>
      </c>
      <c r="E4888" s="211">
        <f>Insumos!D$700</f>
        <v>6.8</v>
      </c>
      <c r="F4888" s="204">
        <f t="shared" si="19"/>
        <v>0.20399999999999999</v>
      </c>
      <c r="H4888" s="186"/>
    </row>
    <row r="4889" spans="1:8" ht="11.85" hidden="1" customHeight="1">
      <c r="A4889" s="207" t="s">
        <v>8256</v>
      </c>
      <c r="B4889" s="208" t="s">
        <v>8257</v>
      </c>
      <c r="C4889" s="209" t="s">
        <v>4675</v>
      </c>
      <c r="D4889" s="210">
        <v>0.97</v>
      </c>
      <c r="E4889" s="211">
        <f>Insumos!D$2357</f>
        <v>2</v>
      </c>
      <c r="F4889" s="204">
        <f t="shared" si="19"/>
        <v>1.94</v>
      </c>
      <c r="H4889" s="186"/>
    </row>
    <row r="4890" spans="1:8" ht="11.85" hidden="1" customHeight="1">
      <c r="A4890" s="207" t="s">
        <v>8258</v>
      </c>
      <c r="B4890" s="208" t="s">
        <v>8259</v>
      </c>
      <c r="C4890" s="209" t="s">
        <v>4675</v>
      </c>
      <c r="D4890" s="210">
        <v>0.65</v>
      </c>
      <c r="E4890" s="211">
        <f>Insumos!D$2361</f>
        <v>6</v>
      </c>
      <c r="F4890" s="204">
        <f t="shared" si="19"/>
        <v>3.9000000000000004</v>
      </c>
      <c r="H4890" s="186"/>
    </row>
    <row r="4891" spans="1:8" ht="11.85" hidden="1" customHeight="1">
      <c r="A4891" s="207" t="s">
        <v>8199</v>
      </c>
      <c r="B4891" s="208" t="s">
        <v>8190</v>
      </c>
      <c r="C4891" s="209" t="s">
        <v>12889</v>
      </c>
      <c r="D4891" s="210">
        <v>1</v>
      </c>
      <c r="E4891" s="211">
        <f>Insumos!D$217</f>
        <v>17.61</v>
      </c>
      <c r="F4891" s="204">
        <f t="shared" si="19"/>
        <v>17.61</v>
      </c>
      <c r="H4891" s="186"/>
    </row>
    <row r="4892" spans="1:8" ht="11.85" hidden="1" customHeight="1">
      <c r="A4892" s="783" t="s">
        <v>10905</v>
      </c>
      <c r="B4892" s="784"/>
      <c r="C4892" s="784"/>
      <c r="D4892" s="784"/>
      <c r="E4892" s="784"/>
      <c r="F4892" s="204">
        <f>SUM(F4886:F4891)</f>
        <v>32.952799999999996</v>
      </c>
      <c r="H4892" s="186"/>
    </row>
    <row r="4893" spans="1:8" ht="11.85" hidden="1" customHeight="1">
      <c r="A4893" s="778" t="s">
        <v>8771</v>
      </c>
      <c r="B4893" s="779"/>
      <c r="C4893" s="779"/>
      <c r="D4893" s="779"/>
      <c r="E4893" s="779"/>
      <c r="F4893" s="780"/>
      <c r="H4893" s="186"/>
    </row>
    <row r="4894" spans="1:8" ht="11.85" hidden="1" customHeight="1">
      <c r="A4894" s="219" t="s">
        <v>10915</v>
      </c>
      <c r="B4894" s="208" t="s">
        <v>10916</v>
      </c>
      <c r="C4894" s="209" t="s">
        <v>8240</v>
      </c>
      <c r="D4894" s="210">
        <v>0.03</v>
      </c>
      <c r="E4894" s="272">
        <f>B$4432/1.25</f>
        <v>235.44800000000001</v>
      </c>
      <c r="F4894" s="204">
        <f>PRODUCT(D4894:E4894)</f>
        <v>7.0634399999999999</v>
      </c>
      <c r="H4894" s="186"/>
    </row>
    <row r="4895" spans="1:8" ht="11.85" hidden="1" customHeight="1">
      <c r="A4895" s="219" t="s">
        <v>8219</v>
      </c>
      <c r="B4895" s="208" t="s">
        <v>8194</v>
      </c>
      <c r="C4895" s="209" t="s">
        <v>8240</v>
      </c>
      <c r="D4895" s="210">
        <v>0.03</v>
      </c>
      <c r="E4895" s="272">
        <f>B$4647/1.25</f>
        <v>67.183999999999997</v>
      </c>
      <c r="F4895" s="204">
        <f>PRODUCT(D4895:E4895)</f>
        <v>2.01552</v>
      </c>
      <c r="H4895" s="186"/>
    </row>
    <row r="4896" spans="1:8" ht="11.85" hidden="1" customHeight="1">
      <c r="A4896" s="783" t="s">
        <v>10886</v>
      </c>
      <c r="B4896" s="784"/>
      <c r="C4896" s="784"/>
      <c r="D4896" s="784"/>
      <c r="E4896" s="784"/>
      <c r="F4896" s="204">
        <f>SUM(F4894:F4895)</f>
        <v>9.0789600000000004</v>
      </c>
      <c r="H4896" s="186"/>
    </row>
    <row r="4897" spans="1:8" ht="11.85" hidden="1" customHeight="1">
      <c r="A4897" s="783" t="s">
        <v>6572</v>
      </c>
      <c r="B4897" s="784"/>
      <c r="C4897" s="784"/>
      <c r="D4897" s="784"/>
      <c r="E4897" s="206" t="s">
        <v>10906</v>
      </c>
      <c r="F4897" s="204">
        <f>SUM(F4884,F4892,F4896)</f>
        <v>43.785260000000001</v>
      </c>
      <c r="H4897" s="186"/>
    </row>
    <row r="4898" spans="1:8" ht="11.85" hidden="1" customHeight="1">
      <c r="A4898" s="783"/>
      <c r="B4898" s="784"/>
      <c r="C4898" s="784"/>
      <c r="D4898" s="784"/>
      <c r="E4898" s="212" t="s">
        <v>10907</v>
      </c>
      <c r="F4898" s="213">
        <f>F$10*(F4884)</f>
        <v>2.1532979999999999</v>
      </c>
      <c r="H4898" s="186"/>
    </row>
    <row r="4899" spans="1:8" ht="11.85" hidden="1" customHeight="1">
      <c r="A4899" s="783"/>
      <c r="B4899" s="784"/>
      <c r="C4899" s="784"/>
      <c r="D4899" s="784"/>
      <c r="E4899" s="206" t="s">
        <v>10908</v>
      </c>
      <c r="F4899" s="213">
        <f>SUM(F4897:F4898)*F$11</f>
        <v>9.1877116000000001</v>
      </c>
      <c r="H4899" s="186"/>
    </row>
    <row r="4900" spans="1:8" ht="11.85" hidden="1" customHeight="1">
      <c r="A4900" s="789"/>
      <c r="B4900" s="790"/>
      <c r="C4900" s="790"/>
      <c r="D4900" s="790"/>
      <c r="E4900" s="215" t="s">
        <v>10909</v>
      </c>
      <c r="F4900" s="216">
        <f>SUM(F4897:F4899)</f>
        <v>55.126269600000001</v>
      </c>
      <c r="H4900" s="186"/>
    </row>
    <row r="4901" spans="1:8" ht="11.85" hidden="1" customHeight="1">
      <c r="A4901" s="791" t="s">
        <v>10371</v>
      </c>
      <c r="B4901" s="792"/>
      <c r="C4901" s="792"/>
      <c r="D4901" s="792"/>
      <c r="E4901" s="781" t="s">
        <v>3998</v>
      </c>
      <c r="F4901" s="782"/>
      <c r="H4901" s="186"/>
    </row>
    <row r="4902" spans="1:8" ht="11.85" hidden="1" customHeight="1">
      <c r="A4902" s="190" t="s">
        <v>10268</v>
      </c>
      <c r="B4902" s="191">
        <f>ROUND(F4923,2)</f>
        <v>57.98</v>
      </c>
      <c r="C4902" s="269"/>
      <c r="D4902" s="269"/>
      <c r="E4902" s="270"/>
      <c r="F4902" s="271"/>
      <c r="H4902" s="186"/>
    </row>
    <row r="4903" spans="1:8" ht="11.85" hidden="1" customHeight="1">
      <c r="A4903" s="195" t="s">
        <v>12885</v>
      </c>
      <c r="B4903" s="196" t="s">
        <v>8261</v>
      </c>
      <c r="C4903" s="196" t="s">
        <v>8262</v>
      </c>
      <c r="D4903" s="196" t="s">
        <v>8263</v>
      </c>
      <c r="E4903" s="196" t="s">
        <v>8264</v>
      </c>
      <c r="F4903" s="197" t="s">
        <v>8265</v>
      </c>
      <c r="H4903" s="186"/>
    </row>
    <row r="4904" spans="1:8" ht="11.85" hidden="1" customHeight="1">
      <c r="A4904" s="778" t="s">
        <v>13437</v>
      </c>
      <c r="B4904" s="779"/>
      <c r="C4904" s="779"/>
      <c r="D4904" s="779"/>
      <c r="E4904" s="779"/>
      <c r="F4904" s="780"/>
      <c r="H4904" s="186"/>
    </row>
    <row r="4905" spans="1:8" ht="11.85" hidden="1" customHeight="1">
      <c r="A4905" s="207" t="s">
        <v>8236</v>
      </c>
      <c r="B4905" s="208" t="s">
        <v>8237</v>
      </c>
      <c r="C4905" s="209" t="s">
        <v>13436</v>
      </c>
      <c r="D4905" s="210">
        <v>0.35</v>
      </c>
      <c r="E4905" s="211">
        <f>F$14</f>
        <v>2.89</v>
      </c>
      <c r="F4905" s="204">
        <f>PRODUCT(D4905:E4905)</f>
        <v>1.0115000000000001</v>
      </c>
      <c r="H4905" s="186"/>
    </row>
    <row r="4906" spans="1:8" ht="11.85" hidden="1" customHeight="1">
      <c r="A4906" s="207" t="s">
        <v>4681</v>
      </c>
      <c r="B4906" s="208" t="s">
        <v>4682</v>
      </c>
      <c r="C4906" s="209" t="s">
        <v>13436</v>
      </c>
      <c r="D4906" s="210">
        <v>0.35</v>
      </c>
      <c r="E4906" s="211">
        <f>F$12</f>
        <v>2.12</v>
      </c>
      <c r="F4906" s="204">
        <f>PRODUCT(D4906:E4906)</f>
        <v>0.74199999999999999</v>
      </c>
      <c r="H4906" s="186"/>
    </row>
    <row r="4907" spans="1:8" ht="11.85" hidden="1" customHeight="1">
      <c r="A4907" s="783" t="s">
        <v>13444</v>
      </c>
      <c r="B4907" s="784"/>
      <c r="C4907" s="784"/>
      <c r="D4907" s="784"/>
      <c r="E4907" s="784"/>
      <c r="F4907" s="204">
        <f>SUM(F4905:F4906)</f>
        <v>1.7535000000000001</v>
      </c>
      <c r="H4907" s="186"/>
    </row>
    <row r="4908" spans="1:8" ht="11.85" hidden="1" customHeight="1">
      <c r="A4908" s="778" t="s">
        <v>13445</v>
      </c>
      <c r="B4908" s="779"/>
      <c r="C4908" s="779"/>
      <c r="D4908" s="779"/>
      <c r="E4908" s="779"/>
      <c r="F4908" s="780"/>
      <c r="H4908" s="186"/>
    </row>
    <row r="4909" spans="1:8" ht="11.85" hidden="1" customHeight="1">
      <c r="A4909" s="207" t="s">
        <v>11445</v>
      </c>
      <c r="B4909" s="208" t="s">
        <v>11446</v>
      </c>
      <c r="C4909" s="209" t="s">
        <v>8247</v>
      </c>
      <c r="D4909" s="210">
        <v>0.74</v>
      </c>
      <c r="E4909" s="211">
        <f>Insumos!D$559</f>
        <v>4.5199999999999996</v>
      </c>
      <c r="F4909" s="204">
        <f t="shared" ref="F4909:F4914" si="20">PRODUCT(D4909:E4909)</f>
        <v>3.3447999999999998</v>
      </c>
      <c r="H4909" s="186"/>
    </row>
    <row r="4910" spans="1:8" ht="11.85" hidden="1" customHeight="1">
      <c r="A4910" s="207" t="s">
        <v>8250</v>
      </c>
      <c r="B4910" s="208" t="s">
        <v>8251</v>
      </c>
      <c r="C4910" s="209" t="s">
        <v>4675</v>
      </c>
      <c r="D4910" s="210">
        <v>1.3</v>
      </c>
      <c r="E4910" s="211">
        <f>Insumos!D$2331</f>
        <v>4.58</v>
      </c>
      <c r="F4910" s="204">
        <f t="shared" si="20"/>
        <v>5.9540000000000006</v>
      </c>
      <c r="H4910" s="186"/>
    </row>
    <row r="4911" spans="1:8" ht="11.85" hidden="1" customHeight="1">
      <c r="A4911" s="207" t="s">
        <v>8254</v>
      </c>
      <c r="B4911" s="208" t="s">
        <v>8255</v>
      </c>
      <c r="C4911" s="209" t="s">
        <v>8247</v>
      </c>
      <c r="D4911" s="210">
        <v>0.03</v>
      </c>
      <c r="E4911" s="211">
        <f>Insumos!D$700</f>
        <v>6.8</v>
      </c>
      <c r="F4911" s="204">
        <f t="shared" si="20"/>
        <v>0.20399999999999999</v>
      </c>
      <c r="H4911" s="186"/>
    </row>
    <row r="4912" spans="1:8" ht="11.85" hidden="1" customHeight="1">
      <c r="A4912" s="207" t="s">
        <v>8256</v>
      </c>
      <c r="B4912" s="208" t="s">
        <v>8257</v>
      </c>
      <c r="C4912" s="209" t="s">
        <v>4675</v>
      </c>
      <c r="D4912" s="210">
        <v>0.97</v>
      </c>
      <c r="E4912" s="211">
        <f>Insumos!D$2357</f>
        <v>2</v>
      </c>
      <c r="F4912" s="204">
        <f t="shared" si="20"/>
        <v>1.94</v>
      </c>
      <c r="H4912" s="186"/>
    </row>
    <row r="4913" spans="1:8" ht="11.85" hidden="1" customHeight="1">
      <c r="A4913" s="207" t="s">
        <v>8258</v>
      </c>
      <c r="B4913" s="208" t="s">
        <v>8259</v>
      </c>
      <c r="C4913" s="209" t="s">
        <v>4675</v>
      </c>
      <c r="D4913" s="210">
        <v>0.65</v>
      </c>
      <c r="E4913" s="211">
        <f>Insumos!D$2361</f>
        <v>6</v>
      </c>
      <c r="F4913" s="204">
        <f t="shared" si="20"/>
        <v>3.9000000000000004</v>
      </c>
      <c r="H4913" s="186"/>
    </row>
    <row r="4914" spans="1:8" ht="11.85" hidden="1" customHeight="1">
      <c r="A4914" s="207" t="s">
        <v>10372</v>
      </c>
      <c r="B4914" s="208" t="s">
        <v>10925</v>
      </c>
      <c r="C4914" s="209" t="s">
        <v>12889</v>
      </c>
      <c r="D4914" s="210">
        <v>1</v>
      </c>
      <c r="E4914" s="211">
        <f>Insumos!D$214</f>
        <v>19.989999999999998</v>
      </c>
      <c r="F4914" s="204">
        <f t="shared" si="20"/>
        <v>19.989999999999998</v>
      </c>
      <c r="H4914" s="186"/>
    </row>
    <row r="4915" spans="1:8" ht="11.85" hidden="1" customHeight="1">
      <c r="A4915" s="783" t="s">
        <v>10905</v>
      </c>
      <c r="B4915" s="784"/>
      <c r="C4915" s="784"/>
      <c r="D4915" s="784"/>
      <c r="E4915" s="784"/>
      <c r="F4915" s="204">
        <f>SUM(F4909:F4914)</f>
        <v>35.332799999999999</v>
      </c>
      <c r="H4915" s="186"/>
    </row>
    <row r="4916" spans="1:8" ht="11.85" hidden="1" customHeight="1">
      <c r="A4916" s="778" t="s">
        <v>8771</v>
      </c>
      <c r="B4916" s="779"/>
      <c r="C4916" s="779"/>
      <c r="D4916" s="779"/>
      <c r="E4916" s="779"/>
      <c r="F4916" s="780"/>
      <c r="H4916" s="186"/>
    </row>
    <row r="4917" spans="1:8" ht="11.85" hidden="1" customHeight="1">
      <c r="A4917" s="219" t="s">
        <v>10915</v>
      </c>
      <c r="B4917" s="208" t="s">
        <v>10916</v>
      </c>
      <c r="C4917" s="209" t="s">
        <v>8240</v>
      </c>
      <c r="D4917" s="210">
        <v>0.03</v>
      </c>
      <c r="E4917" s="272">
        <f>B$4432/1.25</f>
        <v>235.44800000000001</v>
      </c>
      <c r="F4917" s="204">
        <f>PRODUCT(D4917:E4917)</f>
        <v>7.0634399999999999</v>
      </c>
      <c r="H4917" s="186"/>
    </row>
    <row r="4918" spans="1:8" ht="11.85" hidden="1" customHeight="1">
      <c r="A4918" s="219" t="s">
        <v>8219</v>
      </c>
      <c r="B4918" s="208" t="s">
        <v>8194</v>
      </c>
      <c r="C4918" s="209" t="s">
        <v>8240</v>
      </c>
      <c r="D4918" s="210">
        <v>0.03</v>
      </c>
      <c r="E4918" s="272">
        <f>B$4647/1.25</f>
        <v>67.183999999999997</v>
      </c>
      <c r="F4918" s="204">
        <f>PRODUCT(D4918:E4918)</f>
        <v>2.01552</v>
      </c>
      <c r="H4918" s="186"/>
    </row>
    <row r="4919" spans="1:8" ht="11.85" hidden="1" customHeight="1">
      <c r="A4919" s="783" t="s">
        <v>10886</v>
      </c>
      <c r="B4919" s="784"/>
      <c r="C4919" s="784"/>
      <c r="D4919" s="784"/>
      <c r="E4919" s="784"/>
      <c r="F4919" s="204">
        <f>SUM(F4917:F4918)</f>
        <v>9.0789600000000004</v>
      </c>
      <c r="H4919" s="186"/>
    </row>
    <row r="4920" spans="1:8" ht="11.85" hidden="1" customHeight="1">
      <c r="A4920" s="783" t="s">
        <v>6572</v>
      </c>
      <c r="B4920" s="784"/>
      <c r="C4920" s="784"/>
      <c r="D4920" s="784"/>
      <c r="E4920" s="206" t="s">
        <v>10906</v>
      </c>
      <c r="F4920" s="204">
        <f>SUM(F4907,F4915,F4919)</f>
        <v>46.165260000000004</v>
      </c>
      <c r="H4920" s="186"/>
    </row>
    <row r="4921" spans="1:8" ht="11.85" hidden="1" customHeight="1">
      <c r="A4921" s="783"/>
      <c r="B4921" s="784"/>
      <c r="C4921" s="784"/>
      <c r="D4921" s="784"/>
      <c r="E4921" s="212" t="s">
        <v>10907</v>
      </c>
      <c r="F4921" s="213">
        <f>F$10*(F4907)</f>
        <v>2.1532979999999999</v>
      </c>
      <c r="H4921" s="186"/>
    </row>
    <row r="4922" spans="1:8" ht="11.85" hidden="1" customHeight="1">
      <c r="A4922" s="783"/>
      <c r="B4922" s="784"/>
      <c r="C4922" s="784"/>
      <c r="D4922" s="784"/>
      <c r="E4922" s="206" t="s">
        <v>10908</v>
      </c>
      <c r="F4922" s="213">
        <f>SUM(F4920:F4921)*F$11</f>
        <v>9.663711600000001</v>
      </c>
      <c r="H4922" s="186"/>
    </row>
    <row r="4923" spans="1:8" ht="11.85" hidden="1" customHeight="1">
      <c r="A4923" s="789"/>
      <c r="B4923" s="790"/>
      <c r="C4923" s="790"/>
      <c r="D4923" s="790"/>
      <c r="E4923" s="215" t="s">
        <v>10909</v>
      </c>
      <c r="F4923" s="216">
        <f>SUM(F4920:F4922)</f>
        <v>57.982269600000002</v>
      </c>
      <c r="H4923" s="186"/>
    </row>
    <row r="4924" spans="1:8" ht="11.85" hidden="1" customHeight="1">
      <c r="H4924" s="186"/>
    </row>
    <row r="4925" spans="1:8" ht="11.85" hidden="1" customHeight="1">
      <c r="A4925" s="791" t="s">
        <v>10374</v>
      </c>
      <c r="B4925" s="792"/>
      <c r="C4925" s="792"/>
      <c r="D4925" s="792"/>
      <c r="E4925" s="781" t="s">
        <v>3998</v>
      </c>
      <c r="F4925" s="782"/>
      <c r="H4925" s="186"/>
    </row>
    <row r="4926" spans="1:8" ht="11.85" hidden="1" customHeight="1">
      <c r="A4926" s="190" t="s">
        <v>10268</v>
      </c>
      <c r="B4926" s="191">
        <f>ROUND(F4947,2)</f>
        <v>50.03</v>
      </c>
      <c r="C4926" s="269"/>
      <c r="D4926" s="269"/>
      <c r="E4926" s="270"/>
      <c r="F4926" s="271"/>
      <c r="H4926" s="186"/>
    </row>
    <row r="4927" spans="1:8" ht="11.85" hidden="1" customHeight="1">
      <c r="A4927" s="195" t="s">
        <v>12885</v>
      </c>
      <c r="B4927" s="196" t="s">
        <v>8261</v>
      </c>
      <c r="C4927" s="196" t="s">
        <v>8262</v>
      </c>
      <c r="D4927" s="196" t="s">
        <v>8263</v>
      </c>
      <c r="E4927" s="196" t="s">
        <v>8264</v>
      </c>
      <c r="F4927" s="197" t="s">
        <v>8265</v>
      </c>
      <c r="H4927" s="186"/>
    </row>
    <row r="4928" spans="1:8" ht="11.85" hidden="1" customHeight="1">
      <c r="A4928" s="778" t="s">
        <v>13437</v>
      </c>
      <c r="B4928" s="779"/>
      <c r="C4928" s="779"/>
      <c r="D4928" s="779"/>
      <c r="E4928" s="779"/>
      <c r="F4928" s="780"/>
      <c r="H4928" s="186"/>
    </row>
    <row r="4929" spans="1:8" ht="11.85" hidden="1" customHeight="1">
      <c r="A4929" s="336" t="s">
        <v>8236</v>
      </c>
      <c r="B4929" s="336" t="s">
        <v>8237</v>
      </c>
      <c r="C4929" s="337" t="s">
        <v>13436</v>
      </c>
      <c r="D4929" s="338">
        <v>0.35</v>
      </c>
      <c r="E4929" s="211">
        <f>F$14</f>
        <v>2.89</v>
      </c>
      <c r="F4929" s="204">
        <f>PRODUCT(D4929:E4929)</f>
        <v>1.0115000000000001</v>
      </c>
      <c r="H4929" s="186"/>
    </row>
    <row r="4930" spans="1:8" ht="11.85" hidden="1" customHeight="1">
      <c r="A4930" s="336" t="s">
        <v>4681</v>
      </c>
      <c r="B4930" s="336" t="s">
        <v>4682</v>
      </c>
      <c r="C4930" s="337" t="s">
        <v>13436</v>
      </c>
      <c r="D4930" s="338">
        <v>0.35</v>
      </c>
      <c r="E4930" s="211">
        <f>F$12</f>
        <v>2.12</v>
      </c>
      <c r="F4930" s="204">
        <f>PRODUCT(D4930:E4930)</f>
        <v>0.74199999999999999</v>
      </c>
      <c r="H4930" s="186"/>
    </row>
    <row r="4931" spans="1:8" ht="11.85" hidden="1" customHeight="1">
      <c r="A4931" s="783" t="s">
        <v>13444</v>
      </c>
      <c r="B4931" s="784"/>
      <c r="C4931" s="784"/>
      <c r="D4931" s="784"/>
      <c r="E4931" s="784"/>
      <c r="F4931" s="204">
        <f>SUM(F4929:F4930)</f>
        <v>1.7535000000000001</v>
      </c>
      <c r="H4931" s="186"/>
    </row>
    <row r="4932" spans="1:8" ht="11.85" hidden="1" customHeight="1">
      <c r="A4932" s="778" t="s">
        <v>13445</v>
      </c>
      <c r="B4932" s="779"/>
      <c r="C4932" s="779"/>
      <c r="D4932" s="779"/>
      <c r="E4932" s="779"/>
      <c r="F4932" s="780"/>
      <c r="H4932" s="186"/>
    </row>
    <row r="4933" spans="1:8" ht="11.85" hidden="1" customHeight="1">
      <c r="A4933" s="336" t="s">
        <v>11445</v>
      </c>
      <c r="B4933" s="336" t="s">
        <v>11446</v>
      </c>
      <c r="C4933" s="337" t="s">
        <v>8247</v>
      </c>
      <c r="D4933" s="338">
        <v>0.74</v>
      </c>
      <c r="E4933" s="211">
        <f>Insumos!D$559</f>
        <v>4.5199999999999996</v>
      </c>
      <c r="F4933" s="204">
        <f t="shared" ref="F4933:F4938" si="21">PRODUCT(D4933:E4933)</f>
        <v>3.3447999999999998</v>
      </c>
      <c r="H4933" s="186"/>
    </row>
    <row r="4934" spans="1:8" ht="11.85" hidden="1" customHeight="1">
      <c r="A4934" s="336" t="s">
        <v>8250</v>
      </c>
      <c r="B4934" s="336" t="s">
        <v>8251</v>
      </c>
      <c r="C4934" s="337" t="s">
        <v>4675</v>
      </c>
      <c r="D4934" s="338">
        <v>1</v>
      </c>
      <c r="E4934" s="211">
        <f>Insumos!D$2331</f>
        <v>4.58</v>
      </c>
      <c r="F4934" s="204">
        <f t="shared" si="21"/>
        <v>4.58</v>
      </c>
      <c r="H4934" s="186"/>
    </row>
    <row r="4935" spans="1:8" ht="11.85" hidden="1" customHeight="1">
      <c r="A4935" s="336" t="s">
        <v>8254</v>
      </c>
      <c r="B4935" s="336" t="s">
        <v>8255</v>
      </c>
      <c r="C4935" s="337" t="s">
        <v>8247</v>
      </c>
      <c r="D4935" s="338">
        <v>0.03</v>
      </c>
      <c r="E4935" s="211">
        <f>Insumos!D$700</f>
        <v>6.8</v>
      </c>
      <c r="F4935" s="204">
        <f t="shared" si="21"/>
        <v>0.20399999999999999</v>
      </c>
      <c r="H4935" s="186"/>
    </row>
    <row r="4936" spans="1:8" ht="11.85" hidden="1" customHeight="1">
      <c r="A4936" s="336" t="s">
        <v>8256</v>
      </c>
      <c r="B4936" s="336" t="s">
        <v>8257</v>
      </c>
      <c r="C4936" s="337" t="s">
        <v>4675</v>
      </c>
      <c r="D4936" s="338">
        <v>0.97</v>
      </c>
      <c r="E4936" s="211">
        <f>Insumos!D$2357</f>
        <v>2</v>
      </c>
      <c r="F4936" s="204">
        <f t="shared" si="21"/>
        <v>1.94</v>
      </c>
      <c r="H4936" s="186"/>
    </row>
    <row r="4937" spans="1:8" ht="11.85" hidden="1" customHeight="1">
      <c r="A4937" s="336" t="s">
        <v>8258</v>
      </c>
      <c r="B4937" s="336" t="s">
        <v>8259</v>
      </c>
      <c r="C4937" s="337" t="s">
        <v>4675</v>
      </c>
      <c r="D4937" s="338">
        <v>0.55000000000000004</v>
      </c>
      <c r="E4937" s="211">
        <f>Insumos!D$2361</f>
        <v>6</v>
      </c>
      <c r="F4937" s="204">
        <f t="shared" si="21"/>
        <v>3.3000000000000003</v>
      </c>
      <c r="H4937" s="186"/>
    </row>
    <row r="4938" spans="1:8" ht="11.85" hidden="1" customHeight="1">
      <c r="A4938" s="336" t="s">
        <v>10375</v>
      </c>
      <c r="B4938" s="336" t="s">
        <v>10376</v>
      </c>
      <c r="C4938" s="337" t="s">
        <v>12889</v>
      </c>
      <c r="D4938" s="338">
        <v>1</v>
      </c>
      <c r="E4938" s="211">
        <f>Insumos!D$219</f>
        <v>15.34</v>
      </c>
      <c r="F4938" s="204">
        <f t="shared" si="21"/>
        <v>15.34</v>
      </c>
      <c r="H4938" s="186"/>
    </row>
    <row r="4939" spans="1:8" ht="11.85" hidden="1" customHeight="1">
      <c r="A4939" s="783" t="s">
        <v>10905</v>
      </c>
      <c r="B4939" s="784"/>
      <c r="C4939" s="784"/>
      <c r="D4939" s="784"/>
      <c r="E4939" s="784"/>
      <c r="F4939" s="204">
        <f>SUM(F4933:F4938)</f>
        <v>28.7088</v>
      </c>
      <c r="H4939" s="186"/>
    </row>
    <row r="4940" spans="1:8" ht="11.85" hidden="1" customHeight="1">
      <c r="A4940" s="778" t="s">
        <v>8771</v>
      </c>
      <c r="B4940" s="779"/>
      <c r="C4940" s="779"/>
      <c r="D4940" s="779"/>
      <c r="E4940" s="779"/>
      <c r="F4940" s="780"/>
      <c r="H4940" s="186"/>
    </row>
    <row r="4941" spans="1:8" ht="11.85" hidden="1" customHeight="1">
      <c r="A4941" s="339" t="s">
        <v>10915</v>
      </c>
      <c r="B4941" s="336" t="s">
        <v>10916</v>
      </c>
      <c r="C4941" s="337" t="s">
        <v>8240</v>
      </c>
      <c r="D4941" s="338">
        <v>0.03</v>
      </c>
      <c r="E4941" s="272">
        <f>B$4432/1.25</f>
        <v>235.44800000000001</v>
      </c>
      <c r="F4941" s="204">
        <f>PRODUCT(D4941:E4941)</f>
        <v>7.0634399999999999</v>
      </c>
      <c r="H4941" s="186"/>
    </row>
    <row r="4942" spans="1:8" ht="11.85" hidden="1" customHeight="1">
      <c r="A4942" s="339" t="s">
        <v>8219</v>
      </c>
      <c r="B4942" s="336" t="s">
        <v>8194</v>
      </c>
      <c r="C4942" s="337" t="s">
        <v>8240</v>
      </c>
      <c r="D4942" s="338">
        <v>0.03</v>
      </c>
      <c r="E4942" s="272">
        <f>B$4647/1.25</f>
        <v>67.183999999999997</v>
      </c>
      <c r="F4942" s="204">
        <f>PRODUCT(D4942:E4942)</f>
        <v>2.01552</v>
      </c>
      <c r="H4942" s="186"/>
    </row>
    <row r="4943" spans="1:8" ht="11.85" hidden="1" customHeight="1">
      <c r="A4943" s="783" t="s">
        <v>10886</v>
      </c>
      <c r="B4943" s="784"/>
      <c r="C4943" s="784"/>
      <c r="D4943" s="784"/>
      <c r="E4943" s="784"/>
      <c r="F4943" s="204">
        <f>SUM(F4941:F4942)</f>
        <v>9.0789600000000004</v>
      </c>
      <c r="H4943" s="186"/>
    </row>
    <row r="4944" spans="1:8" ht="11.85" hidden="1" customHeight="1">
      <c r="A4944" s="783" t="s">
        <v>6572</v>
      </c>
      <c r="B4944" s="784"/>
      <c r="C4944" s="784"/>
      <c r="D4944" s="784"/>
      <c r="E4944" s="206" t="s">
        <v>10906</v>
      </c>
      <c r="F4944" s="204">
        <f>SUM(F4931,F4939,F4943)</f>
        <v>39.541260000000001</v>
      </c>
      <c r="H4944" s="186"/>
    </row>
    <row r="4945" spans="1:8" ht="11.85" hidden="1" customHeight="1">
      <c r="A4945" s="783"/>
      <c r="B4945" s="784"/>
      <c r="C4945" s="784"/>
      <c r="D4945" s="784"/>
      <c r="E4945" s="212" t="s">
        <v>10907</v>
      </c>
      <c r="F4945" s="213">
        <f>F$10*(F4931)</f>
        <v>2.1532979999999999</v>
      </c>
      <c r="H4945" s="186"/>
    </row>
    <row r="4946" spans="1:8" ht="11.85" hidden="1" customHeight="1">
      <c r="A4946" s="783"/>
      <c r="B4946" s="784"/>
      <c r="C4946" s="784"/>
      <c r="D4946" s="784"/>
      <c r="E4946" s="206" t="s">
        <v>10908</v>
      </c>
      <c r="F4946" s="213">
        <f>SUM(F4944:F4945)*F$11</f>
        <v>8.3389116000000012</v>
      </c>
      <c r="H4946" s="186"/>
    </row>
    <row r="4947" spans="1:8" ht="11.85" hidden="1" customHeight="1">
      <c r="A4947" s="789"/>
      <c r="B4947" s="790"/>
      <c r="C4947" s="790"/>
      <c r="D4947" s="790"/>
      <c r="E4947" s="215" t="s">
        <v>10909</v>
      </c>
      <c r="F4947" s="216">
        <f>SUM(F4944:F4946)</f>
        <v>50.033469600000004</v>
      </c>
      <c r="H4947" s="186"/>
    </row>
    <row r="4948" spans="1:8" ht="11.85" hidden="1" customHeight="1">
      <c r="A4948" s="791" t="s">
        <v>10377</v>
      </c>
      <c r="B4948" s="792"/>
      <c r="C4948" s="792"/>
      <c r="D4948" s="792"/>
      <c r="E4948" s="781" t="s">
        <v>3998</v>
      </c>
      <c r="F4948" s="782"/>
      <c r="H4948" s="186"/>
    </row>
    <row r="4949" spans="1:8" ht="11.85" hidden="1" customHeight="1">
      <c r="A4949" s="190" t="s">
        <v>10268</v>
      </c>
      <c r="B4949" s="191">
        <f>ROUND(F4970,2)</f>
        <v>55.13</v>
      </c>
      <c r="C4949" s="269"/>
      <c r="D4949" s="269"/>
      <c r="E4949" s="270"/>
      <c r="F4949" s="271"/>
      <c r="H4949" s="186"/>
    </row>
    <row r="4950" spans="1:8" ht="11.85" hidden="1" customHeight="1">
      <c r="A4950" s="195" t="s">
        <v>12885</v>
      </c>
      <c r="B4950" s="196" t="s">
        <v>8261</v>
      </c>
      <c r="C4950" s="196" t="s">
        <v>8262</v>
      </c>
      <c r="D4950" s="196" t="s">
        <v>8263</v>
      </c>
      <c r="E4950" s="196" t="s">
        <v>8264</v>
      </c>
      <c r="F4950" s="197" t="s">
        <v>8265</v>
      </c>
      <c r="H4950" s="186"/>
    </row>
    <row r="4951" spans="1:8" ht="11.85" hidden="1" customHeight="1">
      <c r="A4951" s="778" t="s">
        <v>13437</v>
      </c>
      <c r="B4951" s="779"/>
      <c r="C4951" s="779"/>
      <c r="D4951" s="779"/>
      <c r="E4951" s="779"/>
      <c r="F4951" s="780"/>
      <c r="H4951" s="186"/>
    </row>
    <row r="4952" spans="1:8" ht="11.85" hidden="1" customHeight="1">
      <c r="A4952" s="207" t="s">
        <v>8236</v>
      </c>
      <c r="B4952" s="208" t="s">
        <v>8237</v>
      </c>
      <c r="C4952" s="209" t="s">
        <v>13436</v>
      </c>
      <c r="D4952" s="210">
        <v>0.35</v>
      </c>
      <c r="E4952" s="211">
        <f>F$14</f>
        <v>2.89</v>
      </c>
      <c r="F4952" s="204">
        <f>PRODUCT(D4952:E4952)</f>
        <v>1.0115000000000001</v>
      </c>
      <c r="H4952" s="186"/>
    </row>
    <row r="4953" spans="1:8" ht="11.85" hidden="1" customHeight="1">
      <c r="A4953" s="207" t="s">
        <v>4681</v>
      </c>
      <c r="B4953" s="208" t="s">
        <v>4682</v>
      </c>
      <c r="C4953" s="209" t="s">
        <v>13436</v>
      </c>
      <c r="D4953" s="210">
        <v>0.35</v>
      </c>
      <c r="E4953" s="211">
        <f>F$12</f>
        <v>2.12</v>
      </c>
      <c r="F4953" s="204">
        <f>PRODUCT(D4953:E4953)</f>
        <v>0.74199999999999999</v>
      </c>
      <c r="H4953" s="186"/>
    </row>
    <row r="4954" spans="1:8" ht="11.85" hidden="1" customHeight="1">
      <c r="A4954" s="783" t="s">
        <v>13444</v>
      </c>
      <c r="B4954" s="784"/>
      <c r="C4954" s="784"/>
      <c r="D4954" s="784"/>
      <c r="E4954" s="784"/>
      <c r="F4954" s="204">
        <f>SUM(F4952:F4953)</f>
        <v>1.7535000000000001</v>
      </c>
      <c r="H4954" s="186"/>
    </row>
    <row r="4955" spans="1:8" ht="11.85" hidden="1" customHeight="1">
      <c r="A4955" s="778" t="s">
        <v>13445</v>
      </c>
      <c r="B4955" s="779"/>
      <c r="C4955" s="779"/>
      <c r="D4955" s="779"/>
      <c r="E4955" s="779"/>
      <c r="F4955" s="780"/>
      <c r="H4955" s="186"/>
    </row>
    <row r="4956" spans="1:8" ht="11.85" hidden="1" customHeight="1">
      <c r="A4956" s="207" t="s">
        <v>11445</v>
      </c>
      <c r="B4956" s="208" t="s">
        <v>11446</v>
      </c>
      <c r="C4956" s="209" t="s">
        <v>8247</v>
      </c>
      <c r="D4956" s="210">
        <v>0.74</v>
      </c>
      <c r="E4956" s="211">
        <f>Insumos!D$559</f>
        <v>4.5199999999999996</v>
      </c>
      <c r="F4956" s="204">
        <f t="shared" ref="F4956:F4961" si="22">PRODUCT(D4956:E4956)</f>
        <v>3.3447999999999998</v>
      </c>
      <c r="H4956" s="186"/>
    </row>
    <row r="4957" spans="1:8" ht="11.85" hidden="1" customHeight="1">
      <c r="A4957" s="207" t="s">
        <v>8250</v>
      </c>
      <c r="B4957" s="208" t="s">
        <v>8251</v>
      </c>
      <c r="C4957" s="209" t="s">
        <v>4675</v>
      </c>
      <c r="D4957" s="210">
        <v>1.3</v>
      </c>
      <c r="E4957" s="211">
        <f>Insumos!D$2331</f>
        <v>4.58</v>
      </c>
      <c r="F4957" s="204">
        <f t="shared" si="22"/>
        <v>5.9540000000000006</v>
      </c>
      <c r="H4957" s="186"/>
    </row>
    <row r="4958" spans="1:8" ht="11.85" hidden="1" customHeight="1">
      <c r="A4958" s="207" t="s">
        <v>8254</v>
      </c>
      <c r="B4958" s="208" t="s">
        <v>8255</v>
      </c>
      <c r="C4958" s="209" t="s">
        <v>8247</v>
      </c>
      <c r="D4958" s="210">
        <v>0.03</v>
      </c>
      <c r="E4958" s="211">
        <f>Insumos!D$700</f>
        <v>6.8</v>
      </c>
      <c r="F4958" s="204">
        <f t="shared" si="22"/>
        <v>0.20399999999999999</v>
      </c>
      <c r="H4958" s="186"/>
    </row>
    <row r="4959" spans="1:8" ht="11.85" hidden="1" customHeight="1">
      <c r="A4959" s="207" t="s">
        <v>8256</v>
      </c>
      <c r="B4959" s="208" t="s">
        <v>8257</v>
      </c>
      <c r="C4959" s="209" t="s">
        <v>4675</v>
      </c>
      <c r="D4959" s="210">
        <v>0.97</v>
      </c>
      <c r="E4959" s="211">
        <f>Insumos!D$2357</f>
        <v>2</v>
      </c>
      <c r="F4959" s="204">
        <f t="shared" si="22"/>
        <v>1.94</v>
      </c>
      <c r="H4959" s="186"/>
    </row>
    <row r="4960" spans="1:8" ht="11.85" hidden="1" customHeight="1">
      <c r="A4960" s="207" t="s">
        <v>8258</v>
      </c>
      <c r="B4960" s="208" t="s">
        <v>8259</v>
      </c>
      <c r="C4960" s="209" t="s">
        <v>4675</v>
      </c>
      <c r="D4960" s="210">
        <v>0.65</v>
      </c>
      <c r="E4960" s="211">
        <f>Insumos!D$2361</f>
        <v>6</v>
      </c>
      <c r="F4960" s="204">
        <f t="shared" si="22"/>
        <v>3.9000000000000004</v>
      </c>
      <c r="H4960" s="186"/>
    </row>
    <row r="4961" spans="1:8" ht="11.85" hidden="1" customHeight="1">
      <c r="A4961" s="207" t="s">
        <v>10378</v>
      </c>
      <c r="B4961" s="208" t="s">
        <v>10379</v>
      </c>
      <c r="C4961" s="209" t="s">
        <v>12889</v>
      </c>
      <c r="D4961" s="210">
        <v>1</v>
      </c>
      <c r="E4961" s="211">
        <f>Insumos!D$220</f>
        <v>17.61</v>
      </c>
      <c r="F4961" s="204">
        <f t="shared" si="22"/>
        <v>17.61</v>
      </c>
      <c r="H4961" s="186"/>
    </row>
    <row r="4962" spans="1:8" ht="11.85" hidden="1" customHeight="1">
      <c r="A4962" s="783" t="s">
        <v>10905</v>
      </c>
      <c r="B4962" s="784"/>
      <c r="C4962" s="784"/>
      <c r="D4962" s="784"/>
      <c r="E4962" s="784"/>
      <c r="F4962" s="204">
        <f>SUM(F4956:F4961)</f>
        <v>32.952799999999996</v>
      </c>
      <c r="H4962" s="186"/>
    </row>
    <row r="4963" spans="1:8" ht="11.85" hidden="1" customHeight="1">
      <c r="A4963" s="778" t="s">
        <v>8771</v>
      </c>
      <c r="B4963" s="779"/>
      <c r="C4963" s="779"/>
      <c r="D4963" s="779"/>
      <c r="E4963" s="779"/>
      <c r="F4963" s="780"/>
      <c r="H4963" s="186"/>
    </row>
    <row r="4964" spans="1:8" ht="11.85" hidden="1" customHeight="1">
      <c r="A4964" s="219" t="s">
        <v>10915</v>
      </c>
      <c r="B4964" s="208" t="s">
        <v>10916</v>
      </c>
      <c r="C4964" s="209" t="s">
        <v>8240</v>
      </c>
      <c r="D4964" s="210">
        <v>0.03</v>
      </c>
      <c r="E4964" s="272">
        <f>B$4432/1.25</f>
        <v>235.44800000000001</v>
      </c>
      <c r="F4964" s="204">
        <f>PRODUCT(D4964:E4964)</f>
        <v>7.0634399999999999</v>
      </c>
      <c r="H4964" s="186"/>
    </row>
    <row r="4965" spans="1:8" ht="11.85" hidden="1" customHeight="1">
      <c r="A4965" s="219" t="s">
        <v>8219</v>
      </c>
      <c r="B4965" s="208" t="s">
        <v>8194</v>
      </c>
      <c r="C4965" s="209" t="s">
        <v>8240</v>
      </c>
      <c r="D4965" s="210">
        <v>0.03</v>
      </c>
      <c r="E4965" s="272">
        <f>B$4647/1.25</f>
        <v>67.183999999999997</v>
      </c>
      <c r="F4965" s="204">
        <f>PRODUCT(D4965:E4965)</f>
        <v>2.01552</v>
      </c>
      <c r="H4965" s="186"/>
    </row>
    <row r="4966" spans="1:8" ht="11.85" hidden="1" customHeight="1">
      <c r="A4966" s="783" t="s">
        <v>10886</v>
      </c>
      <c r="B4966" s="784"/>
      <c r="C4966" s="784"/>
      <c r="D4966" s="784"/>
      <c r="E4966" s="784"/>
      <c r="F4966" s="204">
        <f>SUM(F4964:F4965)</f>
        <v>9.0789600000000004</v>
      </c>
      <c r="H4966" s="186"/>
    </row>
    <row r="4967" spans="1:8" ht="11.85" hidden="1" customHeight="1">
      <c r="A4967" s="783" t="s">
        <v>6572</v>
      </c>
      <c r="B4967" s="784"/>
      <c r="C4967" s="784"/>
      <c r="D4967" s="784"/>
      <c r="E4967" s="206" t="s">
        <v>10906</v>
      </c>
      <c r="F4967" s="204">
        <f>SUM(F4954,F4962,F4966)</f>
        <v>43.785260000000001</v>
      </c>
      <c r="H4967" s="186"/>
    </row>
    <row r="4968" spans="1:8" ht="11.85" hidden="1" customHeight="1">
      <c r="A4968" s="783"/>
      <c r="B4968" s="784"/>
      <c r="C4968" s="784"/>
      <c r="D4968" s="784"/>
      <c r="E4968" s="212" t="s">
        <v>10907</v>
      </c>
      <c r="F4968" s="213">
        <f>F$10*(F4954)</f>
        <v>2.1532979999999999</v>
      </c>
      <c r="H4968" s="186"/>
    </row>
    <row r="4969" spans="1:8" ht="11.85" hidden="1" customHeight="1">
      <c r="A4969" s="783"/>
      <c r="B4969" s="784"/>
      <c r="C4969" s="784"/>
      <c r="D4969" s="784"/>
      <c r="E4969" s="206" t="s">
        <v>10908</v>
      </c>
      <c r="F4969" s="213">
        <f>SUM(F4967:F4968)*F$11</f>
        <v>9.1877116000000001</v>
      </c>
      <c r="H4969" s="186"/>
    </row>
    <row r="4970" spans="1:8" ht="11.85" hidden="1" customHeight="1">
      <c r="A4970" s="789"/>
      <c r="B4970" s="790"/>
      <c r="C4970" s="790"/>
      <c r="D4970" s="790"/>
      <c r="E4970" s="215" t="s">
        <v>10909</v>
      </c>
      <c r="F4970" s="216">
        <f>SUM(F4967:F4969)</f>
        <v>55.126269600000001</v>
      </c>
      <c r="H4970" s="186"/>
    </row>
    <row r="4971" spans="1:8" ht="11.85" hidden="1" customHeight="1">
      <c r="H4971" s="186"/>
    </row>
    <row r="4972" spans="1:8" ht="11.85" hidden="1" customHeight="1">
      <c r="A4972" s="791" t="s">
        <v>10380</v>
      </c>
      <c r="B4972" s="792"/>
      <c r="C4972" s="792"/>
      <c r="D4972" s="792"/>
      <c r="E4972" s="781" t="s">
        <v>3998</v>
      </c>
      <c r="F4972" s="782"/>
      <c r="H4972" s="186"/>
    </row>
    <row r="4973" spans="1:8" ht="11.85" hidden="1" customHeight="1">
      <c r="A4973" s="190" t="s">
        <v>10268</v>
      </c>
      <c r="B4973" s="191">
        <f>ROUND(F4994,2)</f>
        <v>57.98</v>
      </c>
      <c r="C4973" s="269"/>
      <c r="D4973" s="269"/>
      <c r="E4973" s="270"/>
      <c r="F4973" s="271"/>
      <c r="H4973" s="186"/>
    </row>
    <row r="4974" spans="1:8" ht="11.85" hidden="1" customHeight="1">
      <c r="A4974" s="195" t="s">
        <v>12885</v>
      </c>
      <c r="B4974" s="196" t="s">
        <v>8261</v>
      </c>
      <c r="C4974" s="196" t="s">
        <v>8262</v>
      </c>
      <c r="D4974" s="196" t="s">
        <v>8263</v>
      </c>
      <c r="E4974" s="196" t="s">
        <v>8264</v>
      </c>
      <c r="F4974" s="197" t="s">
        <v>8265</v>
      </c>
      <c r="H4974" s="186"/>
    </row>
    <row r="4975" spans="1:8" ht="11.85" hidden="1" customHeight="1">
      <c r="A4975" s="778" t="s">
        <v>13437</v>
      </c>
      <c r="B4975" s="779"/>
      <c r="C4975" s="779"/>
      <c r="D4975" s="779"/>
      <c r="E4975" s="779"/>
      <c r="F4975" s="780"/>
      <c r="H4975" s="186"/>
    </row>
    <row r="4976" spans="1:8" ht="11.85" hidden="1" customHeight="1">
      <c r="A4976" s="207" t="s">
        <v>8236</v>
      </c>
      <c r="B4976" s="208" t="s">
        <v>8237</v>
      </c>
      <c r="C4976" s="209" t="s">
        <v>13436</v>
      </c>
      <c r="D4976" s="210">
        <v>0.35</v>
      </c>
      <c r="E4976" s="211">
        <f>F$14</f>
        <v>2.89</v>
      </c>
      <c r="F4976" s="204">
        <f>PRODUCT(D4976:E4976)</f>
        <v>1.0115000000000001</v>
      </c>
      <c r="H4976" s="186"/>
    </row>
    <row r="4977" spans="1:8" ht="11.85" hidden="1" customHeight="1">
      <c r="A4977" s="207" t="s">
        <v>4681</v>
      </c>
      <c r="B4977" s="208" t="s">
        <v>4682</v>
      </c>
      <c r="C4977" s="209" t="s">
        <v>13436</v>
      </c>
      <c r="D4977" s="210">
        <v>0.35</v>
      </c>
      <c r="E4977" s="211">
        <f>F$12</f>
        <v>2.12</v>
      </c>
      <c r="F4977" s="204">
        <f>PRODUCT(D4977:E4977)</f>
        <v>0.74199999999999999</v>
      </c>
      <c r="H4977" s="186"/>
    </row>
    <row r="4978" spans="1:8" ht="11.85" hidden="1" customHeight="1">
      <c r="A4978" s="783" t="s">
        <v>13444</v>
      </c>
      <c r="B4978" s="784"/>
      <c r="C4978" s="784"/>
      <c r="D4978" s="784"/>
      <c r="E4978" s="784"/>
      <c r="F4978" s="204">
        <f>SUM(F4976:F4977)</f>
        <v>1.7535000000000001</v>
      </c>
      <c r="H4978" s="186"/>
    </row>
    <row r="4979" spans="1:8" ht="11.85" hidden="1" customHeight="1">
      <c r="A4979" s="778" t="s">
        <v>13445</v>
      </c>
      <c r="B4979" s="779"/>
      <c r="C4979" s="779"/>
      <c r="D4979" s="779"/>
      <c r="E4979" s="779"/>
      <c r="F4979" s="780"/>
      <c r="H4979" s="186"/>
    </row>
    <row r="4980" spans="1:8" ht="11.85" hidden="1" customHeight="1">
      <c r="A4980" s="207" t="s">
        <v>11445</v>
      </c>
      <c r="B4980" s="208" t="s">
        <v>11446</v>
      </c>
      <c r="C4980" s="209" t="s">
        <v>8247</v>
      </c>
      <c r="D4980" s="210">
        <v>0.74</v>
      </c>
      <c r="E4980" s="211">
        <f>Insumos!D$559</f>
        <v>4.5199999999999996</v>
      </c>
      <c r="F4980" s="204">
        <f t="shared" ref="F4980:F4985" si="23">PRODUCT(D4980:E4980)</f>
        <v>3.3447999999999998</v>
      </c>
      <c r="H4980" s="186"/>
    </row>
    <row r="4981" spans="1:8" ht="11.85" hidden="1" customHeight="1">
      <c r="A4981" s="207" t="s">
        <v>8250</v>
      </c>
      <c r="B4981" s="208" t="s">
        <v>8251</v>
      </c>
      <c r="C4981" s="209" t="s">
        <v>4675</v>
      </c>
      <c r="D4981" s="210">
        <v>1.3</v>
      </c>
      <c r="E4981" s="211">
        <f>Insumos!D$2331</f>
        <v>4.58</v>
      </c>
      <c r="F4981" s="204">
        <f t="shared" si="23"/>
        <v>5.9540000000000006</v>
      </c>
      <c r="H4981" s="186"/>
    </row>
    <row r="4982" spans="1:8" ht="11.85" hidden="1" customHeight="1">
      <c r="A4982" s="207" t="s">
        <v>8254</v>
      </c>
      <c r="B4982" s="208" t="s">
        <v>8255</v>
      </c>
      <c r="C4982" s="209" t="s">
        <v>8247</v>
      </c>
      <c r="D4982" s="210">
        <v>0.03</v>
      </c>
      <c r="E4982" s="211">
        <f>Insumos!D$700</f>
        <v>6.8</v>
      </c>
      <c r="F4982" s="204">
        <f t="shared" si="23"/>
        <v>0.20399999999999999</v>
      </c>
      <c r="H4982" s="186"/>
    </row>
    <row r="4983" spans="1:8" ht="11.85" hidden="1" customHeight="1">
      <c r="A4983" s="207" t="s">
        <v>8256</v>
      </c>
      <c r="B4983" s="208" t="s">
        <v>8257</v>
      </c>
      <c r="C4983" s="209" t="s">
        <v>4675</v>
      </c>
      <c r="D4983" s="210">
        <v>0.97</v>
      </c>
      <c r="E4983" s="211">
        <f>Insumos!D$2357</f>
        <v>2</v>
      </c>
      <c r="F4983" s="204">
        <f t="shared" si="23"/>
        <v>1.94</v>
      </c>
      <c r="H4983" s="186"/>
    </row>
    <row r="4984" spans="1:8" ht="11.85" hidden="1" customHeight="1">
      <c r="A4984" s="207" t="s">
        <v>8258</v>
      </c>
      <c r="B4984" s="208" t="s">
        <v>8259</v>
      </c>
      <c r="C4984" s="209" t="s">
        <v>4675</v>
      </c>
      <c r="D4984" s="210">
        <v>0.65</v>
      </c>
      <c r="E4984" s="211">
        <f>Insumos!D$2361</f>
        <v>6</v>
      </c>
      <c r="F4984" s="204">
        <f t="shared" si="23"/>
        <v>3.9000000000000004</v>
      </c>
      <c r="H4984" s="186"/>
    </row>
    <row r="4985" spans="1:8" ht="11.85" hidden="1" customHeight="1">
      <c r="A4985" s="207" t="s">
        <v>10381</v>
      </c>
      <c r="B4985" s="208" t="s">
        <v>10382</v>
      </c>
      <c r="C4985" s="209" t="s">
        <v>12889</v>
      </c>
      <c r="D4985" s="210">
        <v>1</v>
      </c>
      <c r="E4985" s="211">
        <f>Insumos!D$221</f>
        <v>19.989999999999998</v>
      </c>
      <c r="F4985" s="204">
        <f t="shared" si="23"/>
        <v>19.989999999999998</v>
      </c>
      <c r="H4985" s="186"/>
    </row>
    <row r="4986" spans="1:8" ht="11.85" hidden="1" customHeight="1">
      <c r="A4986" s="783" t="s">
        <v>10905</v>
      </c>
      <c r="B4986" s="784"/>
      <c r="C4986" s="784"/>
      <c r="D4986" s="784"/>
      <c r="E4986" s="784"/>
      <c r="F4986" s="204">
        <f>SUM(F4980:F4985)</f>
        <v>35.332799999999999</v>
      </c>
      <c r="H4986" s="186"/>
    </row>
    <row r="4987" spans="1:8" ht="11.85" hidden="1" customHeight="1">
      <c r="A4987" s="778" t="s">
        <v>8771</v>
      </c>
      <c r="B4987" s="779"/>
      <c r="C4987" s="779"/>
      <c r="D4987" s="779"/>
      <c r="E4987" s="779"/>
      <c r="F4987" s="780"/>
      <c r="H4987" s="186"/>
    </row>
    <row r="4988" spans="1:8" ht="11.85" hidden="1" customHeight="1">
      <c r="A4988" s="219" t="s">
        <v>10915</v>
      </c>
      <c r="B4988" s="208" t="s">
        <v>10916</v>
      </c>
      <c r="C4988" s="209" t="s">
        <v>8240</v>
      </c>
      <c r="D4988" s="210">
        <v>0.03</v>
      </c>
      <c r="E4988" s="272">
        <f>B$4432/1.25</f>
        <v>235.44800000000001</v>
      </c>
      <c r="F4988" s="204">
        <f>PRODUCT(D4988:E4988)</f>
        <v>7.0634399999999999</v>
      </c>
      <c r="H4988" s="186"/>
    </row>
    <row r="4989" spans="1:8" ht="11.85" hidden="1" customHeight="1">
      <c r="A4989" s="219" t="s">
        <v>8219</v>
      </c>
      <c r="B4989" s="208" t="s">
        <v>8194</v>
      </c>
      <c r="C4989" s="209" t="s">
        <v>8240</v>
      </c>
      <c r="D4989" s="210">
        <v>0.03</v>
      </c>
      <c r="E4989" s="272">
        <f>B$4647/1.25</f>
        <v>67.183999999999997</v>
      </c>
      <c r="F4989" s="204">
        <f>PRODUCT(D4989:E4989)</f>
        <v>2.01552</v>
      </c>
      <c r="H4989" s="186"/>
    </row>
    <row r="4990" spans="1:8" ht="11.85" hidden="1" customHeight="1">
      <c r="A4990" s="783" t="s">
        <v>10886</v>
      </c>
      <c r="B4990" s="784"/>
      <c r="C4990" s="784"/>
      <c r="D4990" s="784"/>
      <c r="E4990" s="784"/>
      <c r="F4990" s="204">
        <f>SUM(F4988:F4989)</f>
        <v>9.0789600000000004</v>
      </c>
      <c r="H4990" s="186"/>
    </row>
    <row r="4991" spans="1:8" ht="11.85" hidden="1" customHeight="1">
      <c r="A4991" s="783" t="s">
        <v>6572</v>
      </c>
      <c r="B4991" s="784"/>
      <c r="C4991" s="784"/>
      <c r="D4991" s="784"/>
      <c r="E4991" s="206" t="s">
        <v>10906</v>
      </c>
      <c r="F4991" s="204">
        <f>SUM(F4978,F4986,F4990)</f>
        <v>46.165260000000004</v>
      </c>
      <c r="H4991" s="186"/>
    </row>
    <row r="4992" spans="1:8" ht="11.85" hidden="1" customHeight="1">
      <c r="A4992" s="783"/>
      <c r="B4992" s="784"/>
      <c r="C4992" s="784"/>
      <c r="D4992" s="784"/>
      <c r="E4992" s="212" t="s">
        <v>10907</v>
      </c>
      <c r="F4992" s="213">
        <f>F$10*(F4978)</f>
        <v>2.1532979999999999</v>
      </c>
      <c r="H4992" s="186"/>
    </row>
    <row r="4993" spans="1:8" ht="11.85" hidden="1" customHeight="1">
      <c r="A4993" s="783"/>
      <c r="B4993" s="784"/>
      <c r="C4993" s="784"/>
      <c r="D4993" s="784"/>
      <c r="E4993" s="206" t="s">
        <v>10908</v>
      </c>
      <c r="F4993" s="213">
        <f>SUM(F4991:F4992)*F$11</f>
        <v>9.663711600000001</v>
      </c>
      <c r="H4993" s="186"/>
    </row>
    <row r="4994" spans="1:8" ht="11.85" hidden="1" customHeight="1">
      <c r="A4994" s="789"/>
      <c r="B4994" s="790"/>
      <c r="C4994" s="790"/>
      <c r="D4994" s="790"/>
      <c r="E4994" s="215" t="s">
        <v>10909</v>
      </c>
      <c r="F4994" s="216">
        <f>SUM(F4991:F4993)</f>
        <v>57.982269600000002</v>
      </c>
      <c r="H4994" s="186"/>
    </row>
    <row r="4995" spans="1:8" ht="10.9" hidden="1" customHeight="1">
      <c r="A4995" s="791" t="s">
        <v>10383</v>
      </c>
      <c r="B4995" s="792"/>
      <c r="C4995" s="792"/>
      <c r="D4995" s="792"/>
      <c r="E4995" s="781" t="s">
        <v>3998</v>
      </c>
      <c r="F4995" s="782"/>
      <c r="H4995" s="186"/>
    </row>
    <row r="4996" spans="1:8" ht="10.9" hidden="1" customHeight="1">
      <c r="A4996" s="190" t="s">
        <v>10268</v>
      </c>
      <c r="B4996" s="191">
        <f>ROUND(F5017,2)</f>
        <v>60.19</v>
      </c>
      <c r="C4996" s="269"/>
      <c r="D4996" s="269"/>
      <c r="E4996" s="270"/>
      <c r="F4996" s="271"/>
      <c r="H4996" s="186"/>
    </row>
    <row r="4997" spans="1:8" ht="10.9" hidden="1" customHeight="1">
      <c r="A4997" s="195" t="s">
        <v>12885</v>
      </c>
      <c r="B4997" s="196" t="s">
        <v>8261</v>
      </c>
      <c r="C4997" s="196" t="s">
        <v>8262</v>
      </c>
      <c r="D4997" s="196" t="s">
        <v>8263</v>
      </c>
      <c r="E4997" s="196" t="s">
        <v>8264</v>
      </c>
      <c r="F4997" s="197" t="s">
        <v>8265</v>
      </c>
      <c r="H4997" s="186"/>
    </row>
    <row r="4998" spans="1:8" ht="10.9" hidden="1" customHeight="1">
      <c r="A4998" s="778" t="s">
        <v>13437</v>
      </c>
      <c r="B4998" s="779"/>
      <c r="C4998" s="779"/>
      <c r="D4998" s="779"/>
      <c r="E4998" s="779"/>
      <c r="F4998" s="780"/>
      <c r="H4998" s="186"/>
    </row>
    <row r="4999" spans="1:8" ht="10.9" hidden="1" customHeight="1">
      <c r="A4999" s="207" t="s">
        <v>8236</v>
      </c>
      <c r="B4999" s="208" t="s">
        <v>8237</v>
      </c>
      <c r="C4999" s="209" t="s">
        <v>13436</v>
      </c>
      <c r="D4999" s="210">
        <v>0.35</v>
      </c>
      <c r="E4999" s="211">
        <f>F$14</f>
        <v>2.89</v>
      </c>
      <c r="F4999" s="204">
        <f>PRODUCT(D4999:E4999)</f>
        <v>1.0115000000000001</v>
      </c>
      <c r="H4999" s="186"/>
    </row>
    <row r="5000" spans="1:8" ht="10.9" hidden="1" customHeight="1">
      <c r="A5000" s="207" t="s">
        <v>4681</v>
      </c>
      <c r="B5000" s="208" t="s">
        <v>4682</v>
      </c>
      <c r="C5000" s="209" t="s">
        <v>13436</v>
      </c>
      <c r="D5000" s="210">
        <v>0.35</v>
      </c>
      <c r="E5000" s="211">
        <f>F$12</f>
        <v>2.12</v>
      </c>
      <c r="F5000" s="204">
        <f>PRODUCT(D5000:E5000)</f>
        <v>0.74199999999999999</v>
      </c>
      <c r="H5000" s="186"/>
    </row>
    <row r="5001" spans="1:8" ht="10.9" hidden="1" customHeight="1">
      <c r="A5001" s="783" t="s">
        <v>13444</v>
      </c>
      <c r="B5001" s="784"/>
      <c r="C5001" s="784"/>
      <c r="D5001" s="784"/>
      <c r="E5001" s="784"/>
      <c r="F5001" s="204">
        <f>SUM(F4999:F5000)</f>
        <v>1.7535000000000001</v>
      </c>
      <c r="H5001" s="186"/>
    </row>
    <row r="5002" spans="1:8" ht="10.9" hidden="1" customHeight="1">
      <c r="A5002" s="778" t="s">
        <v>13445</v>
      </c>
      <c r="B5002" s="779"/>
      <c r="C5002" s="779"/>
      <c r="D5002" s="779"/>
      <c r="E5002" s="779"/>
      <c r="F5002" s="780"/>
      <c r="H5002" s="186"/>
    </row>
    <row r="5003" spans="1:8" ht="10.9" hidden="1" customHeight="1">
      <c r="A5003" s="207" t="s">
        <v>11445</v>
      </c>
      <c r="B5003" s="208" t="s">
        <v>11446</v>
      </c>
      <c r="C5003" s="209" t="s">
        <v>8247</v>
      </c>
      <c r="D5003" s="210">
        <v>0.74</v>
      </c>
      <c r="E5003" s="211">
        <f>Insumos!D$559</f>
        <v>4.5199999999999996</v>
      </c>
      <c r="F5003" s="204">
        <f t="shared" ref="F5003:F5008" si="24">PRODUCT(D5003:E5003)</f>
        <v>3.3447999999999998</v>
      </c>
      <c r="H5003" s="186"/>
    </row>
    <row r="5004" spans="1:8" ht="10.9" hidden="1" customHeight="1">
      <c r="A5004" s="207" t="s">
        <v>8250</v>
      </c>
      <c r="B5004" s="208" t="s">
        <v>8251</v>
      </c>
      <c r="C5004" s="209" t="s">
        <v>4675</v>
      </c>
      <c r="D5004" s="210">
        <v>1.3</v>
      </c>
      <c r="E5004" s="211">
        <f>Insumos!D$2331</f>
        <v>4.58</v>
      </c>
      <c r="F5004" s="204">
        <f t="shared" si="24"/>
        <v>5.9540000000000006</v>
      </c>
      <c r="H5004" s="186"/>
    </row>
    <row r="5005" spans="1:8" ht="10.9" hidden="1" customHeight="1">
      <c r="A5005" s="207" t="s">
        <v>8254</v>
      </c>
      <c r="B5005" s="208" t="s">
        <v>8255</v>
      </c>
      <c r="C5005" s="209" t="s">
        <v>8247</v>
      </c>
      <c r="D5005" s="210">
        <v>0.03</v>
      </c>
      <c r="E5005" s="211">
        <f>Insumos!D$700</f>
        <v>6.8</v>
      </c>
      <c r="F5005" s="204">
        <f t="shared" si="24"/>
        <v>0.20399999999999999</v>
      </c>
      <c r="H5005" s="186"/>
    </row>
    <row r="5006" spans="1:8" ht="10.9" hidden="1" customHeight="1">
      <c r="A5006" s="207" t="s">
        <v>8256</v>
      </c>
      <c r="B5006" s="208" t="s">
        <v>8257</v>
      </c>
      <c r="C5006" s="209" t="s">
        <v>4675</v>
      </c>
      <c r="D5006" s="210">
        <v>0.97</v>
      </c>
      <c r="E5006" s="211">
        <f>Insumos!D$2357</f>
        <v>2</v>
      </c>
      <c r="F5006" s="204">
        <f t="shared" si="24"/>
        <v>1.94</v>
      </c>
      <c r="H5006" s="186"/>
    </row>
    <row r="5007" spans="1:8" ht="10.9" hidden="1" customHeight="1">
      <c r="A5007" s="207" t="s">
        <v>8258</v>
      </c>
      <c r="B5007" s="208" t="s">
        <v>8259</v>
      </c>
      <c r="C5007" s="209" t="s">
        <v>4675</v>
      </c>
      <c r="D5007" s="210">
        <v>0.65</v>
      </c>
      <c r="E5007" s="211">
        <f>Insumos!D$2361</f>
        <v>6</v>
      </c>
      <c r="F5007" s="204">
        <f t="shared" si="24"/>
        <v>3.9000000000000004</v>
      </c>
      <c r="H5007" s="186"/>
    </row>
    <row r="5008" spans="1:8" ht="10.9" hidden="1" customHeight="1">
      <c r="A5008" s="207" t="s">
        <v>3960</v>
      </c>
      <c r="B5008" s="208" t="s">
        <v>8191</v>
      </c>
      <c r="C5008" s="209" t="s">
        <v>12889</v>
      </c>
      <c r="D5008" s="210">
        <v>1</v>
      </c>
      <c r="E5008" s="211">
        <f>Insumos!D$218</f>
        <v>21.83</v>
      </c>
      <c r="F5008" s="204">
        <f t="shared" si="24"/>
        <v>21.83</v>
      </c>
      <c r="H5008" s="186"/>
    </row>
    <row r="5009" spans="1:8" ht="10.9" hidden="1" customHeight="1">
      <c r="A5009" s="783" t="s">
        <v>10905</v>
      </c>
      <c r="B5009" s="784"/>
      <c r="C5009" s="784"/>
      <c r="D5009" s="784"/>
      <c r="E5009" s="784"/>
      <c r="F5009" s="204">
        <f>SUM(F5003:F5008)</f>
        <v>37.172799999999995</v>
      </c>
      <c r="H5009" s="186"/>
    </row>
    <row r="5010" spans="1:8" ht="10.9" hidden="1" customHeight="1">
      <c r="A5010" s="778" t="s">
        <v>8771</v>
      </c>
      <c r="B5010" s="779"/>
      <c r="C5010" s="779"/>
      <c r="D5010" s="779"/>
      <c r="E5010" s="779"/>
      <c r="F5010" s="780"/>
      <c r="H5010" s="186"/>
    </row>
    <row r="5011" spans="1:8" ht="10.9" hidden="1" customHeight="1">
      <c r="A5011" s="219" t="s">
        <v>10915</v>
      </c>
      <c r="B5011" s="208" t="s">
        <v>10916</v>
      </c>
      <c r="C5011" s="209" t="s">
        <v>8240</v>
      </c>
      <c r="D5011" s="210">
        <v>0.03</v>
      </c>
      <c r="E5011" s="272">
        <f>B$4432/1.25</f>
        <v>235.44800000000001</v>
      </c>
      <c r="F5011" s="204">
        <f>PRODUCT(D5011:E5011)</f>
        <v>7.0634399999999999</v>
      </c>
      <c r="H5011" s="186"/>
    </row>
    <row r="5012" spans="1:8" ht="10.9" hidden="1" customHeight="1">
      <c r="A5012" s="219" t="s">
        <v>8219</v>
      </c>
      <c r="B5012" s="208" t="s">
        <v>8194</v>
      </c>
      <c r="C5012" s="209" t="s">
        <v>8240</v>
      </c>
      <c r="D5012" s="210">
        <v>0.03</v>
      </c>
      <c r="E5012" s="272">
        <f>B$4647/1.25</f>
        <v>67.183999999999997</v>
      </c>
      <c r="F5012" s="204">
        <f>PRODUCT(D5012:E5012)</f>
        <v>2.01552</v>
      </c>
      <c r="H5012" s="186"/>
    </row>
    <row r="5013" spans="1:8" ht="10.9" hidden="1" customHeight="1">
      <c r="A5013" s="783" t="s">
        <v>10886</v>
      </c>
      <c r="B5013" s="784"/>
      <c r="C5013" s="784"/>
      <c r="D5013" s="784"/>
      <c r="E5013" s="784"/>
      <c r="F5013" s="204">
        <f>SUM(F5011:F5012)</f>
        <v>9.0789600000000004</v>
      </c>
      <c r="H5013" s="186"/>
    </row>
    <row r="5014" spans="1:8" ht="10.9" hidden="1" customHeight="1">
      <c r="A5014" s="783" t="s">
        <v>6572</v>
      </c>
      <c r="B5014" s="784"/>
      <c r="C5014" s="784"/>
      <c r="D5014" s="784"/>
      <c r="E5014" s="206" t="s">
        <v>10906</v>
      </c>
      <c r="F5014" s="204">
        <f>SUM(F5001,F5009,F5013)</f>
        <v>48.00526</v>
      </c>
      <c r="H5014" s="186"/>
    </row>
    <row r="5015" spans="1:8" ht="10.9" hidden="1" customHeight="1">
      <c r="A5015" s="783"/>
      <c r="B5015" s="784"/>
      <c r="C5015" s="784"/>
      <c r="D5015" s="784"/>
      <c r="E5015" s="212" t="s">
        <v>10907</v>
      </c>
      <c r="F5015" s="213">
        <f>F$10*(F5001)</f>
        <v>2.1532979999999999</v>
      </c>
      <c r="H5015" s="186"/>
    </row>
    <row r="5016" spans="1:8" ht="10.9" hidden="1" customHeight="1">
      <c r="A5016" s="783"/>
      <c r="B5016" s="784"/>
      <c r="C5016" s="784"/>
      <c r="D5016" s="784"/>
      <c r="E5016" s="206" t="s">
        <v>10908</v>
      </c>
      <c r="F5016" s="213">
        <f>SUM(F5014:F5015)*F$11</f>
        <v>10.031711600000001</v>
      </c>
      <c r="H5016" s="186"/>
    </row>
    <row r="5017" spans="1:8" ht="10.9" hidden="1" customHeight="1">
      <c r="A5017" s="789"/>
      <c r="B5017" s="790"/>
      <c r="C5017" s="790"/>
      <c r="D5017" s="790"/>
      <c r="E5017" s="215" t="s">
        <v>10909</v>
      </c>
      <c r="F5017" s="216">
        <f>SUM(F5014:F5016)</f>
        <v>60.190269600000001</v>
      </c>
      <c r="H5017" s="186"/>
    </row>
    <row r="5018" spans="1:8" ht="10.9" hidden="1" customHeight="1">
      <c r="H5018" s="186"/>
    </row>
    <row r="5019" spans="1:8" ht="10.9" hidden="1" customHeight="1">
      <c r="A5019" s="791" t="s">
        <v>3962</v>
      </c>
      <c r="B5019" s="792"/>
      <c r="C5019" s="792"/>
      <c r="D5019" s="792"/>
      <c r="E5019" s="781" t="s">
        <v>3998</v>
      </c>
      <c r="F5019" s="782"/>
      <c r="H5019" s="186"/>
    </row>
    <row r="5020" spans="1:8" ht="10.9" hidden="1" customHeight="1">
      <c r="A5020" s="190" t="s">
        <v>10268</v>
      </c>
      <c r="B5020" s="191">
        <f>ROUND(F5045,2)</f>
        <v>280.45</v>
      </c>
      <c r="C5020" s="269"/>
      <c r="D5020" s="269"/>
      <c r="E5020" s="270"/>
      <c r="F5020" s="271"/>
      <c r="H5020" s="186"/>
    </row>
    <row r="5021" spans="1:8" ht="10.9" hidden="1" customHeight="1">
      <c r="A5021" s="195" t="s">
        <v>12885</v>
      </c>
      <c r="B5021" s="196" t="s">
        <v>8261</v>
      </c>
      <c r="C5021" s="196" t="s">
        <v>8262</v>
      </c>
      <c r="D5021" s="196" t="s">
        <v>8263</v>
      </c>
      <c r="E5021" s="196" t="s">
        <v>8264</v>
      </c>
      <c r="F5021" s="197" t="s">
        <v>8265</v>
      </c>
      <c r="H5021" s="186"/>
    </row>
    <row r="5022" spans="1:8" ht="10.9" hidden="1" customHeight="1">
      <c r="A5022" s="778" t="s">
        <v>6573</v>
      </c>
      <c r="B5022" s="779"/>
      <c r="C5022" s="779"/>
      <c r="D5022" s="779"/>
      <c r="E5022" s="779"/>
      <c r="F5022" s="780"/>
      <c r="H5022" s="186"/>
    </row>
    <row r="5023" spans="1:8" ht="10.9" hidden="1" customHeight="1">
      <c r="A5023" s="219" t="s">
        <v>8232</v>
      </c>
      <c r="B5023" s="208" t="s">
        <v>8233</v>
      </c>
      <c r="C5023" s="209" t="s">
        <v>13436</v>
      </c>
      <c r="D5023" s="210">
        <v>0.04</v>
      </c>
      <c r="E5023" s="210">
        <f>Insumos!D$117</f>
        <v>10.068899999999999</v>
      </c>
      <c r="F5023" s="204">
        <f>PRODUCT(D5023:E5023)</f>
        <v>0.402756</v>
      </c>
      <c r="H5023" s="186"/>
    </row>
    <row r="5024" spans="1:8" ht="10.9" hidden="1" customHeight="1">
      <c r="A5024" s="783" t="s">
        <v>6574</v>
      </c>
      <c r="B5024" s="784"/>
      <c r="C5024" s="784"/>
      <c r="D5024" s="784"/>
      <c r="E5024" s="784"/>
      <c r="F5024" s="204">
        <f>SUM(F5023:F5023)</f>
        <v>0.402756</v>
      </c>
      <c r="H5024" s="186"/>
    </row>
    <row r="5025" spans="1:8" ht="10.9" hidden="1" customHeight="1">
      <c r="A5025" s="778" t="s">
        <v>13437</v>
      </c>
      <c r="B5025" s="779"/>
      <c r="C5025" s="779"/>
      <c r="D5025" s="779"/>
      <c r="E5025" s="779"/>
      <c r="F5025" s="780"/>
      <c r="H5025" s="186"/>
    </row>
    <row r="5026" spans="1:8" ht="10.9" hidden="1" customHeight="1">
      <c r="A5026" s="207" t="s">
        <v>7115</v>
      </c>
      <c r="B5026" s="208" t="s">
        <v>7116</v>
      </c>
      <c r="C5026" s="209" t="s">
        <v>13436</v>
      </c>
      <c r="D5026" s="210">
        <v>1.5</v>
      </c>
      <c r="E5026" s="211">
        <f>F$14</f>
        <v>2.89</v>
      </c>
      <c r="F5026" s="204">
        <f>PRODUCT(D5026:E5026)</f>
        <v>4.335</v>
      </c>
      <c r="H5026" s="186"/>
    </row>
    <row r="5027" spans="1:8" ht="10.9" hidden="1" customHeight="1">
      <c r="A5027" s="207" t="s">
        <v>4073</v>
      </c>
      <c r="B5027" s="208" t="s">
        <v>4074</v>
      </c>
      <c r="C5027" s="209" t="s">
        <v>13436</v>
      </c>
      <c r="D5027" s="210">
        <v>0.75</v>
      </c>
      <c r="E5027" s="211">
        <f>F$14</f>
        <v>2.89</v>
      </c>
      <c r="F5027" s="204">
        <f>PRODUCT(D5027:E5027)</f>
        <v>2.1675</v>
      </c>
      <c r="H5027" s="186"/>
    </row>
    <row r="5028" spans="1:8" ht="10.9" hidden="1" customHeight="1">
      <c r="A5028" s="207" t="s">
        <v>4681</v>
      </c>
      <c r="B5028" s="208" t="s">
        <v>4682</v>
      </c>
      <c r="C5028" s="209" t="s">
        <v>13436</v>
      </c>
      <c r="D5028" s="210">
        <v>1.5</v>
      </c>
      <c r="E5028" s="211">
        <f>F$12</f>
        <v>2.12</v>
      </c>
      <c r="F5028" s="204">
        <f>PRODUCT(D5028:E5028)</f>
        <v>3.18</v>
      </c>
      <c r="H5028" s="186"/>
    </row>
    <row r="5029" spans="1:8" ht="10.9" hidden="1" customHeight="1">
      <c r="A5029" s="783" t="s">
        <v>13444</v>
      </c>
      <c r="B5029" s="784"/>
      <c r="C5029" s="784"/>
      <c r="D5029" s="784"/>
      <c r="E5029" s="784"/>
      <c r="F5029" s="204">
        <f>SUM(F5026:F5028)</f>
        <v>9.6824999999999992</v>
      </c>
      <c r="H5029" s="186"/>
    </row>
    <row r="5030" spans="1:8" ht="10.9" hidden="1" customHeight="1">
      <c r="A5030" s="778" t="s">
        <v>13445</v>
      </c>
      <c r="B5030" s="779"/>
      <c r="C5030" s="779"/>
      <c r="D5030" s="779"/>
      <c r="E5030" s="779"/>
      <c r="F5030" s="780"/>
      <c r="H5030" s="186"/>
    </row>
    <row r="5031" spans="1:8" ht="10.9" hidden="1" customHeight="1">
      <c r="A5031" s="207" t="s">
        <v>7117</v>
      </c>
      <c r="B5031" s="208" t="s">
        <v>2940</v>
      </c>
      <c r="C5031" s="209" t="s">
        <v>8247</v>
      </c>
      <c r="D5031" s="210">
        <v>0.75</v>
      </c>
      <c r="E5031" s="211">
        <f>Insumos!D$578</f>
        <v>7.65</v>
      </c>
      <c r="F5031" s="204">
        <f t="shared" ref="F5031:F5040" si="25">PRODUCT(D5031:E5031)</f>
        <v>5.7375000000000007</v>
      </c>
      <c r="H5031" s="186"/>
    </row>
    <row r="5032" spans="1:8" ht="10.9" hidden="1" customHeight="1">
      <c r="A5032" s="207" t="s">
        <v>8056</v>
      </c>
      <c r="B5032" s="208" t="s">
        <v>8057</v>
      </c>
      <c r="C5032" s="209" t="s">
        <v>8240</v>
      </c>
      <c r="D5032" s="210">
        <v>0.02</v>
      </c>
      <c r="E5032" s="211">
        <f>Insumos!D$12</f>
        <v>42.5</v>
      </c>
      <c r="F5032" s="204">
        <f t="shared" si="25"/>
        <v>0.85</v>
      </c>
      <c r="H5032" s="186"/>
    </row>
    <row r="5033" spans="1:8" ht="10.9" hidden="1" customHeight="1">
      <c r="A5033" s="207" t="s">
        <v>2941</v>
      </c>
      <c r="B5033" s="208" t="s">
        <v>2942</v>
      </c>
      <c r="C5033" s="209" t="s">
        <v>8247</v>
      </c>
      <c r="D5033" s="210">
        <v>38.15</v>
      </c>
      <c r="E5033" s="211">
        <f>Insumos!D$557</f>
        <v>4.42</v>
      </c>
      <c r="F5033" s="204">
        <f t="shared" si="25"/>
        <v>168.62299999999999</v>
      </c>
      <c r="H5033" s="186"/>
    </row>
    <row r="5034" spans="1:8" ht="10.9" hidden="1" customHeight="1">
      <c r="A5034" s="207" t="s">
        <v>8241</v>
      </c>
      <c r="B5034" s="208" t="s">
        <v>8242</v>
      </c>
      <c r="C5034" s="209" t="s">
        <v>8240</v>
      </c>
      <c r="D5034" s="210">
        <v>0.01</v>
      </c>
      <c r="E5034" s="211">
        <f>Insumos!D$17</f>
        <v>44</v>
      </c>
      <c r="F5034" s="204">
        <f t="shared" si="25"/>
        <v>0.44</v>
      </c>
      <c r="H5034" s="186"/>
    </row>
    <row r="5035" spans="1:8" ht="10.9" hidden="1" customHeight="1">
      <c r="A5035" s="207" t="s">
        <v>8245</v>
      </c>
      <c r="B5035" s="208" t="s">
        <v>8246</v>
      </c>
      <c r="C5035" s="209" t="s">
        <v>8247</v>
      </c>
      <c r="D5035" s="210">
        <v>14.95</v>
      </c>
      <c r="E5035" s="211">
        <f>Insumos!D$22</f>
        <v>0.46</v>
      </c>
      <c r="F5035" s="204">
        <f t="shared" si="25"/>
        <v>6.8769999999999998</v>
      </c>
      <c r="H5035" s="186"/>
    </row>
    <row r="5036" spans="1:8" ht="10.9" hidden="1" customHeight="1">
      <c r="A5036" s="207" t="s">
        <v>4075</v>
      </c>
      <c r="B5036" s="208" t="s">
        <v>4076</v>
      </c>
      <c r="C5036" s="209" t="s">
        <v>6555</v>
      </c>
      <c r="D5036" s="210">
        <v>0.05</v>
      </c>
      <c r="E5036" s="211">
        <f>Insumos!D$331</f>
        <v>7.46</v>
      </c>
      <c r="F5036" s="204">
        <f t="shared" si="25"/>
        <v>0.373</v>
      </c>
      <c r="H5036" s="186"/>
    </row>
    <row r="5037" spans="1:8" ht="10.9" hidden="1" customHeight="1">
      <c r="A5037" s="207" t="s">
        <v>4077</v>
      </c>
      <c r="B5037" s="208" t="s">
        <v>8192</v>
      </c>
      <c r="C5037" s="209" t="s">
        <v>6555</v>
      </c>
      <c r="D5037" s="210">
        <v>0.13</v>
      </c>
      <c r="E5037" s="211">
        <f>Insumos!D$6450</f>
        <v>2.0499999999999998</v>
      </c>
      <c r="F5037" s="204">
        <f t="shared" si="25"/>
        <v>0.26649999999999996</v>
      </c>
      <c r="H5037" s="186"/>
    </row>
    <row r="5038" spans="1:8" ht="10.9" hidden="1" customHeight="1">
      <c r="A5038" s="207" t="s">
        <v>6693</v>
      </c>
      <c r="B5038" s="208" t="s">
        <v>6694</v>
      </c>
      <c r="C5038" s="209" t="s">
        <v>8240</v>
      </c>
      <c r="D5038" s="210">
        <v>0.03</v>
      </c>
      <c r="E5038" s="211">
        <f>Insumos!D$28</f>
        <v>44</v>
      </c>
      <c r="F5038" s="204">
        <f t="shared" si="25"/>
        <v>1.3199999999999998</v>
      </c>
      <c r="H5038" s="186"/>
    </row>
    <row r="5039" spans="1:8" ht="10.9" hidden="1" customHeight="1">
      <c r="A5039" s="207" t="s">
        <v>4079</v>
      </c>
      <c r="B5039" s="208" t="s">
        <v>4080</v>
      </c>
      <c r="C5039" s="209" t="s">
        <v>12889</v>
      </c>
      <c r="D5039" s="210">
        <v>1.25</v>
      </c>
      <c r="E5039" s="211">
        <f>Insumos!D$46</f>
        <v>19.45</v>
      </c>
      <c r="F5039" s="204">
        <f t="shared" si="25"/>
        <v>24.3125</v>
      </c>
      <c r="H5039" s="186"/>
    </row>
    <row r="5040" spans="1:8" ht="10.9" hidden="1" customHeight="1">
      <c r="A5040" s="207" t="s">
        <v>8267</v>
      </c>
      <c r="B5040" s="208" t="s">
        <v>8193</v>
      </c>
      <c r="C5040" s="209" t="s">
        <v>2448</v>
      </c>
      <c r="D5040" s="210">
        <v>0.28999999999999998</v>
      </c>
      <c r="E5040" s="211">
        <f>Insumos!D$6493</f>
        <v>10.119999999999999</v>
      </c>
      <c r="F5040" s="204">
        <f t="shared" si="25"/>
        <v>2.9347999999999996</v>
      </c>
      <c r="H5040" s="186"/>
    </row>
    <row r="5041" spans="1:8" ht="10.9" hidden="1" customHeight="1">
      <c r="A5041" s="783" t="s">
        <v>10905</v>
      </c>
      <c r="B5041" s="784"/>
      <c r="C5041" s="784"/>
      <c r="D5041" s="784"/>
      <c r="E5041" s="784"/>
      <c r="F5041" s="204">
        <f>SUM(F5031:F5040)</f>
        <v>211.73429999999999</v>
      </c>
      <c r="H5041" s="186"/>
    </row>
    <row r="5042" spans="1:8" ht="10.9" hidden="1" customHeight="1">
      <c r="A5042" s="783" t="s">
        <v>6572</v>
      </c>
      <c r="B5042" s="784"/>
      <c r="C5042" s="784"/>
      <c r="D5042" s="784"/>
      <c r="E5042" s="206" t="s">
        <v>10906</v>
      </c>
      <c r="F5042" s="204">
        <f>SUM(F5024,F5029,F5041)</f>
        <v>221.81955599999998</v>
      </c>
      <c r="H5042" s="186"/>
    </row>
    <row r="5043" spans="1:8" ht="10.9" hidden="1" customHeight="1">
      <c r="A5043" s="783"/>
      <c r="B5043" s="784"/>
      <c r="C5043" s="784"/>
      <c r="D5043" s="784"/>
      <c r="E5043" s="212" t="s">
        <v>10907</v>
      </c>
      <c r="F5043" s="213">
        <f>F$10*(F5029)</f>
        <v>11.890109999999998</v>
      </c>
      <c r="H5043" s="186"/>
    </row>
    <row r="5044" spans="1:8" ht="10.9" hidden="1" customHeight="1">
      <c r="A5044" s="783"/>
      <c r="B5044" s="784"/>
      <c r="C5044" s="784"/>
      <c r="D5044" s="784"/>
      <c r="E5044" s="206" t="s">
        <v>10908</v>
      </c>
      <c r="F5044" s="213">
        <f>SUM(F5042:F5043)*F$11</f>
        <v>46.741933199999998</v>
      </c>
      <c r="H5044" s="186"/>
    </row>
    <row r="5045" spans="1:8" ht="10.9" hidden="1" customHeight="1">
      <c r="A5045" s="789"/>
      <c r="B5045" s="790"/>
      <c r="C5045" s="790"/>
      <c r="D5045" s="790"/>
      <c r="E5045" s="215" t="s">
        <v>10909</v>
      </c>
      <c r="F5045" s="216">
        <f>SUM(F5042:F5044)</f>
        <v>280.45159919999998</v>
      </c>
      <c r="H5045" s="186"/>
    </row>
    <row r="5046" spans="1:8" ht="12.75" hidden="1" customHeight="1">
      <c r="A5046" s="819" t="s">
        <v>3963</v>
      </c>
      <c r="B5046" s="819"/>
      <c r="C5046" s="819"/>
      <c r="D5046" s="819"/>
      <c r="E5046" s="819"/>
      <c r="F5046" s="819"/>
      <c r="H5046" s="186"/>
    </row>
    <row r="5047" spans="1:8" ht="12.75" hidden="1" customHeight="1">
      <c r="H5047" s="186"/>
    </row>
    <row r="5048" spans="1:8" ht="12.95" hidden="1" customHeight="1">
      <c r="A5048" s="791" t="s">
        <v>3964</v>
      </c>
      <c r="B5048" s="792"/>
      <c r="C5048" s="792"/>
      <c r="D5048" s="792"/>
      <c r="E5048" s="781" t="s">
        <v>3402</v>
      </c>
      <c r="F5048" s="782"/>
      <c r="H5048" s="186"/>
    </row>
    <row r="5049" spans="1:8" ht="12.95" hidden="1" customHeight="1">
      <c r="A5049" s="190" t="s">
        <v>10268</v>
      </c>
      <c r="B5049" s="191">
        <f>ROUND(F5058,2)</f>
        <v>411.91</v>
      </c>
      <c r="C5049" s="269"/>
      <c r="D5049" s="269"/>
      <c r="E5049" s="270"/>
      <c r="F5049" s="271"/>
      <c r="H5049" s="186"/>
    </row>
    <row r="5050" spans="1:8" ht="12.95" hidden="1" customHeight="1">
      <c r="A5050" s="195" t="s">
        <v>12885</v>
      </c>
      <c r="B5050" s="196" t="s">
        <v>8261</v>
      </c>
      <c r="C5050" s="196" t="s">
        <v>8262</v>
      </c>
      <c r="D5050" s="196" t="s">
        <v>8263</v>
      </c>
      <c r="E5050" s="196" t="s">
        <v>8264</v>
      </c>
      <c r="F5050" s="197" t="s">
        <v>8265</v>
      </c>
      <c r="H5050" s="186"/>
    </row>
    <row r="5051" spans="1:8" ht="12.95" hidden="1" customHeight="1">
      <c r="A5051" s="778" t="s">
        <v>8771</v>
      </c>
      <c r="B5051" s="779"/>
      <c r="C5051" s="779"/>
      <c r="D5051" s="779"/>
      <c r="E5051" s="779"/>
      <c r="F5051" s="780"/>
      <c r="H5051" s="186"/>
    </row>
    <row r="5052" spans="1:8" ht="12.95" hidden="1" customHeight="1">
      <c r="A5052" s="219" t="s">
        <v>3965</v>
      </c>
      <c r="B5052" s="208" t="s">
        <v>3966</v>
      </c>
      <c r="C5052" s="209" t="s">
        <v>8240</v>
      </c>
      <c r="D5052" s="210">
        <v>1</v>
      </c>
      <c r="E5052" s="272">
        <f>B$4620/1.25</f>
        <v>246.584</v>
      </c>
      <c r="F5052" s="204">
        <f>PRODUCT(D5052:E5052)</f>
        <v>246.584</v>
      </c>
      <c r="H5052" s="186"/>
    </row>
    <row r="5053" spans="1:8" ht="12.95" hidden="1" customHeight="1">
      <c r="A5053" s="219" t="s">
        <v>3967</v>
      </c>
      <c r="B5053" s="208" t="s">
        <v>3968</v>
      </c>
      <c r="C5053" s="209" t="s">
        <v>12889</v>
      </c>
      <c r="D5053" s="210">
        <v>4</v>
      </c>
      <c r="E5053" s="273">
        <f>B$4115/1.25</f>
        <v>24.167999999999999</v>
      </c>
      <c r="F5053" s="204">
        <f>PRODUCT(D5053:E5053)</f>
        <v>96.671999999999997</v>
      </c>
      <c r="H5053" s="186"/>
    </row>
    <row r="5054" spans="1:8" ht="12.95" hidden="1" customHeight="1">
      <c r="A5054" s="783" t="s">
        <v>10886</v>
      </c>
      <c r="B5054" s="784"/>
      <c r="C5054" s="784"/>
      <c r="D5054" s="784"/>
      <c r="E5054" s="784"/>
      <c r="F5054" s="204">
        <f>SUM(F5052:F5053)</f>
        <v>343.25599999999997</v>
      </c>
      <c r="H5054" s="186"/>
    </row>
    <row r="5055" spans="1:8" ht="12.95" hidden="1" customHeight="1">
      <c r="A5055" s="783" t="s">
        <v>6572</v>
      </c>
      <c r="B5055" s="784"/>
      <c r="C5055" s="784"/>
      <c r="D5055" s="784"/>
      <c r="E5055" s="206" t="s">
        <v>10906</v>
      </c>
      <c r="F5055" s="204">
        <f>SUM(F5054)</f>
        <v>343.25599999999997</v>
      </c>
      <c r="H5055" s="186"/>
    </row>
    <row r="5056" spans="1:8" ht="12.95" hidden="1" customHeight="1">
      <c r="A5056" s="783"/>
      <c r="B5056" s="784"/>
      <c r="C5056" s="784"/>
      <c r="D5056" s="784"/>
      <c r="E5056" s="212" t="s">
        <v>10907</v>
      </c>
      <c r="F5056" s="213">
        <f>F$10*(F5049)</f>
        <v>0</v>
      </c>
      <c r="H5056" s="186"/>
    </row>
    <row r="5057" spans="1:8" ht="12.95" hidden="1" customHeight="1">
      <c r="A5057" s="783"/>
      <c r="B5057" s="784"/>
      <c r="C5057" s="784"/>
      <c r="D5057" s="784"/>
      <c r="E5057" s="206" t="s">
        <v>10908</v>
      </c>
      <c r="F5057" s="213">
        <f>SUM(F5055:F5056)*F$11</f>
        <v>68.651200000000003</v>
      </c>
      <c r="H5057" s="186"/>
    </row>
    <row r="5058" spans="1:8" ht="12.95" hidden="1" customHeight="1">
      <c r="A5058" s="789"/>
      <c r="B5058" s="790"/>
      <c r="C5058" s="790"/>
      <c r="D5058" s="790"/>
      <c r="E5058" s="215" t="s">
        <v>10909</v>
      </c>
      <c r="F5058" s="334">
        <f>SUM(F5055:F5057)</f>
        <v>411.90719999999999</v>
      </c>
      <c r="H5058" s="186"/>
    </row>
    <row r="5059" spans="1:8" ht="12.95" hidden="1" customHeight="1">
      <c r="H5059" s="186"/>
    </row>
    <row r="5060" spans="1:8" ht="12.95" hidden="1" customHeight="1">
      <c r="A5060" s="791" t="s">
        <v>3969</v>
      </c>
      <c r="B5060" s="792"/>
      <c r="C5060" s="792"/>
      <c r="D5060" s="792"/>
      <c r="E5060" s="781" t="s">
        <v>3402</v>
      </c>
      <c r="F5060" s="782"/>
      <c r="H5060" s="186"/>
    </row>
    <row r="5061" spans="1:8" ht="12.95" hidden="1" customHeight="1">
      <c r="A5061" s="190" t="s">
        <v>10268</v>
      </c>
      <c r="B5061" s="191">
        <f>ROUND(F5070,2)</f>
        <v>378.94</v>
      </c>
      <c r="C5061" s="269"/>
      <c r="D5061" s="269"/>
      <c r="E5061" s="270"/>
      <c r="F5061" s="271"/>
      <c r="H5061" s="186"/>
    </row>
    <row r="5062" spans="1:8" ht="12.95" hidden="1" customHeight="1">
      <c r="A5062" s="195" t="s">
        <v>12885</v>
      </c>
      <c r="B5062" s="196" t="s">
        <v>8261</v>
      </c>
      <c r="C5062" s="196" t="s">
        <v>8262</v>
      </c>
      <c r="D5062" s="196" t="s">
        <v>8263</v>
      </c>
      <c r="E5062" s="196" t="s">
        <v>8264</v>
      </c>
      <c r="F5062" s="197" t="s">
        <v>8265</v>
      </c>
      <c r="H5062" s="186"/>
    </row>
    <row r="5063" spans="1:8" ht="12.95" hidden="1" customHeight="1">
      <c r="A5063" s="778" t="s">
        <v>8771</v>
      </c>
      <c r="B5063" s="779"/>
      <c r="C5063" s="779"/>
      <c r="D5063" s="779"/>
      <c r="E5063" s="779"/>
      <c r="F5063" s="780"/>
      <c r="H5063" s="186"/>
    </row>
    <row r="5064" spans="1:8" ht="12.95" hidden="1" customHeight="1">
      <c r="A5064" s="219" t="s">
        <v>2449</v>
      </c>
      <c r="B5064" s="208" t="s">
        <v>2450</v>
      </c>
      <c r="C5064" s="209" t="s">
        <v>8240</v>
      </c>
      <c r="D5064" s="210">
        <v>1</v>
      </c>
      <c r="E5064" s="272">
        <f>B$4395/1.25</f>
        <v>219.11199999999999</v>
      </c>
      <c r="F5064" s="204">
        <f>PRODUCT(D5064:E5064)</f>
        <v>219.11199999999999</v>
      </c>
      <c r="H5064" s="186"/>
    </row>
    <row r="5065" spans="1:8" ht="12.95" hidden="1" customHeight="1">
      <c r="A5065" s="219" t="s">
        <v>3967</v>
      </c>
      <c r="B5065" s="208" t="s">
        <v>3968</v>
      </c>
      <c r="C5065" s="209" t="s">
        <v>12889</v>
      </c>
      <c r="D5065" s="210">
        <v>4</v>
      </c>
      <c r="E5065" s="273">
        <f>B$4115/1.25</f>
        <v>24.167999999999999</v>
      </c>
      <c r="F5065" s="204">
        <f>PRODUCT(D5065:E5065)</f>
        <v>96.671999999999997</v>
      </c>
      <c r="H5065" s="186"/>
    </row>
    <row r="5066" spans="1:8" ht="12.95" hidden="1" customHeight="1">
      <c r="A5066" s="783" t="s">
        <v>10886</v>
      </c>
      <c r="B5066" s="784"/>
      <c r="C5066" s="784"/>
      <c r="D5066" s="784"/>
      <c r="E5066" s="784"/>
      <c r="F5066" s="204">
        <f>SUM(F5064:F5065)</f>
        <v>315.78399999999999</v>
      </c>
      <c r="H5066" s="186"/>
    </row>
    <row r="5067" spans="1:8" ht="12.95" hidden="1" customHeight="1">
      <c r="A5067" s="783" t="s">
        <v>6572</v>
      </c>
      <c r="B5067" s="784"/>
      <c r="C5067" s="784"/>
      <c r="D5067" s="784"/>
      <c r="E5067" s="206" t="s">
        <v>10906</v>
      </c>
      <c r="F5067" s="204">
        <f>SUM(F5066)</f>
        <v>315.78399999999999</v>
      </c>
      <c r="H5067" s="186"/>
    </row>
    <row r="5068" spans="1:8" ht="12.95" hidden="1" customHeight="1">
      <c r="A5068" s="783"/>
      <c r="B5068" s="784"/>
      <c r="C5068" s="784"/>
      <c r="D5068" s="784"/>
      <c r="E5068" s="212" t="s">
        <v>10907</v>
      </c>
      <c r="F5068" s="213">
        <f>F$10*(F5061)</f>
        <v>0</v>
      </c>
      <c r="H5068" s="186"/>
    </row>
    <row r="5069" spans="1:8" ht="12.95" hidden="1" customHeight="1">
      <c r="A5069" s="783"/>
      <c r="B5069" s="784"/>
      <c r="C5069" s="784"/>
      <c r="D5069" s="784"/>
      <c r="E5069" s="206" t="s">
        <v>10908</v>
      </c>
      <c r="F5069" s="213">
        <f>SUM(F5067:F5068)*F$11</f>
        <v>63.156800000000004</v>
      </c>
      <c r="H5069" s="186"/>
    </row>
    <row r="5070" spans="1:8" ht="12.95" hidden="1" customHeight="1">
      <c r="A5070" s="789"/>
      <c r="B5070" s="790"/>
      <c r="C5070" s="790"/>
      <c r="D5070" s="790"/>
      <c r="E5070" s="215" t="s">
        <v>10909</v>
      </c>
      <c r="F5070" s="334">
        <f>SUM(F5067:F5069)</f>
        <v>378.94079999999997</v>
      </c>
      <c r="H5070" s="186"/>
    </row>
    <row r="5071" spans="1:8" ht="12.95" hidden="1" customHeight="1">
      <c r="H5071" s="186"/>
    </row>
    <row r="5072" spans="1:8" ht="12.95" hidden="1" customHeight="1">
      <c r="A5072" s="791" t="s">
        <v>6627</v>
      </c>
      <c r="B5072" s="792"/>
      <c r="C5072" s="792"/>
      <c r="D5072" s="792"/>
      <c r="E5072" s="781" t="s">
        <v>3402</v>
      </c>
      <c r="F5072" s="782"/>
      <c r="H5072" s="186"/>
    </row>
    <row r="5073" spans="1:8" ht="12.95" hidden="1" customHeight="1">
      <c r="A5073" s="190" t="s">
        <v>10268</v>
      </c>
      <c r="B5073" s="191">
        <f>ROUND(F5084,2)</f>
        <v>966.58</v>
      </c>
      <c r="C5073" s="269"/>
      <c r="D5073" s="269"/>
      <c r="E5073" s="270"/>
      <c r="F5073" s="271"/>
      <c r="H5073" s="186"/>
    </row>
    <row r="5074" spans="1:8" ht="12.95" hidden="1" customHeight="1">
      <c r="A5074" s="195" t="s">
        <v>12885</v>
      </c>
      <c r="B5074" s="196" t="s">
        <v>8261</v>
      </c>
      <c r="C5074" s="196" t="s">
        <v>8262</v>
      </c>
      <c r="D5074" s="196" t="s">
        <v>8263</v>
      </c>
      <c r="E5074" s="196" t="s">
        <v>8264</v>
      </c>
      <c r="F5074" s="197" t="s">
        <v>8265</v>
      </c>
      <c r="H5074" s="186"/>
    </row>
    <row r="5075" spans="1:8" ht="12.95" hidden="1" customHeight="1">
      <c r="A5075" s="778" t="s">
        <v>8771</v>
      </c>
      <c r="B5075" s="779"/>
      <c r="C5075" s="779"/>
      <c r="D5075" s="779"/>
      <c r="E5075" s="779"/>
      <c r="F5075" s="780"/>
      <c r="H5075" s="186"/>
    </row>
    <row r="5076" spans="1:8" ht="12.95" hidden="1" customHeight="1">
      <c r="A5076" s="219" t="s">
        <v>10913</v>
      </c>
      <c r="B5076" s="208" t="s">
        <v>10914</v>
      </c>
      <c r="C5076" s="209" t="s">
        <v>8247</v>
      </c>
      <c r="D5076" s="210">
        <v>70</v>
      </c>
      <c r="E5076" s="273">
        <f>B$4257/1.25</f>
        <v>5.9039999999999999</v>
      </c>
      <c r="F5076" s="204">
        <f>PRODUCT(D5076:E5076)</f>
        <v>413.28</v>
      </c>
      <c r="H5076" s="186"/>
    </row>
    <row r="5077" spans="1:8" ht="12.95" hidden="1" customHeight="1">
      <c r="A5077" s="219" t="s">
        <v>8227</v>
      </c>
      <c r="B5077" s="208" t="s">
        <v>8228</v>
      </c>
      <c r="C5077" s="209" t="s">
        <v>8247</v>
      </c>
      <c r="D5077" s="210">
        <v>10</v>
      </c>
      <c r="E5077" s="273">
        <f>B$4273/1.25</f>
        <v>6.008</v>
      </c>
      <c r="F5077" s="204">
        <f>PRODUCT(D5077:E5077)</f>
        <v>60.08</v>
      </c>
      <c r="H5077" s="186"/>
    </row>
    <row r="5078" spans="1:8" ht="12.95" hidden="1" customHeight="1">
      <c r="A5078" s="219" t="s">
        <v>10915</v>
      </c>
      <c r="B5078" s="208" t="s">
        <v>10916</v>
      </c>
      <c r="C5078" s="209" t="s">
        <v>8240</v>
      </c>
      <c r="D5078" s="210">
        <v>1</v>
      </c>
      <c r="E5078" s="272">
        <f>B$4432/1.25</f>
        <v>235.44800000000001</v>
      </c>
      <c r="F5078" s="204">
        <f>PRODUCT(D5078:E5078)</f>
        <v>235.44800000000001</v>
      </c>
      <c r="H5078" s="186"/>
    </row>
    <row r="5079" spans="1:8" ht="12.95" hidden="1" customHeight="1">
      <c r="A5079" s="219" t="s">
        <v>3967</v>
      </c>
      <c r="B5079" s="208" t="s">
        <v>3968</v>
      </c>
      <c r="C5079" s="209" t="s">
        <v>12889</v>
      </c>
      <c r="D5079" s="210">
        <v>4</v>
      </c>
      <c r="E5079" s="273">
        <f>B$4115/1.25</f>
        <v>24.167999999999999</v>
      </c>
      <c r="F5079" s="204">
        <f>PRODUCT(D5079:E5079)</f>
        <v>96.671999999999997</v>
      </c>
      <c r="H5079" s="186"/>
    </row>
    <row r="5080" spans="1:8" ht="12.95" hidden="1" customHeight="1">
      <c r="A5080" s="783" t="s">
        <v>10886</v>
      </c>
      <c r="B5080" s="784"/>
      <c r="C5080" s="784"/>
      <c r="D5080" s="784"/>
      <c r="E5080" s="784"/>
      <c r="F5080" s="204">
        <f>SUM(F5076:F5079)</f>
        <v>805.48</v>
      </c>
      <c r="H5080" s="186"/>
    </row>
    <row r="5081" spans="1:8" ht="12.95" hidden="1" customHeight="1">
      <c r="A5081" s="783" t="s">
        <v>6572</v>
      </c>
      <c r="B5081" s="784"/>
      <c r="C5081" s="784"/>
      <c r="D5081" s="784"/>
      <c r="E5081" s="206" t="s">
        <v>10906</v>
      </c>
      <c r="F5081" s="204">
        <f>SUM(F5080)</f>
        <v>805.48</v>
      </c>
      <c r="H5081" s="186"/>
    </row>
    <row r="5082" spans="1:8" ht="12.95" hidden="1" customHeight="1">
      <c r="A5082" s="783"/>
      <c r="B5082" s="784"/>
      <c r="C5082" s="784"/>
      <c r="D5082" s="784"/>
      <c r="E5082" s="212" t="s">
        <v>10907</v>
      </c>
      <c r="F5082" s="213">
        <f>F$10*(F5075)</f>
        <v>0</v>
      </c>
      <c r="H5082" s="186"/>
    </row>
    <row r="5083" spans="1:8" ht="12.95" hidden="1" customHeight="1">
      <c r="A5083" s="783"/>
      <c r="B5083" s="784"/>
      <c r="C5083" s="784"/>
      <c r="D5083" s="784"/>
      <c r="E5083" s="206" t="s">
        <v>10908</v>
      </c>
      <c r="F5083" s="213">
        <f>SUM(F5081:F5082)*F$11</f>
        <v>161.096</v>
      </c>
      <c r="H5083" s="186"/>
    </row>
    <row r="5084" spans="1:8" ht="12.95" hidden="1" customHeight="1">
      <c r="A5084" s="789"/>
      <c r="B5084" s="790"/>
      <c r="C5084" s="790"/>
      <c r="D5084" s="790"/>
      <c r="E5084" s="215" t="s">
        <v>10909</v>
      </c>
      <c r="F5084" s="216">
        <f>SUM(F5081:F5083)</f>
        <v>966.57600000000002</v>
      </c>
      <c r="H5084" s="186"/>
    </row>
    <row r="5085" spans="1:8" ht="12.95" hidden="1" customHeight="1">
      <c r="A5085" s="206"/>
      <c r="B5085" s="206"/>
      <c r="C5085" s="206"/>
      <c r="D5085" s="206"/>
      <c r="E5085" s="212"/>
      <c r="F5085" s="220"/>
      <c r="H5085" s="186"/>
    </row>
    <row r="5086" spans="1:8" ht="12.95" hidden="1" customHeight="1">
      <c r="A5086" s="206"/>
      <c r="B5086" s="206"/>
      <c r="C5086" s="206"/>
      <c r="D5086" s="206"/>
      <c r="E5086" s="212"/>
      <c r="F5086" s="220"/>
      <c r="H5086" s="186"/>
    </row>
    <row r="5087" spans="1:8" ht="12.95" hidden="1" customHeight="1">
      <c r="A5087" s="206"/>
      <c r="B5087" s="206"/>
      <c r="C5087" s="206"/>
      <c r="D5087" s="206"/>
      <c r="E5087" s="212"/>
      <c r="F5087" s="220"/>
      <c r="H5087" s="186"/>
    </row>
    <row r="5088" spans="1:8" ht="12.75" hidden="1" customHeight="1">
      <c r="H5088" s="186"/>
    </row>
    <row r="5089" spans="1:8" ht="12.75" hidden="1" customHeight="1">
      <c r="A5089" s="791" t="s">
        <v>6628</v>
      </c>
      <c r="B5089" s="792"/>
      <c r="C5089" s="792"/>
      <c r="D5089" s="792"/>
      <c r="E5089" s="781" t="s">
        <v>6571</v>
      </c>
      <c r="F5089" s="782"/>
      <c r="H5089" s="186"/>
    </row>
    <row r="5090" spans="1:8" ht="12.75" hidden="1" customHeight="1">
      <c r="A5090" s="190" t="s">
        <v>10268</v>
      </c>
      <c r="B5090" s="191">
        <f>ROUND(F5104,2)</f>
        <v>205.7</v>
      </c>
      <c r="C5090" s="269"/>
      <c r="D5090" s="269"/>
      <c r="E5090" s="270"/>
      <c r="F5090" s="271"/>
      <c r="H5090" s="186"/>
    </row>
    <row r="5091" spans="1:8" ht="12.75" hidden="1" customHeight="1">
      <c r="A5091" s="195" t="s">
        <v>12885</v>
      </c>
      <c r="B5091" s="196" t="s">
        <v>8261</v>
      </c>
      <c r="C5091" s="196" t="s">
        <v>8262</v>
      </c>
      <c r="D5091" s="196" t="s">
        <v>8263</v>
      </c>
      <c r="E5091" s="196" t="s">
        <v>8264</v>
      </c>
      <c r="F5091" s="197" t="s">
        <v>8265</v>
      </c>
      <c r="H5091" s="186"/>
    </row>
    <row r="5092" spans="1:8" ht="12.75" hidden="1" customHeight="1">
      <c r="A5092" s="778" t="s">
        <v>13437</v>
      </c>
      <c r="B5092" s="779"/>
      <c r="C5092" s="779"/>
      <c r="D5092" s="779"/>
      <c r="E5092" s="779"/>
      <c r="F5092" s="780"/>
      <c r="H5092" s="186"/>
    </row>
    <row r="5093" spans="1:8" ht="12.75" hidden="1" customHeight="1">
      <c r="A5093" s="207" t="s">
        <v>8236</v>
      </c>
      <c r="B5093" s="208" t="s">
        <v>8237</v>
      </c>
      <c r="C5093" s="209" t="s">
        <v>13436</v>
      </c>
      <c r="D5093" s="210">
        <v>0.5</v>
      </c>
      <c r="E5093" s="211">
        <f>F$14</f>
        <v>2.89</v>
      </c>
      <c r="F5093" s="204">
        <f>PRODUCT(D5093:E5093)</f>
        <v>1.4450000000000001</v>
      </c>
      <c r="H5093" s="186"/>
    </row>
    <row r="5094" spans="1:8" ht="12.75" hidden="1" customHeight="1">
      <c r="A5094" s="207" t="s">
        <v>4681</v>
      </c>
      <c r="B5094" s="208" t="s">
        <v>4682</v>
      </c>
      <c r="C5094" s="209" t="s">
        <v>13436</v>
      </c>
      <c r="D5094" s="210">
        <v>3</v>
      </c>
      <c r="E5094" s="211">
        <f>F$12</f>
        <v>2.12</v>
      </c>
      <c r="F5094" s="204">
        <f>PRODUCT(D5094:E5094)</f>
        <v>6.36</v>
      </c>
      <c r="H5094" s="186"/>
    </row>
    <row r="5095" spans="1:8" ht="12.75" hidden="1" customHeight="1">
      <c r="A5095" s="783" t="s">
        <v>13444</v>
      </c>
      <c r="B5095" s="784"/>
      <c r="C5095" s="784"/>
      <c r="D5095" s="784"/>
      <c r="E5095" s="784"/>
      <c r="F5095" s="204">
        <f>SUM(F5093:F5094)</f>
        <v>7.8050000000000006</v>
      </c>
      <c r="H5095" s="186"/>
    </row>
    <row r="5096" spans="1:8" ht="12.75" hidden="1" customHeight="1">
      <c r="A5096" s="778" t="s">
        <v>8771</v>
      </c>
      <c r="B5096" s="779"/>
      <c r="C5096" s="779"/>
      <c r="D5096" s="779"/>
      <c r="E5096" s="779"/>
      <c r="F5096" s="780"/>
      <c r="H5096" s="186"/>
    </row>
    <row r="5097" spans="1:8" ht="12.75" hidden="1" customHeight="1">
      <c r="A5097" s="219" t="s">
        <v>8274</v>
      </c>
      <c r="B5097" s="208" t="s">
        <v>8275</v>
      </c>
      <c r="C5097" s="209" t="s">
        <v>8247</v>
      </c>
      <c r="D5097" s="210">
        <v>15.1</v>
      </c>
      <c r="E5097" s="346">
        <f>B$4238/1.25</f>
        <v>5.6719999999999997</v>
      </c>
      <c r="F5097" s="204">
        <f>PRODUCT(D5097:E5097)</f>
        <v>85.647199999999998</v>
      </c>
      <c r="H5097" s="186"/>
    </row>
    <row r="5098" spans="1:8" ht="12.75" hidden="1" customHeight="1">
      <c r="A5098" s="219" t="s">
        <v>2360</v>
      </c>
      <c r="B5098" s="208" t="s">
        <v>2361</v>
      </c>
      <c r="C5098" s="209" t="s">
        <v>12889</v>
      </c>
      <c r="D5098" s="210">
        <v>0.38</v>
      </c>
      <c r="E5098" s="346">
        <f>B$4216/1.25</f>
        <v>43.016000000000005</v>
      </c>
      <c r="F5098" s="204">
        <f>PRODUCT(D5098:E5098)</f>
        <v>16.346080000000001</v>
      </c>
      <c r="H5098" s="186"/>
    </row>
    <row r="5099" spans="1:8" ht="12.75" hidden="1" customHeight="1">
      <c r="A5099" s="219" t="s">
        <v>8229</v>
      </c>
      <c r="B5099" s="208" t="s">
        <v>8230</v>
      </c>
      <c r="C5099" s="209" t="s">
        <v>8240</v>
      </c>
      <c r="D5099" s="210">
        <v>0.221</v>
      </c>
      <c r="E5099" s="272">
        <f>B$4432/1.25</f>
        <v>235.44800000000001</v>
      </c>
      <c r="F5099" s="204">
        <f>PRODUCT(D5099:E5099)</f>
        <v>52.034008</v>
      </c>
      <c r="H5099" s="186"/>
    </row>
    <row r="5100" spans="1:8" ht="12.75" hidden="1" customHeight="1">
      <c r="A5100" s="783" t="s">
        <v>10886</v>
      </c>
      <c r="B5100" s="784"/>
      <c r="C5100" s="784"/>
      <c r="D5100" s="784"/>
      <c r="E5100" s="784"/>
      <c r="F5100" s="204">
        <f>SUM(F5097:F5099)</f>
        <v>154.027288</v>
      </c>
      <c r="H5100" s="186"/>
    </row>
    <row r="5101" spans="1:8" ht="12.75" hidden="1" customHeight="1">
      <c r="A5101" s="783" t="s">
        <v>6572</v>
      </c>
      <c r="B5101" s="784"/>
      <c r="C5101" s="784"/>
      <c r="D5101" s="784"/>
      <c r="E5101" s="206" t="s">
        <v>10906</v>
      </c>
      <c r="F5101" s="204">
        <f>SUM(F5095,F5100)</f>
        <v>161.83228800000001</v>
      </c>
      <c r="H5101" s="186"/>
    </row>
    <row r="5102" spans="1:8" ht="12.75" hidden="1" customHeight="1">
      <c r="A5102" s="783"/>
      <c r="B5102" s="784"/>
      <c r="C5102" s="784"/>
      <c r="D5102" s="784"/>
      <c r="E5102" s="212" t="s">
        <v>10907</v>
      </c>
      <c r="F5102" s="213">
        <f>F$10*(F5095)</f>
        <v>9.5845400000000005</v>
      </c>
      <c r="H5102" s="186"/>
    </row>
    <row r="5103" spans="1:8" ht="12.75" hidden="1" customHeight="1">
      <c r="A5103" s="783"/>
      <c r="B5103" s="784"/>
      <c r="C5103" s="784"/>
      <c r="D5103" s="784"/>
      <c r="E5103" s="206" t="s">
        <v>10908</v>
      </c>
      <c r="F5103" s="213">
        <f>SUM(F5101:F5102)*F$11</f>
        <v>34.283365600000003</v>
      </c>
      <c r="H5103" s="186"/>
    </row>
    <row r="5104" spans="1:8" ht="12.75" hidden="1" customHeight="1">
      <c r="A5104" s="789"/>
      <c r="B5104" s="790"/>
      <c r="C5104" s="790"/>
      <c r="D5104" s="790"/>
      <c r="E5104" s="215" t="s">
        <v>10909</v>
      </c>
      <c r="F5104" s="216">
        <f>SUM(F5101:F5103)</f>
        <v>205.70019360000001</v>
      </c>
      <c r="H5104" s="186"/>
    </row>
    <row r="5105" spans="1:8" ht="12.75" hidden="1" customHeight="1">
      <c r="H5105" s="186"/>
    </row>
    <row r="5106" spans="1:8" ht="12.75" hidden="1" customHeight="1">
      <c r="A5106" s="796" t="s">
        <v>6629</v>
      </c>
      <c r="B5106" s="796"/>
      <c r="C5106" s="796"/>
      <c r="D5106" s="796"/>
      <c r="E5106" s="796"/>
      <c r="F5106" s="796"/>
      <c r="H5106" s="186"/>
    </row>
    <row r="5107" spans="1:8" ht="12.75" hidden="1" customHeight="1">
      <c r="A5107" s="796" t="s">
        <v>6630</v>
      </c>
      <c r="B5107" s="796"/>
      <c r="C5107" s="796"/>
      <c r="D5107" s="796"/>
      <c r="E5107" s="796"/>
      <c r="F5107" s="796"/>
      <c r="H5107" s="186"/>
    </row>
    <row r="5108" spans="1:8" ht="12.75" hidden="1" customHeight="1">
      <c r="H5108" s="186"/>
    </row>
    <row r="5109" spans="1:8" ht="12.75" hidden="1" customHeight="1">
      <c r="A5109" s="791" t="s">
        <v>9367</v>
      </c>
      <c r="B5109" s="792"/>
      <c r="C5109" s="792"/>
      <c r="D5109" s="792"/>
      <c r="E5109" s="781" t="s">
        <v>3402</v>
      </c>
      <c r="F5109" s="782"/>
      <c r="H5109" s="186"/>
    </row>
    <row r="5110" spans="1:8" ht="12.75" hidden="1" customHeight="1">
      <c r="A5110" s="190" t="s">
        <v>10268</v>
      </c>
      <c r="B5110" s="191">
        <f>ROUND(F5127,2)</f>
        <v>60.47</v>
      </c>
      <c r="C5110" s="269"/>
      <c r="D5110" s="269"/>
      <c r="E5110" s="270"/>
      <c r="F5110" s="271"/>
      <c r="H5110" s="186"/>
    </row>
    <row r="5111" spans="1:8" ht="12.75" hidden="1" customHeight="1">
      <c r="A5111" s="195" t="s">
        <v>12885</v>
      </c>
      <c r="B5111" s="196" t="s">
        <v>8261</v>
      </c>
      <c r="C5111" s="196" t="s">
        <v>8262</v>
      </c>
      <c r="D5111" s="196" t="s">
        <v>8263</v>
      </c>
      <c r="E5111" s="196" t="s">
        <v>8264</v>
      </c>
      <c r="F5111" s="197" t="s">
        <v>8265</v>
      </c>
      <c r="H5111" s="186"/>
    </row>
    <row r="5112" spans="1:8" ht="12.75" hidden="1" customHeight="1">
      <c r="A5112" s="778" t="s">
        <v>6573</v>
      </c>
      <c r="B5112" s="779"/>
      <c r="C5112" s="779"/>
      <c r="D5112" s="779"/>
      <c r="E5112" s="779"/>
      <c r="F5112" s="780"/>
      <c r="H5112" s="186"/>
    </row>
    <row r="5113" spans="1:8" ht="12.75" hidden="1" customHeight="1">
      <c r="A5113" s="219" t="s">
        <v>13366</v>
      </c>
      <c r="B5113" s="208" t="s">
        <v>11380</v>
      </c>
      <c r="C5113" s="209" t="s">
        <v>13436</v>
      </c>
      <c r="D5113" s="210">
        <v>2.0000000000000001E-4</v>
      </c>
      <c r="E5113" s="211">
        <f>Insumos!D$97</f>
        <v>146.96</v>
      </c>
      <c r="F5113" s="204">
        <f>PRODUCT(D5113:E5113)</f>
        <v>2.9392000000000001E-2</v>
      </c>
      <c r="H5113" s="186"/>
    </row>
    <row r="5114" spans="1:8" ht="12.75" hidden="1" customHeight="1">
      <c r="A5114" s="219" t="s">
        <v>5060</v>
      </c>
      <c r="B5114" s="208" t="s">
        <v>900</v>
      </c>
      <c r="C5114" s="209" t="s">
        <v>13436</v>
      </c>
      <c r="D5114" s="210">
        <v>2E-3</v>
      </c>
      <c r="E5114" s="211">
        <f>Insumos!D$77</f>
        <v>136.43</v>
      </c>
      <c r="F5114" s="204">
        <f>PRODUCT(D5114:E5114)</f>
        <v>0.27286000000000005</v>
      </c>
      <c r="H5114" s="186"/>
    </row>
    <row r="5115" spans="1:8" ht="12.75" hidden="1" customHeight="1">
      <c r="A5115" s="219" t="s">
        <v>9368</v>
      </c>
      <c r="B5115" s="208" t="s">
        <v>9369</v>
      </c>
      <c r="C5115" s="209" t="s">
        <v>13436</v>
      </c>
      <c r="D5115" s="210">
        <v>1E-4</v>
      </c>
      <c r="E5115" s="211">
        <f>Insumos!D$98</f>
        <v>296.69</v>
      </c>
      <c r="F5115" s="204">
        <f>PRODUCT(D5115:E5115)</f>
        <v>2.9669000000000001E-2</v>
      </c>
      <c r="H5115" s="186"/>
    </row>
    <row r="5116" spans="1:8" ht="12.75" hidden="1" customHeight="1">
      <c r="A5116" s="219" t="s">
        <v>8051</v>
      </c>
      <c r="B5116" s="208" t="s">
        <v>8052</v>
      </c>
      <c r="C5116" s="209" t="s">
        <v>13436</v>
      </c>
      <c r="D5116" s="210">
        <v>1E-4</v>
      </c>
      <c r="E5116" s="211">
        <f>Insumos!D$99</f>
        <v>148.24</v>
      </c>
      <c r="F5116" s="204">
        <f>PRODUCT(D5116:E5116)</f>
        <v>1.4824000000000002E-2</v>
      </c>
      <c r="H5116" s="186"/>
    </row>
    <row r="5117" spans="1:8" ht="12.75" hidden="1" customHeight="1">
      <c r="A5117" s="783" t="s">
        <v>6574</v>
      </c>
      <c r="B5117" s="784"/>
      <c r="C5117" s="784"/>
      <c r="D5117" s="784"/>
      <c r="E5117" s="784"/>
      <c r="F5117" s="204">
        <f>SUM(F5113:F5116)</f>
        <v>0.34674500000000008</v>
      </c>
      <c r="H5117" s="186"/>
    </row>
    <row r="5118" spans="1:8" ht="12.75" hidden="1" customHeight="1">
      <c r="A5118" s="778" t="s">
        <v>13437</v>
      </c>
      <c r="B5118" s="779"/>
      <c r="C5118" s="779"/>
      <c r="D5118" s="779"/>
      <c r="E5118" s="779"/>
      <c r="F5118" s="780"/>
      <c r="H5118" s="186"/>
    </row>
    <row r="5119" spans="1:8" ht="12.75" hidden="1" customHeight="1">
      <c r="A5119" s="207" t="s">
        <v>4681</v>
      </c>
      <c r="B5119" s="208" t="s">
        <v>4682</v>
      </c>
      <c r="C5119" s="209" t="s">
        <v>13436</v>
      </c>
      <c r="D5119" s="210">
        <v>0.01</v>
      </c>
      <c r="E5119" s="211">
        <f>F$12</f>
        <v>2.12</v>
      </c>
      <c r="F5119" s="204">
        <f>PRODUCT(D5119:E5119)</f>
        <v>2.12E-2</v>
      </c>
      <c r="H5119" s="186"/>
    </row>
    <row r="5120" spans="1:8" ht="12.75" hidden="1" customHeight="1">
      <c r="A5120" s="783" t="s">
        <v>13444</v>
      </c>
      <c r="B5120" s="784"/>
      <c r="C5120" s="784"/>
      <c r="D5120" s="784"/>
      <c r="E5120" s="784"/>
      <c r="F5120" s="204">
        <f>SUM(F5119:F5119)</f>
        <v>2.12E-2</v>
      </c>
      <c r="H5120" s="186"/>
    </row>
    <row r="5121" spans="1:8" ht="12.75" hidden="1" customHeight="1">
      <c r="A5121" s="778" t="s">
        <v>13445</v>
      </c>
      <c r="B5121" s="779"/>
      <c r="C5121" s="779"/>
      <c r="D5121" s="779"/>
      <c r="E5121" s="779"/>
      <c r="F5121" s="780"/>
      <c r="H5121" s="186"/>
    </row>
    <row r="5122" spans="1:8" ht="12.75" hidden="1" customHeight="1">
      <c r="A5122" s="207" t="s">
        <v>12121</v>
      </c>
      <c r="B5122" s="208" t="s">
        <v>12122</v>
      </c>
      <c r="C5122" s="209" t="s">
        <v>8240</v>
      </c>
      <c r="D5122" s="210">
        <v>1</v>
      </c>
      <c r="E5122" s="211">
        <f>Insumos!D$27</f>
        <v>50</v>
      </c>
      <c r="F5122" s="204">
        <f>PRODUCT(D5122:E5122)</f>
        <v>50</v>
      </c>
      <c r="H5122" s="186"/>
    </row>
    <row r="5123" spans="1:8" ht="12.75" hidden="1" customHeight="1">
      <c r="A5123" s="783" t="s">
        <v>10905</v>
      </c>
      <c r="B5123" s="784"/>
      <c r="C5123" s="784"/>
      <c r="D5123" s="784"/>
      <c r="E5123" s="784"/>
      <c r="F5123" s="204">
        <f>SUM(F5122:F5122)</f>
        <v>50</v>
      </c>
      <c r="H5123" s="186"/>
    </row>
    <row r="5124" spans="1:8" ht="12.75" hidden="1" customHeight="1">
      <c r="A5124" s="783" t="s">
        <v>6572</v>
      </c>
      <c r="B5124" s="784"/>
      <c r="C5124" s="784"/>
      <c r="D5124" s="784"/>
      <c r="E5124" s="206" t="s">
        <v>10906</v>
      </c>
      <c r="F5124" s="204">
        <f>SUM(F5117,F5120,F5123)</f>
        <v>50.367944999999999</v>
      </c>
      <c r="H5124" s="186"/>
    </row>
    <row r="5125" spans="1:8" ht="12.75" hidden="1" customHeight="1">
      <c r="A5125" s="783"/>
      <c r="B5125" s="784"/>
      <c r="C5125" s="784"/>
      <c r="D5125" s="784"/>
      <c r="E5125" s="212" t="s">
        <v>10907</v>
      </c>
      <c r="F5125" s="213">
        <f>F$10*(F5120)</f>
        <v>2.60336E-2</v>
      </c>
      <c r="H5125" s="186"/>
    </row>
    <row r="5126" spans="1:8" ht="12.75" hidden="1" customHeight="1">
      <c r="A5126" s="783"/>
      <c r="B5126" s="784"/>
      <c r="C5126" s="784"/>
      <c r="D5126" s="784"/>
      <c r="E5126" s="206" t="s">
        <v>10908</v>
      </c>
      <c r="F5126" s="213">
        <f>SUM(F5124:F5125)*F$11</f>
        <v>10.07879572</v>
      </c>
      <c r="H5126" s="186"/>
    </row>
    <row r="5127" spans="1:8" ht="12.75" hidden="1" customHeight="1">
      <c r="A5127" s="789"/>
      <c r="B5127" s="790"/>
      <c r="C5127" s="790"/>
      <c r="D5127" s="790"/>
      <c r="E5127" s="215" t="s">
        <v>10909</v>
      </c>
      <c r="F5127" s="216">
        <f>SUM(F5124:F5126)</f>
        <v>60.472774319999999</v>
      </c>
      <c r="H5127" s="186"/>
    </row>
    <row r="5128" spans="1:8" ht="12.75" hidden="1" customHeight="1">
      <c r="A5128" s="206"/>
      <c r="B5128" s="206"/>
      <c r="C5128" s="206"/>
      <c r="D5128" s="206"/>
      <c r="E5128" s="212"/>
      <c r="F5128" s="220"/>
      <c r="H5128" s="186"/>
    </row>
    <row r="5129" spans="1:8" ht="12.75" hidden="1" customHeight="1">
      <c r="A5129" s="206"/>
      <c r="B5129" s="206"/>
      <c r="C5129" s="206"/>
      <c r="D5129" s="206"/>
      <c r="E5129" s="212"/>
      <c r="F5129" s="220"/>
      <c r="H5129" s="186"/>
    </row>
    <row r="5130" spans="1:8" ht="12.75" hidden="1" customHeight="1">
      <c r="A5130" s="206"/>
      <c r="B5130" s="206"/>
      <c r="C5130" s="206"/>
      <c r="D5130" s="206"/>
      <c r="E5130" s="212"/>
      <c r="F5130" s="220"/>
      <c r="H5130" s="186"/>
    </row>
    <row r="5131" spans="1:8" ht="12.75" hidden="1" customHeight="1">
      <c r="H5131" s="186"/>
    </row>
    <row r="5132" spans="1:8" ht="24" hidden="1" customHeight="1">
      <c r="A5132" s="791" t="s">
        <v>9370</v>
      </c>
      <c r="B5132" s="792"/>
      <c r="C5132" s="792"/>
      <c r="D5132" s="792"/>
      <c r="E5132" s="781" t="s">
        <v>3402</v>
      </c>
      <c r="F5132" s="782"/>
      <c r="H5132" s="186"/>
    </row>
    <row r="5133" spans="1:8" ht="12.75" hidden="1" customHeight="1">
      <c r="A5133" s="190" t="s">
        <v>10268</v>
      </c>
      <c r="B5133" s="191">
        <f>ROUND(F5150,2)</f>
        <v>60.64</v>
      </c>
      <c r="C5133" s="269"/>
      <c r="D5133" s="269"/>
      <c r="E5133" s="270"/>
      <c r="F5133" s="271"/>
      <c r="H5133" s="186"/>
    </row>
    <row r="5134" spans="1:8" ht="12.75" hidden="1" customHeight="1">
      <c r="A5134" s="195" t="s">
        <v>12885</v>
      </c>
      <c r="B5134" s="196" t="s">
        <v>8261</v>
      </c>
      <c r="C5134" s="196" t="s">
        <v>8262</v>
      </c>
      <c r="D5134" s="196" t="s">
        <v>8263</v>
      </c>
      <c r="E5134" s="196" t="s">
        <v>8264</v>
      </c>
      <c r="F5134" s="197" t="s">
        <v>8265</v>
      </c>
      <c r="H5134" s="186"/>
    </row>
    <row r="5135" spans="1:8" ht="12.75" hidden="1" customHeight="1">
      <c r="A5135" s="778" t="s">
        <v>6573</v>
      </c>
      <c r="B5135" s="779"/>
      <c r="C5135" s="779"/>
      <c r="D5135" s="779"/>
      <c r="E5135" s="779"/>
      <c r="F5135" s="780"/>
      <c r="H5135" s="186"/>
    </row>
    <row r="5136" spans="1:8" ht="12.75" hidden="1" customHeight="1">
      <c r="A5136" s="219" t="s">
        <v>13366</v>
      </c>
      <c r="B5136" s="208" t="s">
        <v>11380</v>
      </c>
      <c r="C5136" s="209" t="s">
        <v>13436</v>
      </c>
      <c r="D5136" s="210">
        <v>2.0000000000000001E-4</v>
      </c>
      <c r="E5136" s="211">
        <f>Insumos!D$97</f>
        <v>146.96</v>
      </c>
      <c r="F5136" s="204">
        <f>PRODUCT(D5136:E5136)</f>
        <v>2.9392000000000001E-2</v>
      </c>
      <c r="H5136" s="186"/>
    </row>
    <row r="5137" spans="1:8" ht="13.5" hidden="1" customHeight="1">
      <c r="A5137" s="219" t="s">
        <v>5060</v>
      </c>
      <c r="B5137" s="208" t="s">
        <v>900</v>
      </c>
      <c r="C5137" s="209" t="s">
        <v>13436</v>
      </c>
      <c r="D5137" s="210">
        <v>3.0000000000000001E-3</v>
      </c>
      <c r="E5137" s="211">
        <f>Insumos!D$77</f>
        <v>136.43</v>
      </c>
      <c r="F5137" s="204">
        <f>PRODUCT(D5137:E5137)</f>
        <v>0.40929000000000004</v>
      </c>
      <c r="H5137" s="186"/>
    </row>
    <row r="5138" spans="1:8" ht="12.75" hidden="1" customHeight="1">
      <c r="A5138" s="219" t="s">
        <v>9368</v>
      </c>
      <c r="B5138" s="208" t="s">
        <v>9369</v>
      </c>
      <c r="C5138" s="209" t="s">
        <v>13436</v>
      </c>
      <c r="D5138" s="210">
        <v>1E-4</v>
      </c>
      <c r="E5138" s="211">
        <f>Insumos!D$98</f>
        <v>296.69</v>
      </c>
      <c r="F5138" s="204">
        <f>PRODUCT(D5138:E5138)</f>
        <v>2.9669000000000001E-2</v>
      </c>
      <c r="H5138" s="186"/>
    </row>
    <row r="5139" spans="1:8" ht="22.5" hidden="1" customHeight="1">
      <c r="A5139" s="219" t="s">
        <v>8051</v>
      </c>
      <c r="B5139" s="208" t="s">
        <v>8052</v>
      </c>
      <c r="C5139" s="209" t="s">
        <v>13436</v>
      </c>
      <c r="D5139" s="210">
        <v>1E-4</v>
      </c>
      <c r="E5139" s="211">
        <f>Insumos!D$99</f>
        <v>148.24</v>
      </c>
      <c r="F5139" s="204">
        <f>PRODUCT(D5139:E5139)</f>
        <v>1.4824000000000002E-2</v>
      </c>
      <c r="H5139" s="186"/>
    </row>
    <row r="5140" spans="1:8" ht="12.75" hidden="1" customHeight="1">
      <c r="A5140" s="783" t="s">
        <v>6574</v>
      </c>
      <c r="B5140" s="784"/>
      <c r="C5140" s="784"/>
      <c r="D5140" s="784"/>
      <c r="E5140" s="784"/>
      <c r="F5140" s="204">
        <f>SUM(F5136:F5139)</f>
        <v>0.48317500000000002</v>
      </c>
      <c r="H5140" s="186"/>
    </row>
    <row r="5141" spans="1:8" ht="12.75" hidden="1" customHeight="1">
      <c r="A5141" s="778" t="s">
        <v>13437</v>
      </c>
      <c r="B5141" s="779"/>
      <c r="C5141" s="779"/>
      <c r="D5141" s="779"/>
      <c r="E5141" s="779"/>
      <c r="F5141" s="780"/>
      <c r="H5141" s="186"/>
    </row>
    <row r="5142" spans="1:8" ht="12.75" hidden="1" customHeight="1">
      <c r="A5142" s="207" t="s">
        <v>4681</v>
      </c>
      <c r="B5142" s="208" t="s">
        <v>4682</v>
      </c>
      <c r="C5142" s="209" t="s">
        <v>13436</v>
      </c>
      <c r="D5142" s="210">
        <v>0.01</v>
      </c>
      <c r="E5142" s="211">
        <f>F$12</f>
        <v>2.12</v>
      </c>
      <c r="F5142" s="204">
        <f>PRODUCT(D5142:E5142)</f>
        <v>2.12E-2</v>
      </c>
      <c r="H5142" s="186"/>
    </row>
    <row r="5143" spans="1:8" ht="12.75" hidden="1" customHeight="1">
      <c r="A5143" s="783" t="s">
        <v>13444</v>
      </c>
      <c r="B5143" s="784"/>
      <c r="C5143" s="784"/>
      <c r="D5143" s="784"/>
      <c r="E5143" s="784"/>
      <c r="F5143" s="204">
        <f>SUM(F5142:F5142)</f>
        <v>2.12E-2</v>
      </c>
      <c r="H5143" s="186"/>
    </row>
    <row r="5144" spans="1:8" ht="12.75" hidden="1" customHeight="1">
      <c r="A5144" s="778" t="s">
        <v>13445</v>
      </c>
      <c r="B5144" s="779"/>
      <c r="C5144" s="779"/>
      <c r="D5144" s="779"/>
      <c r="E5144" s="779"/>
      <c r="F5144" s="780"/>
      <c r="H5144" s="186"/>
    </row>
    <row r="5145" spans="1:8" ht="12.75" hidden="1" customHeight="1">
      <c r="A5145" s="207" t="s">
        <v>9371</v>
      </c>
      <c r="B5145" s="208" t="s">
        <v>9372</v>
      </c>
      <c r="C5145" s="209" t="s">
        <v>8240</v>
      </c>
      <c r="D5145" s="210">
        <v>1</v>
      </c>
      <c r="E5145" s="211">
        <f>Insumos!D$26</f>
        <v>50</v>
      </c>
      <c r="F5145" s="204">
        <f>PRODUCT(D5145:E5145)</f>
        <v>50</v>
      </c>
      <c r="H5145" s="186"/>
    </row>
    <row r="5146" spans="1:8" ht="12.75" hidden="1" customHeight="1">
      <c r="A5146" s="783" t="s">
        <v>10905</v>
      </c>
      <c r="B5146" s="784"/>
      <c r="C5146" s="784"/>
      <c r="D5146" s="784"/>
      <c r="E5146" s="784"/>
      <c r="F5146" s="204">
        <f>SUM(F5145:F5145)</f>
        <v>50</v>
      </c>
      <c r="H5146" s="186"/>
    </row>
    <row r="5147" spans="1:8" ht="12.75" hidden="1" customHeight="1">
      <c r="A5147" s="783" t="s">
        <v>6572</v>
      </c>
      <c r="B5147" s="784"/>
      <c r="C5147" s="784"/>
      <c r="D5147" s="784"/>
      <c r="E5147" s="206" t="s">
        <v>10906</v>
      </c>
      <c r="F5147" s="204">
        <f>SUM(F5140,F5143,F5146)</f>
        <v>50.504375000000003</v>
      </c>
      <c r="H5147" s="186"/>
    </row>
    <row r="5148" spans="1:8" ht="12.75" hidden="1" customHeight="1">
      <c r="A5148" s="783"/>
      <c r="B5148" s="784"/>
      <c r="C5148" s="784"/>
      <c r="D5148" s="784"/>
      <c r="E5148" s="212" t="s">
        <v>10907</v>
      </c>
      <c r="F5148" s="213">
        <f>F$10*(F5143)</f>
        <v>2.60336E-2</v>
      </c>
      <c r="H5148" s="186"/>
    </row>
    <row r="5149" spans="1:8" ht="12.75" hidden="1" customHeight="1">
      <c r="A5149" s="783"/>
      <c r="B5149" s="784"/>
      <c r="C5149" s="784"/>
      <c r="D5149" s="784"/>
      <c r="E5149" s="206" t="s">
        <v>10908</v>
      </c>
      <c r="F5149" s="213">
        <f>SUM(F5147:F5148)*F$11</f>
        <v>10.106081720000001</v>
      </c>
      <c r="H5149" s="186"/>
    </row>
    <row r="5150" spans="1:8" ht="12.75" hidden="1" customHeight="1">
      <c r="A5150" s="789"/>
      <c r="B5150" s="790"/>
      <c r="C5150" s="790"/>
      <c r="D5150" s="790"/>
      <c r="E5150" s="215" t="s">
        <v>10909</v>
      </c>
      <c r="F5150" s="216">
        <f>SUM(F5147:F5149)</f>
        <v>60.63649032</v>
      </c>
      <c r="H5150" s="186"/>
    </row>
    <row r="5151" spans="1:8" ht="12.75" hidden="1" customHeight="1">
      <c r="H5151" s="186"/>
    </row>
    <row r="5152" spans="1:8" ht="12.75" hidden="1" customHeight="1">
      <c r="A5152" s="791" t="s">
        <v>10810</v>
      </c>
      <c r="B5152" s="792"/>
      <c r="C5152" s="792"/>
      <c r="D5152" s="792"/>
      <c r="E5152" s="781" t="s">
        <v>3402</v>
      </c>
      <c r="F5152" s="782"/>
      <c r="H5152" s="186"/>
    </row>
    <row r="5153" spans="1:8" ht="12.75" hidden="1" customHeight="1">
      <c r="A5153" s="190" t="s">
        <v>10268</v>
      </c>
      <c r="B5153" s="191">
        <f>ROUND(F5165,2)</f>
        <v>90.9</v>
      </c>
      <c r="C5153" s="269"/>
      <c r="D5153" s="269"/>
      <c r="E5153" s="270"/>
      <c r="F5153" s="271"/>
      <c r="H5153" s="186"/>
    </row>
    <row r="5154" spans="1:8" ht="12.75" hidden="1" customHeight="1">
      <c r="A5154" s="195" t="s">
        <v>12885</v>
      </c>
      <c r="B5154" s="196" t="s">
        <v>8261</v>
      </c>
      <c r="C5154" s="196" t="s">
        <v>8262</v>
      </c>
      <c r="D5154" s="196" t="s">
        <v>8263</v>
      </c>
      <c r="E5154" s="196" t="s">
        <v>8264</v>
      </c>
      <c r="F5154" s="197" t="s">
        <v>8265</v>
      </c>
      <c r="H5154" s="186"/>
    </row>
    <row r="5155" spans="1:8" ht="12.75" hidden="1" customHeight="1">
      <c r="A5155" s="778" t="s">
        <v>13437</v>
      </c>
      <c r="B5155" s="779"/>
      <c r="C5155" s="779"/>
      <c r="D5155" s="779"/>
      <c r="E5155" s="779"/>
      <c r="F5155" s="780"/>
      <c r="H5155" s="186"/>
    </row>
    <row r="5156" spans="1:8" ht="12.75" hidden="1" customHeight="1">
      <c r="A5156" s="207" t="s">
        <v>8236</v>
      </c>
      <c r="B5156" s="208" t="s">
        <v>8237</v>
      </c>
      <c r="C5156" s="209" t="s">
        <v>13436</v>
      </c>
      <c r="D5156" s="210">
        <v>1</v>
      </c>
      <c r="E5156" s="211">
        <f>F$14</f>
        <v>2.89</v>
      </c>
      <c r="F5156" s="204">
        <f>PRODUCT(D5156:E5156)</f>
        <v>2.89</v>
      </c>
      <c r="H5156" s="186"/>
    </row>
    <row r="5157" spans="1:8" ht="12.75" hidden="1" customHeight="1">
      <c r="A5157" s="207" t="s">
        <v>4681</v>
      </c>
      <c r="B5157" s="208" t="s">
        <v>4682</v>
      </c>
      <c r="C5157" s="209" t="s">
        <v>13436</v>
      </c>
      <c r="D5157" s="210">
        <v>2.5</v>
      </c>
      <c r="E5157" s="211">
        <f>F$12</f>
        <v>2.12</v>
      </c>
      <c r="F5157" s="204">
        <f>PRODUCT(D5157:E5157)</f>
        <v>5.3000000000000007</v>
      </c>
      <c r="H5157" s="186"/>
    </row>
    <row r="5158" spans="1:8" ht="12.75" hidden="1" customHeight="1">
      <c r="A5158" s="783" t="s">
        <v>13444</v>
      </c>
      <c r="B5158" s="784"/>
      <c r="C5158" s="784"/>
      <c r="D5158" s="784"/>
      <c r="E5158" s="784"/>
      <c r="F5158" s="204">
        <f>SUM(F5156:F5157)</f>
        <v>8.1900000000000013</v>
      </c>
      <c r="H5158" s="186"/>
    </row>
    <row r="5159" spans="1:8" ht="12.75" hidden="1" customHeight="1">
      <c r="A5159" s="778" t="s">
        <v>13445</v>
      </c>
      <c r="B5159" s="779"/>
      <c r="C5159" s="779"/>
      <c r="D5159" s="779"/>
      <c r="E5159" s="779"/>
      <c r="F5159" s="780"/>
      <c r="H5159" s="186"/>
    </row>
    <row r="5160" spans="1:8" ht="12.75" hidden="1" customHeight="1">
      <c r="A5160" s="207" t="s">
        <v>12121</v>
      </c>
      <c r="B5160" s="208" t="s">
        <v>12122</v>
      </c>
      <c r="C5160" s="209" t="s">
        <v>8240</v>
      </c>
      <c r="D5160" s="210">
        <v>1.1499999999999999</v>
      </c>
      <c r="E5160" s="211">
        <f>Insumos!D$27</f>
        <v>50</v>
      </c>
      <c r="F5160" s="204">
        <f>PRODUCT(D5160:E5160)</f>
        <v>57.499999999999993</v>
      </c>
      <c r="H5160" s="186"/>
    </row>
    <row r="5161" spans="1:8" ht="12.75" hidden="1" customHeight="1">
      <c r="A5161" s="783" t="s">
        <v>10905</v>
      </c>
      <c r="B5161" s="784"/>
      <c r="C5161" s="784"/>
      <c r="D5161" s="784"/>
      <c r="E5161" s="784"/>
      <c r="F5161" s="204">
        <f>SUM(F5160:F5160)</f>
        <v>57.499999999999993</v>
      </c>
      <c r="H5161" s="186"/>
    </row>
    <row r="5162" spans="1:8" ht="12.75" hidden="1" customHeight="1">
      <c r="A5162" s="783" t="s">
        <v>6572</v>
      </c>
      <c r="B5162" s="784"/>
      <c r="C5162" s="784"/>
      <c r="D5162" s="784"/>
      <c r="E5162" s="206" t="s">
        <v>10906</v>
      </c>
      <c r="F5162" s="204">
        <f>SUM(F5158,F5161)</f>
        <v>65.69</v>
      </c>
      <c r="H5162" s="186"/>
    </row>
    <row r="5163" spans="1:8" ht="12.75" hidden="1" customHeight="1">
      <c r="A5163" s="783"/>
      <c r="B5163" s="784"/>
      <c r="C5163" s="784"/>
      <c r="D5163" s="784"/>
      <c r="E5163" s="212" t="s">
        <v>10907</v>
      </c>
      <c r="F5163" s="213">
        <f>F$10*(F5158)</f>
        <v>10.057320000000001</v>
      </c>
      <c r="H5163" s="186"/>
    </row>
    <row r="5164" spans="1:8" ht="12.75" hidden="1" customHeight="1">
      <c r="A5164" s="783"/>
      <c r="B5164" s="784"/>
      <c r="C5164" s="784"/>
      <c r="D5164" s="784"/>
      <c r="E5164" s="206" t="s">
        <v>10908</v>
      </c>
      <c r="F5164" s="213">
        <f>SUM(F5162:F5163)*F$11</f>
        <v>15.149464000000002</v>
      </c>
      <c r="H5164" s="186"/>
    </row>
    <row r="5165" spans="1:8" ht="12.75" hidden="1" customHeight="1">
      <c r="A5165" s="789"/>
      <c r="B5165" s="790"/>
      <c r="C5165" s="790"/>
      <c r="D5165" s="790"/>
      <c r="E5165" s="215" t="s">
        <v>10909</v>
      </c>
      <c r="F5165" s="216">
        <f>SUM(F5162:F5164)</f>
        <v>90.896783999999997</v>
      </c>
      <c r="H5165" s="186"/>
    </row>
    <row r="5166" spans="1:8" ht="12.75" hidden="1" customHeight="1">
      <c r="A5166" s="206"/>
      <c r="B5166" s="206"/>
      <c r="C5166" s="206"/>
      <c r="D5166" s="206"/>
      <c r="E5166" s="212"/>
      <c r="F5166" s="220"/>
      <c r="H5166" s="186"/>
    </row>
    <row r="5167" spans="1:8" ht="12.75" hidden="1" customHeight="1">
      <c r="A5167" s="206"/>
      <c r="B5167" s="206"/>
      <c r="C5167" s="206"/>
      <c r="D5167" s="206"/>
      <c r="E5167" s="212"/>
      <c r="F5167" s="220"/>
      <c r="H5167" s="186"/>
    </row>
    <row r="5168" spans="1:8" ht="12.75" hidden="1" customHeight="1">
      <c r="A5168" s="206"/>
      <c r="B5168" s="206"/>
      <c r="C5168" s="206"/>
      <c r="D5168" s="206"/>
      <c r="E5168" s="212"/>
      <c r="F5168" s="220"/>
      <c r="H5168" s="186"/>
    </row>
    <row r="5169" spans="1:8" ht="12.75" hidden="1" customHeight="1">
      <c r="A5169" s="206"/>
      <c r="B5169" s="206"/>
      <c r="C5169" s="206"/>
      <c r="D5169" s="206"/>
      <c r="E5169" s="212"/>
      <c r="F5169" s="220"/>
      <c r="H5169" s="186"/>
    </row>
    <row r="5170" spans="1:8" ht="12.75" hidden="1" customHeight="1">
      <c r="A5170" s="206"/>
      <c r="B5170" s="206"/>
      <c r="C5170" s="206"/>
      <c r="D5170" s="206"/>
      <c r="E5170" s="212"/>
      <c r="F5170" s="220"/>
      <c r="H5170" s="186"/>
    </row>
    <row r="5171" spans="1:8" ht="12.75" hidden="1" customHeight="1">
      <c r="A5171" s="206"/>
      <c r="B5171" s="206"/>
      <c r="C5171" s="206"/>
      <c r="D5171" s="206"/>
      <c r="E5171" s="212"/>
      <c r="F5171" s="220"/>
      <c r="H5171" s="186"/>
    </row>
    <row r="5172" spans="1:8" ht="11.1" hidden="1" customHeight="1">
      <c r="A5172" s="791" t="s">
        <v>10811</v>
      </c>
      <c r="B5172" s="792"/>
      <c r="C5172" s="792"/>
      <c r="D5172" s="792"/>
      <c r="E5172" s="781" t="s">
        <v>3402</v>
      </c>
      <c r="F5172" s="782"/>
      <c r="H5172" s="186"/>
    </row>
    <row r="5173" spans="1:8" ht="11.1" hidden="1" customHeight="1">
      <c r="A5173" s="190" t="s">
        <v>10268</v>
      </c>
      <c r="B5173" s="191">
        <f>ROUND(F5185,2)</f>
        <v>84.2</v>
      </c>
      <c r="C5173" s="269"/>
      <c r="D5173" s="269"/>
      <c r="E5173" s="270"/>
      <c r="F5173" s="271"/>
      <c r="H5173" s="186"/>
    </row>
    <row r="5174" spans="1:8" ht="11.1" hidden="1" customHeight="1">
      <c r="A5174" s="195" t="s">
        <v>12885</v>
      </c>
      <c r="B5174" s="196" t="s">
        <v>8261</v>
      </c>
      <c r="C5174" s="196" t="s">
        <v>8262</v>
      </c>
      <c r="D5174" s="196" t="s">
        <v>8263</v>
      </c>
      <c r="E5174" s="196" t="s">
        <v>8264</v>
      </c>
      <c r="F5174" s="197" t="s">
        <v>8265</v>
      </c>
      <c r="H5174" s="186"/>
    </row>
    <row r="5175" spans="1:8" ht="11.1" hidden="1" customHeight="1">
      <c r="A5175" s="778" t="s">
        <v>13437</v>
      </c>
      <c r="B5175" s="779"/>
      <c r="C5175" s="779"/>
      <c r="D5175" s="779"/>
      <c r="E5175" s="779"/>
      <c r="F5175" s="780"/>
      <c r="H5175" s="186"/>
    </row>
    <row r="5176" spans="1:8" ht="11.1" hidden="1" customHeight="1">
      <c r="A5176" s="207" t="s">
        <v>8236</v>
      </c>
      <c r="B5176" s="208" t="s">
        <v>8237</v>
      </c>
      <c r="C5176" s="209" t="s">
        <v>13436</v>
      </c>
      <c r="D5176" s="210">
        <v>0.5</v>
      </c>
      <c r="E5176" s="211">
        <f>F$14</f>
        <v>2.89</v>
      </c>
      <c r="F5176" s="204">
        <f>PRODUCT(D5176:E5176)</f>
        <v>1.4450000000000001</v>
      </c>
      <c r="H5176" s="186"/>
    </row>
    <row r="5177" spans="1:8" ht="11.1" hidden="1" customHeight="1">
      <c r="A5177" s="207" t="s">
        <v>4681</v>
      </c>
      <c r="B5177" s="208" t="s">
        <v>4682</v>
      </c>
      <c r="C5177" s="209" t="s">
        <v>13436</v>
      </c>
      <c r="D5177" s="210">
        <v>2</v>
      </c>
      <c r="E5177" s="211">
        <f>F$12</f>
        <v>2.12</v>
      </c>
      <c r="F5177" s="204">
        <f>PRODUCT(D5177:E5177)</f>
        <v>4.24</v>
      </c>
      <c r="H5177" s="186"/>
    </row>
    <row r="5178" spans="1:8" ht="11.1" hidden="1" customHeight="1">
      <c r="A5178" s="783" t="s">
        <v>13444</v>
      </c>
      <c r="B5178" s="784"/>
      <c r="C5178" s="784"/>
      <c r="D5178" s="784"/>
      <c r="E5178" s="784"/>
      <c r="F5178" s="204">
        <f>SUM(F5176:F5177)</f>
        <v>5.6850000000000005</v>
      </c>
      <c r="H5178" s="186"/>
    </row>
    <row r="5179" spans="1:8" ht="11.1" hidden="1" customHeight="1">
      <c r="A5179" s="778" t="s">
        <v>13445</v>
      </c>
      <c r="B5179" s="779"/>
      <c r="C5179" s="779"/>
      <c r="D5179" s="779"/>
      <c r="E5179" s="779"/>
      <c r="F5179" s="780"/>
      <c r="H5179" s="186"/>
    </row>
    <row r="5180" spans="1:8" ht="11.1" hidden="1" customHeight="1">
      <c r="A5180" s="207" t="s">
        <v>12121</v>
      </c>
      <c r="B5180" s="208" t="s">
        <v>12122</v>
      </c>
      <c r="C5180" s="209" t="s">
        <v>8240</v>
      </c>
      <c r="D5180" s="210">
        <v>1.1499999999999999</v>
      </c>
      <c r="E5180" s="211">
        <f>Insumos!D$27</f>
        <v>50</v>
      </c>
      <c r="F5180" s="204">
        <f>PRODUCT(D5180:E5180)</f>
        <v>57.499999999999993</v>
      </c>
      <c r="H5180" s="186"/>
    </row>
    <row r="5181" spans="1:8" ht="11.1" hidden="1" customHeight="1">
      <c r="A5181" s="783" t="s">
        <v>10905</v>
      </c>
      <c r="B5181" s="784"/>
      <c r="C5181" s="784"/>
      <c r="D5181" s="784"/>
      <c r="E5181" s="784"/>
      <c r="F5181" s="204">
        <f>SUM(F5180:F5180)</f>
        <v>57.499999999999993</v>
      </c>
      <c r="H5181" s="186"/>
    </row>
    <row r="5182" spans="1:8" ht="11.1" hidden="1" customHeight="1">
      <c r="A5182" s="783" t="s">
        <v>6572</v>
      </c>
      <c r="B5182" s="784"/>
      <c r="C5182" s="784"/>
      <c r="D5182" s="784"/>
      <c r="E5182" s="206" t="s">
        <v>10906</v>
      </c>
      <c r="F5182" s="204">
        <f>SUM(F5178,F5181)</f>
        <v>63.184999999999995</v>
      </c>
      <c r="H5182" s="186"/>
    </row>
    <row r="5183" spans="1:8" ht="11.1" hidden="1" customHeight="1">
      <c r="A5183" s="783"/>
      <c r="B5183" s="784"/>
      <c r="C5183" s="784"/>
      <c r="D5183" s="784"/>
      <c r="E5183" s="212" t="s">
        <v>10907</v>
      </c>
      <c r="F5183" s="213">
        <f>F$10*(F5178)</f>
        <v>6.9811800000000002</v>
      </c>
      <c r="H5183" s="186"/>
    </row>
    <row r="5184" spans="1:8" ht="11.1" hidden="1" customHeight="1">
      <c r="A5184" s="783"/>
      <c r="B5184" s="784"/>
      <c r="C5184" s="784"/>
      <c r="D5184" s="784"/>
      <c r="E5184" s="206" t="s">
        <v>10908</v>
      </c>
      <c r="F5184" s="213">
        <f>SUM(F5182:F5183)*F$11</f>
        <v>14.033236</v>
      </c>
      <c r="H5184" s="186"/>
    </row>
    <row r="5185" spans="1:8" ht="11.1" hidden="1" customHeight="1">
      <c r="A5185" s="789"/>
      <c r="B5185" s="790"/>
      <c r="C5185" s="790"/>
      <c r="D5185" s="790"/>
      <c r="E5185" s="215" t="s">
        <v>10909</v>
      </c>
      <c r="F5185" s="216">
        <f>SUM(F5182:F5184)</f>
        <v>84.199415999999999</v>
      </c>
      <c r="H5185" s="186"/>
    </row>
    <row r="5186" spans="1:8" ht="11.1" hidden="1" customHeight="1">
      <c r="H5186" s="186"/>
    </row>
    <row r="5187" spans="1:8" ht="11.1" hidden="1" customHeight="1">
      <c r="A5187" s="796" t="s">
        <v>6631</v>
      </c>
      <c r="B5187" s="796"/>
      <c r="C5187" s="796"/>
      <c r="D5187" s="796"/>
      <c r="E5187" s="796"/>
      <c r="F5187" s="796"/>
      <c r="H5187" s="186"/>
    </row>
    <row r="5188" spans="1:8" ht="11.1" hidden="1" customHeight="1">
      <c r="H5188" s="186"/>
    </row>
    <row r="5189" spans="1:8" ht="11.1" hidden="1" customHeight="1">
      <c r="A5189" s="791" t="s">
        <v>6128</v>
      </c>
      <c r="B5189" s="792"/>
      <c r="C5189" s="792"/>
      <c r="D5189" s="792"/>
      <c r="E5189" s="781" t="s">
        <v>3402</v>
      </c>
      <c r="F5189" s="782"/>
      <c r="H5189" s="186"/>
    </row>
    <row r="5190" spans="1:8" ht="11.1" hidden="1" customHeight="1">
      <c r="A5190" s="190" t="s">
        <v>10268</v>
      </c>
      <c r="B5190" s="191">
        <f>ROUND(F5203,2)</f>
        <v>47.86</v>
      </c>
      <c r="C5190" s="269"/>
      <c r="D5190" s="269"/>
      <c r="E5190" s="270"/>
      <c r="F5190" s="271"/>
      <c r="H5190" s="186"/>
    </row>
    <row r="5191" spans="1:8" ht="11.1" hidden="1" customHeight="1">
      <c r="A5191" s="195" t="s">
        <v>12885</v>
      </c>
      <c r="B5191" s="196" t="s">
        <v>8261</v>
      </c>
      <c r="C5191" s="196" t="s">
        <v>8262</v>
      </c>
      <c r="D5191" s="196" t="s">
        <v>8263</v>
      </c>
      <c r="E5191" s="196" t="s">
        <v>8264</v>
      </c>
      <c r="F5191" s="197" t="s">
        <v>8265</v>
      </c>
      <c r="H5191" s="186"/>
    </row>
    <row r="5192" spans="1:8" ht="11.1" hidden="1" customHeight="1">
      <c r="A5192" s="778" t="s">
        <v>13437</v>
      </c>
      <c r="B5192" s="779"/>
      <c r="C5192" s="779"/>
      <c r="D5192" s="779"/>
      <c r="E5192" s="779"/>
      <c r="F5192" s="780"/>
      <c r="H5192" s="186"/>
    </row>
    <row r="5193" spans="1:8" ht="11.1" hidden="1" customHeight="1">
      <c r="A5193" s="207" t="s">
        <v>4681</v>
      </c>
      <c r="B5193" s="208" t="s">
        <v>4682</v>
      </c>
      <c r="C5193" s="209" t="s">
        <v>13436</v>
      </c>
      <c r="D5193" s="210">
        <v>4</v>
      </c>
      <c r="E5193" s="211">
        <f>F$12</f>
        <v>2.12</v>
      </c>
      <c r="F5193" s="204">
        <f>PRODUCT(D5193:E5193)</f>
        <v>8.48</v>
      </c>
      <c r="H5193" s="186"/>
    </row>
    <row r="5194" spans="1:8" ht="11.1" hidden="1" customHeight="1">
      <c r="A5194" s="783" t="s">
        <v>13444</v>
      </c>
      <c r="B5194" s="784"/>
      <c r="C5194" s="784"/>
      <c r="D5194" s="784"/>
      <c r="E5194" s="784"/>
      <c r="F5194" s="204">
        <f>SUM(F5193:F5193)</f>
        <v>8.48</v>
      </c>
      <c r="H5194" s="186"/>
    </row>
    <row r="5195" spans="1:8" ht="11.1" hidden="1" customHeight="1">
      <c r="A5195" s="778" t="s">
        <v>13445</v>
      </c>
      <c r="B5195" s="779"/>
      <c r="C5195" s="779"/>
      <c r="D5195" s="779"/>
      <c r="E5195" s="779"/>
      <c r="F5195" s="780"/>
      <c r="H5195" s="186"/>
    </row>
    <row r="5196" spans="1:8" ht="11.1" hidden="1" customHeight="1">
      <c r="A5196" s="207" t="s">
        <v>6129</v>
      </c>
      <c r="B5196" s="208" t="s">
        <v>6130</v>
      </c>
      <c r="C5196" s="209" t="s">
        <v>6555</v>
      </c>
      <c r="D5196" s="210">
        <v>0.2</v>
      </c>
      <c r="E5196" s="211">
        <f>Insumos!D$307</f>
        <v>0.54</v>
      </c>
      <c r="F5196" s="204">
        <f>PRODUCT(D5196:E5196)</f>
        <v>0.10800000000000001</v>
      </c>
      <c r="H5196" s="186"/>
    </row>
    <row r="5197" spans="1:8" ht="11.1" hidden="1" customHeight="1">
      <c r="A5197" s="207" t="s">
        <v>6131</v>
      </c>
      <c r="B5197" s="208" t="s">
        <v>6132</v>
      </c>
      <c r="C5197" s="209" t="s">
        <v>4675</v>
      </c>
      <c r="D5197" s="210">
        <v>24</v>
      </c>
      <c r="E5197" s="211">
        <f>Insumos!D$337</f>
        <v>0.03</v>
      </c>
      <c r="F5197" s="204">
        <f>PRODUCT(D5197:E5197)</f>
        <v>0.72</v>
      </c>
      <c r="H5197" s="186"/>
    </row>
    <row r="5198" spans="1:8" ht="11.1" hidden="1" customHeight="1">
      <c r="A5198" s="207" t="s">
        <v>6133</v>
      </c>
      <c r="B5198" s="208" t="s">
        <v>6134</v>
      </c>
      <c r="C5198" s="209" t="s">
        <v>6555</v>
      </c>
      <c r="D5198" s="210">
        <v>28</v>
      </c>
      <c r="E5198" s="211">
        <f>Insumos!D$367</f>
        <v>0.72</v>
      </c>
      <c r="F5198" s="204">
        <f>PRODUCT(D5198:E5198)</f>
        <v>20.16</v>
      </c>
      <c r="H5198" s="186"/>
    </row>
    <row r="5199" spans="1:8" ht="11.1" hidden="1" customHeight="1">
      <c r="A5199" s="783" t="s">
        <v>10905</v>
      </c>
      <c r="B5199" s="784"/>
      <c r="C5199" s="784"/>
      <c r="D5199" s="784"/>
      <c r="E5199" s="784"/>
      <c r="F5199" s="204">
        <f>SUM(F5196:F5198)</f>
        <v>20.988</v>
      </c>
      <c r="H5199" s="186"/>
    </row>
    <row r="5200" spans="1:8" ht="11.1" hidden="1" customHeight="1">
      <c r="A5200" s="783" t="s">
        <v>6572</v>
      </c>
      <c r="B5200" s="784"/>
      <c r="C5200" s="784"/>
      <c r="D5200" s="784"/>
      <c r="E5200" s="206" t="s">
        <v>10906</v>
      </c>
      <c r="F5200" s="204">
        <f>SUM(F5194,F5199)</f>
        <v>29.468</v>
      </c>
      <c r="H5200" s="186"/>
    </row>
    <row r="5201" spans="1:8" ht="11.1" hidden="1" customHeight="1">
      <c r="A5201" s="783"/>
      <c r="B5201" s="784"/>
      <c r="C5201" s="784"/>
      <c r="D5201" s="784"/>
      <c r="E5201" s="212" t="s">
        <v>10907</v>
      </c>
      <c r="F5201" s="213">
        <f>F$10*(F5194)</f>
        <v>10.41344</v>
      </c>
      <c r="H5201" s="186"/>
    </row>
    <row r="5202" spans="1:8" ht="11.1" hidden="1" customHeight="1">
      <c r="A5202" s="783"/>
      <c r="B5202" s="784"/>
      <c r="C5202" s="784"/>
      <c r="D5202" s="784"/>
      <c r="E5202" s="206" t="s">
        <v>10908</v>
      </c>
      <c r="F5202" s="213">
        <f>SUM(F5200:F5201)*F$11</f>
        <v>7.9762880000000003</v>
      </c>
      <c r="H5202" s="186"/>
    </row>
    <row r="5203" spans="1:8" ht="11.1" hidden="1" customHeight="1">
      <c r="A5203" s="789"/>
      <c r="B5203" s="790"/>
      <c r="C5203" s="790"/>
      <c r="D5203" s="790"/>
      <c r="E5203" s="215" t="s">
        <v>10909</v>
      </c>
      <c r="F5203" s="216">
        <f>SUM(F5200:F5202)</f>
        <v>47.857727999999994</v>
      </c>
      <c r="H5203" s="186"/>
    </row>
    <row r="5204" spans="1:8" ht="11.1" hidden="1" customHeight="1">
      <c r="H5204" s="186"/>
    </row>
    <row r="5205" spans="1:8" ht="11.1" hidden="1" customHeight="1">
      <c r="A5205" s="791" t="s">
        <v>6135</v>
      </c>
      <c r="B5205" s="792"/>
      <c r="C5205" s="792"/>
      <c r="D5205" s="792"/>
      <c r="E5205" s="781" t="s">
        <v>3998</v>
      </c>
      <c r="F5205" s="782"/>
      <c r="H5205" s="186"/>
    </row>
    <row r="5206" spans="1:8" ht="11.1" hidden="1" customHeight="1">
      <c r="A5206" s="190" t="s">
        <v>10268</v>
      </c>
      <c r="B5206" s="191">
        <f>ROUND(F5220,2)</f>
        <v>56.05</v>
      </c>
      <c r="C5206" s="269"/>
      <c r="D5206" s="269"/>
      <c r="E5206" s="270"/>
      <c r="F5206" s="271"/>
      <c r="H5206" s="186"/>
    </row>
    <row r="5207" spans="1:8" ht="11.1" hidden="1" customHeight="1">
      <c r="A5207" s="195" t="s">
        <v>12885</v>
      </c>
      <c r="B5207" s="196" t="s">
        <v>8261</v>
      </c>
      <c r="C5207" s="196" t="s">
        <v>8262</v>
      </c>
      <c r="D5207" s="196" t="s">
        <v>8263</v>
      </c>
      <c r="E5207" s="196" t="s">
        <v>8264</v>
      </c>
      <c r="F5207" s="197" t="s">
        <v>8265</v>
      </c>
      <c r="H5207" s="186"/>
    </row>
    <row r="5208" spans="1:8" ht="11.1" hidden="1" customHeight="1">
      <c r="A5208" s="778" t="s">
        <v>13437</v>
      </c>
      <c r="B5208" s="779"/>
      <c r="C5208" s="779"/>
      <c r="D5208" s="779"/>
      <c r="E5208" s="779"/>
      <c r="F5208" s="780"/>
      <c r="H5208" s="186"/>
    </row>
    <row r="5209" spans="1:8" ht="11.1" hidden="1" customHeight="1">
      <c r="A5209" s="207" t="s">
        <v>8234</v>
      </c>
      <c r="B5209" s="208" t="s">
        <v>8235</v>
      </c>
      <c r="C5209" s="209" t="s">
        <v>13436</v>
      </c>
      <c r="D5209" s="210">
        <v>2</v>
      </c>
      <c r="E5209" s="211">
        <f>F$14</f>
        <v>2.89</v>
      </c>
      <c r="F5209" s="204">
        <f>PRODUCT(D5209:E5209)</f>
        <v>5.78</v>
      </c>
      <c r="H5209" s="186"/>
    </row>
    <row r="5210" spans="1:8" ht="11.1" hidden="1" customHeight="1">
      <c r="A5210" s="207" t="s">
        <v>4681</v>
      </c>
      <c r="B5210" s="208" t="s">
        <v>4682</v>
      </c>
      <c r="C5210" s="209" t="s">
        <v>13436</v>
      </c>
      <c r="D5210" s="210">
        <v>2</v>
      </c>
      <c r="E5210" s="211">
        <f>F$12</f>
        <v>2.12</v>
      </c>
      <c r="F5210" s="204">
        <f>PRODUCT(D5210:E5210)</f>
        <v>4.24</v>
      </c>
      <c r="H5210" s="186"/>
    </row>
    <row r="5211" spans="1:8" ht="11.1" hidden="1" customHeight="1">
      <c r="A5211" s="783" t="s">
        <v>13444</v>
      </c>
      <c r="B5211" s="784"/>
      <c r="C5211" s="784"/>
      <c r="D5211" s="784"/>
      <c r="E5211" s="784"/>
      <c r="F5211" s="204">
        <f>SUM(F5209:F5210)</f>
        <v>10.02</v>
      </c>
      <c r="H5211" s="186"/>
    </row>
    <row r="5212" spans="1:8" ht="11.1" hidden="1" customHeight="1">
      <c r="A5212" s="778" t="s">
        <v>13445</v>
      </c>
      <c r="B5212" s="779"/>
      <c r="C5212" s="779"/>
      <c r="D5212" s="779"/>
      <c r="E5212" s="779"/>
      <c r="F5212" s="780"/>
      <c r="H5212" s="186"/>
    </row>
    <row r="5213" spans="1:8" ht="11.1" hidden="1" customHeight="1">
      <c r="A5213" s="207" t="s">
        <v>10815</v>
      </c>
      <c r="B5213" s="208" t="s">
        <v>10816</v>
      </c>
      <c r="C5213" s="209" t="s">
        <v>4675</v>
      </c>
      <c r="D5213" s="210">
        <v>0.23</v>
      </c>
      <c r="E5213" s="211">
        <f>Insumos!D$2302</f>
        <v>5.98</v>
      </c>
      <c r="F5213" s="204">
        <f>PRODUCT(D5213:E5213)</f>
        <v>1.3754000000000002</v>
      </c>
      <c r="H5213" s="186"/>
    </row>
    <row r="5214" spans="1:8" ht="11.1" hidden="1" customHeight="1">
      <c r="A5214" s="207" t="s">
        <v>10817</v>
      </c>
      <c r="B5214" s="208" t="s">
        <v>10818</v>
      </c>
      <c r="C5214" s="209" t="s">
        <v>4675</v>
      </c>
      <c r="D5214" s="210">
        <v>2.56</v>
      </c>
      <c r="E5214" s="211">
        <f>Insumos!D$2348</f>
        <v>8.64</v>
      </c>
      <c r="F5214" s="204">
        <f>PRODUCT(D5214:E5214)</f>
        <v>22.118400000000001</v>
      </c>
      <c r="H5214" s="186"/>
    </row>
    <row r="5215" spans="1:8" ht="11.1" hidden="1" customHeight="1">
      <c r="A5215" s="207" t="s">
        <v>6215</v>
      </c>
      <c r="B5215" s="208" t="s">
        <v>6216</v>
      </c>
      <c r="C5215" s="209" t="s">
        <v>8247</v>
      </c>
      <c r="D5215" s="210">
        <v>0.2</v>
      </c>
      <c r="E5215" s="211">
        <f>Insumos!D$693</f>
        <v>4.43</v>
      </c>
      <c r="F5215" s="204">
        <f>PRODUCT(D5215:E5215)</f>
        <v>0.88600000000000001</v>
      </c>
      <c r="H5215" s="186"/>
    </row>
    <row r="5216" spans="1:8" ht="11.1" hidden="1" customHeight="1">
      <c r="A5216" s="783" t="s">
        <v>10905</v>
      </c>
      <c r="B5216" s="784"/>
      <c r="C5216" s="784"/>
      <c r="D5216" s="784"/>
      <c r="E5216" s="784"/>
      <c r="F5216" s="204">
        <f>SUM(F5213:F5215)</f>
        <v>24.379799999999999</v>
      </c>
      <c r="H5216" s="186"/>
    </row>
    <row r="5217" spans="1:8" ht="11.1" hidden="1" customHeight="1">
      <c r="A5217" s="783" t="s">
        <v>6572</v>
      </c>
      <c r="B5217" s="784"/>
      <c r="C5217" s="784"/>
      <c r="D5217" s="784"/>
      <c r="E5217" s="206" t="s">
        <v>10906</v>
      </c>
      <c r="F5217" s="204">
        <f>SUM(F5211,F5216)</f>
        <v>34.399799999999999</v>
      </c>
      <c r="H5217" s="186"/>
    </row>
    <row r="5218" spans="1:8" ht="11.1" hidden="1" customHeight="1">
      <c r="A5218" s="783"/>
      <c r="B5218" s="784"/>
      <c r="C5218" s="784"/>
      <c r="D5218" s="784"/>
      <c r="E5218" s="212" t="s">
        <v>10907</v>
      </c>
      <c r="F5218" s="213">
        <f>F$10*(F5211)</f>
        <v>12.304559999999999</v>
      </c>
      <c r="H5218" s="186"/>
    </row>
    <row r="5219" spans="1:8" ht="11.1" hidden="1" customHeight="1">
      <c r="A5219" s="783"/>
      <c r="B5219" s="784"/>
      <c r="C5219" s="784"/>
      <c r="D5219" s="784"/>
      <c r="E5219" s="206" t="s">
        <v>10908</v>
      </c>
      <c r="F5219" s="213">
        <f>SUM(F5217:F5218)*F$11</f>
        <v>9.3408719999999992</v>
      </c>
      <c r="H5219" s="186"/>
    </row>
    <row r="5220" spans="1:8" ht="11.1" hidden="1" customHeight="1">
      <c r="A5220" s="789"/>
      <c r="B5220" s="790"/>
      <c r="C5220" s="790"/>
      <c r="D5220" s="790"/>
      <c r="E5220" s="215" t="s">
        <v>10909</v>
      </c>
      <c r="F5220" s="216">
        <f>SUM(F5217:F5219)</f>
        <v>56.045231999999992</v>
      </c>
      <c r="H5220" s="186"/>
    </row>
    <row r="5221" spans="1:8" ht="12.75" hidden="1" customHeight="1">
      <c r="A5221" s="791" t="s">
        <v>6136</v>
      </c>
      <c r="B5221" s="792"/>
      <c r="C5221" s="792"/>
      <c r="D5221" s="792"/>
      <c r="E5221" s="781" t="s">
        <v>3998</v>
      </c>
      <c r="F5221" s="782"/>
      <c r="H5221" s="186"/>
    </row>
    <row r="5222" spans="1:8" ht="12.75" hidden="1" customHeight="1">
      <c r="A5222" s="190" t="s">
        <v>10268</v>
      </c>
      <c r="B5222" s="191">
        <f>ROUND(F5236,2)</f>
        <v>139.81</v>
      </c>
      <c r="C5222" s="269"/>
      <c r="D5222" s="269"/>
      <c r="E5222" s="270"/>
      <c r="F5222" s="271"/>
      <c r="H5222" s="186"/>
    </row>
    <row r="5223" spans="1:8" ht="12.75" hidden="1" customHeight="1">
      <c r="A5223" s="195" t="s">
        <v>12885</v>
      </c>
      <c r="B5223" s="196" t="s">
        <v>8261</v>
      </c>
      <c r="C5223" s="196" t="s">
        <v>8262</v>
      </c>
      <c r="D5223" s="196" t="s">
        <v>8263</v>
      </c>
      <c r="E5223" s="196" t="s">
        <v>8264</v>
      </c>
      <c r="F5223" s="197" t="s">
        <v>8265</v>
      </c>
      <c r="H5223" s="186"/>
    </row>
    <row r="5224" spans="1:8" ht="12.75" hidden="1" customHeight="1">
      <c r="A5224" s="778" t="s">
        <v>13437</v>
      </c>
      <c r="B5224" s="779"/>
      <c r="C5224" s="779"/>
      <c r="D5224" s="779"/>
      <c r="E5224" s="779"/>
      <c r="F5224" s="780"/>
      <c r="H5224" s="186"/>
    </row>
    <row r="5225" spans="1:8" ht="12.75" hidden="1" customHeight="1">
      <c r="A5225" s="207" t="s">
        <v>8234</v>
      </c>
      <c r="B5225" s="208" t="s">
        <v>8235</v>
      </c>
      <c r="C5225" s="209" t="s">
        <v>13436</v>
      </c>
      <c r="D5225" s="210">
        <v>5</v>
      </c>
      <c r="E5225" s="211">
        <f>F$14</f>
        <v>2.89</v>
      </c>
      <c r="F5225" s="204">
        <f>PRODUCT(D5225:E5225)</f>
        <v>14.450000000000001</v>
      </c>
      <c r="H5225" s="186"/>
    </row>
    <row r="5226" spans="1:8" ht="12.75" hidden="1" customHeight="1">
      <c r="A5226" s="207" t="s">
        <v>4681</v>
      </c>
      <c r="B5226" s="208" t="s">
        <v>4682</v>
      </c>
      <c r="C5226" s="209" t="s">
        <v>13436</v>
      </c>
      <c r="D5226" s="210">
        <v>5</v>
      </c>
      <c r="E5226" s="211">
        <f>F$12</f>
        <v>2.12</v>
      </c>
      <c r="F5226" s="204">
        <f>PRODUCT(D5226:E5226)</f>
        <v>10.600000000000001</v>
      </c>
      <c r="H5226" s="186"/>
    </row>
    <row r="5227" spans="1:8" ht="12.75" hidden="1" customHeight="1">
      <c r="A5227" s="783" t="s">
        <v>13444</v>
      </c>
      <c r="B5227" s="784"/>
      <c r="C5227" s="784"/>
      <c r="D5227" s="784"/>
      <c r="E5227" s="784"/>
      <c r="F5227" s="204">
        <f>SUM(F5225:F5226)</f>
        <v>25.050000000000004</v>
      </c>
      <c r="H5227" s="186"/>
    </row>
    <row r="5228" spans="1:8" ht="12.75" hidden="1" customHeight="1">
      <c r="A5228" s="778" t="s">
        <v>13445</v>
      </c>
      <c r="B5228" s="779"/>
      <c r="C5228" s="779"/>
      <c r="D5228" s="779"/>
      <c r="E5228" s="779"/>
      <c r="F5228" s="780"/>
      <c r="H5228" s="186"/>
    </row>
    <row r="5229" spans="1:8" ht="12.75" hidden="1" customHeight="1">
      <c r="A5229" s="207" t="s">
        <v>10815</v>
      </c>
      <c r="B5229" s="208" t="s">
        <v>10816</v>
      </c>
      <c r="C5229" s="209" t="s">
        <v>4675</v>
      </c>
      <c r="D5229" s="210">
        <v>0.57999999999999996</v>
      </c>
      <c r="E5229" s="211">
        <f>Insumos!D$2302</f>
        <v>5.98</v>
      </c>
      <c r="F5229" s="204">
        <f>PRODUCT(D5229:E5229)</f>
        <v>3.4683999999999999</v>
      </c>
      <c r="H5229" s="186"/>
    </row>
    <row r="5230" spans="1:8" ht="12.75" hidden="1" customHeight="1">
      <c r="A5230" s="207" t="s">
        <v>10817</v>
      </c>
      <c r="B5230" s="208" t="s">
        <v>10818</v>
      </c>
      <c r="C5230" s="209" t="s">
        <v>4675</v>
      </c>
      <c r="D5230" s="210">
        <v>6.47</v>
      </c>
      <c r="E5230" s="211">
        <f>Insumos!D$2348</f>
        <v>8.64</v>
      </c>
      <c r="F5230" s="204">
        <f>PRODUCT(D5230:E5230)</f>
        <v>55.900800000000004</v>
      </c>
      <c r="H5230" s="186"/>
    </row>
    <row r="5231" spans="1:8" ht="12.75" hidden="1" customHeight="1">
      <c r="A5231" s="207" t="s">
        <v>6215</v>
      </c>
      <c r="B5231" s="208" t="s">
        <v>6216</v>
      </c>
      <c r="C5231" s="209" t="s">
        <v>8247</v>
      </c>
      <c r="D5231" s="210">
        <v>0.3</v>
      </c>
      <c r="E5231" s="211">
        <f>Insumos!D$693</f>
        <v>4.43</v>
      </c>
      <c r="F5231" s="204">
        <f>PRODUCT(D5231:E5231)</f>
        <v>1.329</v>
      </c>
      <c r="H5231" s="186"/>
    </row>
    <row r="5232" spans="1:8" ht="12.75" hidden="1" customHeight="1">
      <c r="A5232" s="783" t="s">
        <v>10905</v>
      </c>
      <c r="B5232" s="784"/>
      <c r="C5232" s="784"/>
      <c r="D5232" s="784"/>
      <c r="E5232" s="784"/>
      <c r="F5232" s="204">
        <f>SUM(F5229:F5231)</f>
        <v>60.698200000000007</v>
      </c>
      <c r="H5232" s="186"/>
    </row>
    <row r="5233" spans="1:8" ht="12.75" hidden="1" customHeight="1">
      <c r="A5233" s="783" t="s">
        <v>6572</v>
      </c>
      <c r="B5233" s="784"/>
      <c r="C5233" s="784"/>
      <c r="D5233" s="784"/>
      <c r="E5233" s="206" t="s">
        <v>10906</v>
      </c>
      <c r="F5233" s="204">
        <f>SUM(F5227,F5232)</f>
        <v>85.748200000000011</v>
      </c>
      <c r="H5233" s="186"/>
    </row>
    <row r="5234" spans="1:8" ht="12.75" hidden="1" customHeight="1">
      <c r="A5234" s="783"/>
      <c r="B5234" s="784"/>
      <c r="C5234" s="784"/>
      <c r="D5234" s="784"/>
      <c r="E5234" s="212" t="s">
        <v>10907</v>
      </c>
      <c r="F5234" s="213">
        <f>F$10*(F5227)</f>
        <v>30.761400000000005</v>
      </c>
      <c r="H5234" s="186"/>
    </row>
    <row r="5235" spans="1:8" ht="12.75" hidden="1" customHeight="1">
      <c r="A5235" s="783"/>
      <c r="B5235" s="784"/>
      <c r="C5235" s="784"/>
      <c r="D5235" s="784"/>
      <c r="E5235" s="206" t="s">
        <v>10908</v>
      </c>
      <c r="F5235" s="213">
        <f>SUM(F5233:F5234)*F$11</f>
        <v>23.301920000000006</v>
      </c>
      <c r="H5235" s="186"/>
    </row>
    <row r="5236" spans="1:8" ht="12.75" hidden="1" customHeight="1">
      <c r="A5236" s="789"/>
      <c r="B5236" s="790"/>
      <c r="C5236" s="790"/>
      <c r="D5236" s="790"/>
      <c r="E5236" s="215" t="s">
        <v>10909</v>
      </c>
      <c r="F5236" s="216">
        <f>SUM(F5233:F5235)</f>
        <v>139.81152000000003</v>
      </c>
      <c r="H5236" s="186"/>
    </row>
    <row r="5237" spans="1:8" ht="12.75" hidden="1" customHeight="1">
      <c r="H5237" s="186"/>
    </row>
    <row r="5238" spans="1:8" ht="12.75" hidden="1" customHeight="1">
      <c r="A5238" s="796" t="s">
        <v>6590</v>
      </c>
      <c r="B5238" s="796"/>
      <c r="C5238" s="796"/>
      <c r="D5238" s="796"/>
      <c r="E5238" s="796"/>
      <c r="F5238" s="796"/>
      <c r="H5238" s="186"/>
    </row>
    <row r="5239" spans="1:8" ht="12.75" hidden="1" customHeight="1">
      <c r="H5239" s="186"/>
    </row>
    <row r="5240" spans="1:8" ht="13.5" hidden="1" customHeight="1">
      <c r="A5240" s="791" t="s">
        <v>6591</v>
      </c>
      <c r="B5240" s="792"/>
      <c r="C5240" s="792"/>
      <c r="D5240" s="792"/>
      <c r="E5240" s="781" t="s">
        <v>6571</v>
      </c>
      <c r="F5240" s="782"/>
      <c r="H5240" s="186"/>
    </row>
    <row r="5241" spans="1:8" ht="13.5" hidden="1" customHeight="1">
      <c r="A5241" s="190" t="s">
        <v>10268</v>
      </c>
      <c r="B5241" s="191">
        <f>ROUND(F5257,2)</f>
        <v>314.8</v>
      </c>
      <c r="C5241" s="269"/>
      <c r="D5241" s="269"/>
      <c r="E5241" s="270"/>
      <c r="F5241" s="271"/>
      <c r="H5241" s="186"/>
    </row>
    <row r="5242" spans="1:8" ht="12.75" hidden="1" customHeight="1">
      <c r="A5242" s="195" t="s">
        <v>12885</v>
      </c>
      <c r="B5242" s="196" t="s">
        <v>8261</v>
      </c>
      <c r="C5242" s="196" t="s">
        <v>8262</v>
      </c>
      <c r="D5242" s="196" t="s">
        <v>8263</v>
      </c>
      <c r="E5242" s="196" t="s">
        <v>8264</v>
      </c>
      <c r="F5242" s="197" t="s">
        <v>8265</v>
      </c>
      <c r="H5242" s="186"/>
    </row>
    <row r="5243" spans="1:8" ht="12.75" hidden="1" customHeight="1">
      <c r="A5243" s="778" t="s">
        <v>6573</v>
      </c>
      <c r="B5243" s="779"/>
      <c r="C5243" s="779"/>
      <c r="D5243" s="779"/>
      <c r="E5243" s="779"/>
      <c r="F5243" s="780"/>
      <c r="H5243" s="186"/>
    </row>
    <row r="5244" spans="1:8" ht="12.75" hidden="1" customHeight="1">
      <c r="A5244" s="219" t="s">
        <v>5056</v>
      </c>
      <c r="B5244" s="208" t="s">
        <v>5057</v>
      </c>
      <c r="C5244" s="209" t="s">
        <v>13436</v>
      </c>
      <c r="D5244" s="210">
        <v>0.63</v>
      </c>
      <c r="E5244" s="211">
        <f>Insumos!D$75</f>
        <v>57.3</v>
      </c>
      <c r="F5244" s="204">
        <f>PRODUCT(D5244:E5244)</f>
        <v>36.098999999999997</v>
      </c>
      <c r="H5244" s="186"/>
    </row>
    <row r="5245" spans="1:8" ht="12.75" hidden="1" customHeight="1">
      <c r="A5245" s="783" t="s">
        <v>6574</v>
      </c>
      <c r="B5245" s="784"/>
      <c r="C5245" s="784"/>
      <c r="D5245" s="784"/>
      <c r="E5245" s="784"/>
      <c r="F5245" s="204">
        <f>SUM(F5244:F5244)</f>
        <v>36.098999999999997</v>
      </c>
      <c r="H5245" s="186"/>
    </row>
    <row r="5246" spans="1:8" ht="12.75" hidden="1" customHeight="1">
      <c r="A5246" s="778" t="s">
        <v>13437</v>
      </c>
      <c r="B5246" s="779"/>
      <c r="C5246" s="779"/>
      <c r="D5246" s="779"/>
      <c r="E5246" s="779"/>
      <c r="F5246" s="780"/>
      <c r="H5246" s="186"/>
    </row>
    <row r="5247" spans="1:8" ht="12.75" hidden="1" customHeight="1">
      <c r="A5247" s="207" t="s">
        <v>4681</v>
      </c>
      <c r="B5247" s="208" t="s">
        <v>4682</v>
      </c>
      <c r="C5247" s="209" t="s">
        <v>13436</v>
      </c>
      <c r="D5247" s="210">
        <v>10</v>
      </c>
      <c r="E5247" s="211">
        <f>F$12</f>
        <v>2.12</v>
      </c>
      <c r="F5247" s="204">
        <f>PRODUCT(D5247:E5247)</f>
        <v>21.200000000000003</v>
      </c>
      <c r="H5247" s="186"/>
    </row>
    <row r="5248" spans="1:8" ht="12.75" hidden="1" customHeight="1">
      <c r="A5248" s="783" t="s">
        <v>13444</v>
      </c>
      <c r="B5248" s="784"/>
      <c r="C5248" s="784"/>
      <c r="D5248" s="784"/>
      <c r="E5248" s="784"/>
      <c r="F5248" s="204">
        <f>SUM(F5247:F5247)</f>
        <v>21.200000000000003</v>
      </c>
      <c r="H5248" s="186"/>
    </row>
    <row r="5249" spans="1:8" ht="12.75" hidden="1" customHeight="1">
      <c r="A5249" s="778" t="s">
        <v>13445</v>
      </c>
      <c r="B5249" s="779"/>
      <c r="C5249" s="779"/>
      <c r="D5249" s="779"/>
      <c r="E5249" s="779"/>
      <c r="F5249" s="780"/>
      <c r="H5249" s="186"/>
    </row>
    <row r="5250" spans="1:8" ht="22.5" hidden="1" customHeight="1">
      <c r="A5250" s="207" t="s">
        <v>6592</v>
      </c>
      <c r="B5250" s="208" t="s">
        <v>6593</v>
      </c>
      <c r="C5250" s="209" t="s">
        <v>8247</v>
      </c>
      <c r="D5250" s="210">
        <v>2</v>
      </c>
      <c r="E5250" s="211">
        <f>Insumos!D$579</f>
        <v>6.5</v>
      </c>
      <c r="F5250" s="204">
        <f>PRODUCT(D5250:E5250)</f>
        <v>13</v>
      </c>
      <c r="H5250" s="186"/>
    </row>
    <row r="5251" spans="1:8" ht="22.5" hidden="1" customHeight="1">
      <c r="A5251" s="207" t="s">
        <v>6594</v>
      </c>
      <c r="B5251" s="208" t="s">
        <v>6595</v>
      </c>
      <c r="C5251" s="209" t="s">
        <v>8247</v>
      </c>
      <c r="D5251" s="210">
        <v>2.5</v>
      </c>
      <c r="E5251" s="211">
        <f>Insumos!D$6044</f>
        <v>6.4</v>
      </c>
      <c r="F5251" s="204">
        <f>PRODUCT(D5251:E5251)</f>
        <v>16</v>
      </c>
      <c r="H5251" s="186"/>
    </row>
    <row r="5252" spans="1:8" ht="12.75" hidden="1" customHeight="1">
      <c r="A5252" s="207" t="s">
        <v>12121</v>
      </c>
      <c r="B5252" s="208" t="s">
        <v>12122</v>
      </c>
      <c r="C5252" s="209" t="s">
        <v>8240</v>
      </c>
      <c r="D5252" s="210">
        <v>3</v>
      </c>
      <c r="E5252" s="211">
        <f>Insumos!D$27</f>
        <v>50</v>
      </c>
      <c r="F5252" s="204">
        <f>PRODUCT(D5252:E5252)</f>
        <v>150</v>
      </c>
      <c r="H5252" s="186"/>
    </row>
    <row r="5253" spans="1:8" ht="12.75" hidden="1" customHeight="1">
      <c r="A5253" s="783" t="s">
        <v>10905</v>
      </c>
      <c r="B5253" s="784"/>
      <c r="C5253" s="784"/>
      <c r="D5253" s="784"/>
      <c r="E5253" s="784"/>
      <c r="F5253" s="204">
        <f>SUM(F5250:F5252)</f>
        <v>179</v>
      </c>
      <c r="H5253" s="186"/>
    </row>
    <row r="5254" spans="1:8" ht="12.75" hidden="1" customHeight="1">
      <c r="A5254" s="783" t="s">
        <v>6572</v>
      </c>
      <c r="B5254" s="784"/>
      <c r="C5254" s="784"/>
      <c r="D5254" s="784"/>
      <c r="E5254" s="206" t="s">
        <v>10906</v>
      </c>
      <c r="F5254" s="204">
        <f>SUM(F5245,F5248,F5253)</f>
        <v>236.29900000000001</v>
      </c>
      <c r="H5254" s="186"/>
    </row>
    <row r="5255" spans="1:8" ht="12.75" hidden="1" customHeight="1">
      <c r="A5255" s="783"/>
      <c r="B5255" s="784"/>
      <c r="C5255" s="784"/>
      <c r="D5255" s="784"/>
      <c r="E5255" s="212" t="s">
        <v>10907</v>
      </c>
      <c r="F5255" s="213">
        <f>F$10*(F5248)</f>
        <v>26.033600000000003</v>
      </c>
      <c r="H5255" s="186"/>
    </row>
    <row r="5256" spans="1:8" ht="12.75" hidden="1" customHeight="1">
      <c r="A5256" s="783"/>
      <c r="B5256" s="784"/>
      <c r="C5256" s="784"/>
      <c r="D5256" s="784"/>
      <c r="E5256" s="206" t="s">
        <v>10908</v>
      </c>
      <c r="F5256" s="213">
        <f>SUM(F5254:F5255)*F$11</f>
        <v>52.466520000000003</v>
      </c>
      <c r="H5256" s="186"/>
    </row>
    <row r="5257" spans="1:8" ht="12.75" hidden="1" customHeight="1">
      <c r="A5257" s="789"/>
      <c r="B5257" s="790"/>
      <c r="C5257" s="790"/>
      <c r="D5257" s="790"/>
      <c r="E5257" s="215" t="s">
        <v>10909</v>
      </c>
      <c r="F5257" s="216">
        <f>SUM(F5254:F5256)</f>
        <v>314.79912000000002</v>
      </c>
      <c r="H5257" s="186"/>
    </row>
    <row r="5258" spans="1:8" ht="12.75" hidden="1" customHeight="1">
      <c r="A5258" s="206"/>
      <c r="B5258" s="206"/>
      <c r="C5258" s="206"/>
      <c r="D5258" s="206"/>
      <c r="E5258" s="212"/>
      <c r="F5258" s="220"/>
      <c r="H5258" s="186"/>
    </row>
    <row r="5259" spans="1:8" ht="12.75" hidden="1" customHeight="1">
      <c r="A5259" s="206"/>
      <c r="B5259" s="206"/>
      <c r="C5259" s="206"/>
      <c r="D5259" s="206"/>
      <c r="E5259" s="212"/>
      <c r="F5259" s="220"/>
      <c r="H5259" s="186"/>
    </row>
    <row r="5260" spans="1:8" ht="12.75" hidden="1" customHeight="1">
      <c r="A5260" s="206"/>
      <c r="B5260" s="206"/>
      <c r="C5260" s="206"/>
      <c r="D5260" s="206"/>
      <c r="E5260" s="212"/>
      <c r="F5260" s="220"/>
      <c r="H5260" s="186"/>
    </row>
    <row r="5261" spans="1:8" ht="12.75" hidden="1" customHeight="1">
      <c r="H5261" s="186"/>
    </row>
    <row r="5262" spans="1:8" ht="12.75" hidden="1" customHeight="1">
      <c r="A5262" s="791" t="s">
        <v>6596</v>
      </c>
      <c r="B5262" s="792"/>
      <c r="C5262" s="792"/>
      <c r="D5262" s="792"/>
      <c r="E5262" s="781" t="s">
        <v>6571</v>
      </c>
      <c r="F5262" s="782"/>
      <c r="H5262" s="186"/>
    </row>
    <row r="5263" spans="1:8" ht="12.75" hidden="1" customHeight="1">
      <c r="A5263" s="190" t="s">
        <v>10268</v>
      </c>
      <c r="B5263" s="191">
        <f>ROUND(F5278,2)</f>
        <v>777.37</v>
      </c>
      <c r="C5263" s="269"/>
      <c r="D5263" s="269"/>
      <c r="E5263" s="270"/>
      <c r="F5263" s="271"/>
      <c r="H5263" s="186"/>
    </row>
    <row r="5264" spans="1:8" ht="12.75" hidden="1" customHeight="1">
      <c r="A5264" s="195" t="s">
        <v>12885</v>
      </c>
      <c r="B5264" s="196" t="s">
        <v>8261</v>
      </c>
      <c r="C5264" s="196" t="s">
        <v>8262</v>
      </c>
      <c r="D5264" s="196" t="s">
        <v>8263</v>
      </c>
      <c r="E5264" s="196" t="s">
        <v>8264</v>
      </c>
      <c r="F5264" s="197" t="s">
        <v>8265</v>
      </c>
      <c r="H5264" s="186"/>
    </row>
    <row r="5265" spans="1:8" ht="12.75" hidden="1" customHeight="1">
      <c r="A5265" s="778" t="s">
        <v>6573</v>
      </c>
      <c r="B5265" s="779"/>
      <c r="C5265" s="779"/>
      <c r="D5265" s="779"/>
      <c r="E5265" s="779"/>
      <c r="F5265" s="780"/>
      <c r="H5265" s="186"/>
    </row>
    <row r="5266" spans="1:8" ht="12.75" hidden="1" customHeight="1">
      <c r="A5266" s="219" t="s">
        <v>5056</v>
      </c>
      <c r="B5266" s="208" t="s">
        <v>5057</v>
      </c>
      <c r="C5266" s="209" t="s">
        <v>13436</v>
      </c>
      <c r="D5266" s="210">
        <v>1.63</v>
      </c>
      <c r="E5266" s="211">
        <f>Insumos!D$75</f>
        <v>57.3</v>
      </c>
      <c r="F5266" s="204">
        <f>PRODUCT(D5266:E5266)</f>
        <v>93.398999999999987</v>
      </c>
      <c r="H5266" s="186"/>
    </row>
    <row r="5267" spans="1:8" ht="12.75" hidden="1" customHeight="1">
      <c r="A5267" s="783" t="s">
        <v>6574</v>
      </c>
      <c r="B5267" s="784"/>
      <c r="C5267" s="784"/>
      <c r="D5267" s="784"/>
      <c r="E5267" s="784"/>
      <c r="F5267" s="204">
        <f>SUM(F5266:F5266)</f>
        <v>93.398999999999987</v>
      </c>
      <c r="H5267" s="186"/>
    </row>
    <row r="5268" spans="1:8" ht="12.75" hidden="1" customHeight="1">
      <c r="A5268" s="778" t="s">
        <v>13437</v>
      </c>
      <c r="B5268" s="779"/>
      <c r="C5268" s="779"/>
      <c r="D5268" s="779"/>
      <c r="E5268" s="779"/>
      <c r="F5268" s="780"/>
      <c r="H5268" s="186"/>
    </row>
    <row r="5269" spans="1:8" ht="12.75" hidden="1" customHeight="1">
      <c r="A5269" s="207" t="s">
        <v>4681</v>
      </c>
      <c r="B5269" s="208" t="s">
        <v>4682</v>
      </c>
      <c r="C5269" s="209" t="s">
        <v>13436</v>
      </c>
      <c r="D5269" s="210">
        <v>26</v>
      </c>
      <c r="E5269" s="211">
        <f>F$12</f>
        <v>2.12</v>
      </c>
      <c r="F5269" s="204">
        <f>PRODUCT(D5269:E5269)</f>
        <v>55.120000000000005</v>
      </c>
      <c r="H5269" s="186"/>
    </row>
    <row r="5270" spans="1:8" ht="12.75" hidden="1" customHeight="1">
      <c r="A5270" s="783" t="s">
        <v>13444</v>
      </c>
      <c r="B5270" s="784"/>
      <c r="C5270" s="784"/>
      <c r="D5270" s="784"/>
      <c r="E5270" s="784"/>
      <c r="F5270" s="204">
        <f>SUM(F5269:F5269)</f>
        <v>55.120000000000005</v>
      </c>
      <c r="H5270" s="186"/>
    </row>
    <row r="5271" spans="1:8" ht="12.75" hidden="1" customHeight="1">
      <c r="A5271" s="778" t="s">
        <v>13445</v>
      </c>
      <c r="B5271" s="779"/>
      <c r="C5271" s="779"/>
      <c r="D5271" s="779"/>
      <c r="E5271" s="779"/>
      <c r="F5271" s="780"/>
      <c r="H5271" s="186"/>
    </row>
    <row r="5272" spans="1:8" ht="22.5" hidden="1" customHeight="1">
      <c r="A5272" s="207" t="s">
        <v>6594</v>
      </c>
      <c r="B5272" s="208" t="s">
        <v>6595</v>
      </c>
      <c r="C5272" s="209" t="s">
        <v>8247</v>
      </c>
      <c r="D5272" s="210">
        <v>6.5</v>
      </c>
      <c r="E5272" s="211">
        <f>Insumos!D$6044</f>
        <v>6.4</v>
      </c>
      <c r="F5272" s="204">
        <f>PRODUCT(D5272:E5272)</f>
        <v>41.6</v>
      </c>
      <c r="H5272" s="186"/>
    </row>
    <row r="5273" spans="1:8" ht="12.75" hidden="1" customHeight="1">
      <c r="A5273" s="207" t="s">
        <v>12121</v>
      </c>
      <c r="B5273" s="208" t="s">
        <v>12122</v>
      </c>
      <c r="C5273" s="209" t="s">
        <v>8240</v>
      </c>
      <c r="D5273" s="210">
        <v>7.8</v>
      </c>
      <c r="E5273" s="211">
        <f>Insumos!D$27</f>
        <v>50</v>
      </c>
      <c r="F5273" s="204">
        <f>PRODUCT(D5273:E5273)</f>
        <v>390</v>
      </c>
      <c r="H5273" s="186"/>
    </row>
    <row r="5274" spans="1:8" ht="12.75" hidden="1" customHeight="1">
      <c r="A5274" s="783" t="s">
        <v>10905</v>
      </c>
      <c r="B5274" s="784"/>
      <c r="C5274" s="784"/>
      <c r="D5274" s="784"/>
      <c r="E5274" s="784"/>
      <c r="F5274" s="204">
        <f>SUM(F5272:F5273)</f>
        <v>431.6</v>
      </c>
      <c r="H5274" s="186"/>
    </row>
    <row r="5275" spans="1:8" ht="12.75" hidden="1" customHeight="1">
      <c r="A5275" s="783" t="s">
        <v>6572</v>
      </c>
      <c r="B5275" s="784"/>
      <c r="C5275" s="784"/>
      <c r="D5275" s="784"/>
      <c r="E5275" s="206" t="s">
        <v>10906</v>
      </c>
      <c r="F5275" s="204">
        <f>SUM(F5267,F5270,F5274)</f>
        <v>580.11900000000003</v>
      </c>
      <c r="H5275" s="186"/>
    </row>
    <row r="5276" spans="1:8" ht="12.75" hidden="1" customHeight="1">
      <c r="A5276" s="783"/>
      <c r="B5276" s="784"/>
      <c r="C5276" s="784"/>
      <c r="D5276" s="784"/>
      <c r="E5276" s="212" t="s">
        <v>10907</v>
      </c>
      <c r="F5276" s="213">
        <f>F$10*(F5270)</f>
        <v>67.687359999999998</v>
      </c>
      <c r="H5276" s="186"/>
    </row>
    <row r="5277" spans="1:8" ht="12.75" hidden="1" customHeight="1">
      <c r="A5277" s="783"/>
      <c r="B5277" s="784"/>
      <c r="C5277" s="784"/>
      <c r="D5277" s="784"/>
      <c r="E5277" s="206" t="s">
        <v>10908</v>
      </c>
      <c r="F5277" s="213">
        <f>SUM(F5275:F5276)*F$11</f>
        <v>129.561272</v>
      </c>
      <c r="H5277" s="186"/>
    </row>
    <row r="5278" spans="1:8" ht="12.75" hidden="1" customHeight="1">
      <c r="A5278" s="789"/>
      <c r="B5278" s="790"/>
      <c r="C5278" s="790"/>
      <c r="D5278" s="790"/>
      <c r="E5278" s="215" t="s">
        <v>10909</v>
      </c>
      <c r="F5278" s="216">
        <f>SUM(F5275:F5277)</f>
        <v>777.36763200000007</v>
      </c>
      <c r="H5278" s="186"/>
    </row>
    <row r="5279" spans="1:8" ht="12.75" hidden="1" customHeight="1">
      <c r="H5279" s="186"/>
    </row>
    <row r="5280" spans="1:8" ht="12.75" hidden="1" customHeight="1">
      <c r="A5280" s="791" t="s">
        <v>6597</v>
      </c>
      <c r="B5280" s="792"/>
      <c r="C5280" s="792"/>
      <c r="D5280" s="792"/>
      <c r="E5280" s="781" t="s">
        <v>3402</v>
      </c>
      <c r="F5280" s="782"/>
      <c r="H5280" s="186"/>
    </row>
    <row r="5281" spans="1:8" ht="12.75" hidden="1" customHeight="1">
      <c r="A5281" s="190" t="s">
        <v>10268</v>
      </c>
      <c r="B5281" s="191">
        <f>ROUND(F5293,2)</f>
        <v>93.73</v>
      </c>
      <c r="C5281" s="269"/>
      <c r="D5281" s="269"/>
      <c r="E5281" s="270"/>
      <c r="F5281" s="271"/>
      <c r="H5281" s="186"/>
    </row>
    <row r="5282" spans="1:8" ht="12.75" hidden="1" customHeight="1">
      <c r="A5282" s="195" t="s">
        <v>12885</v>
      </c>
      <c r="B5282" s="196" t="s">
        <v>8261</v>
      </c>
      <c r="C5282" s="196" t="s">
        <v>8262</v>
      </c>
      <c r="D5282" s="196" t="s">
        <v>8263</v>
      </c>
      <c r="E5282" s="196" t="s">
        <v>8264</v>
      </c>
      <c r="F5282" s="197" t="s">
        <v>8265</v>
      </c>
      <c r="H5282" s="186"/>
    </row>
    <row r="5283" spans="1:8" ht="12.75" hidden="1" customHeight="1">
      <c r="A5283" s="778" t="s">
        <v>13437</v>
      </c>
      <c r="B5283" s="779"/>
      <c r="C5283" s="779"/>
      <c r="D5283" s="779"/>
      <c r="E5283" s="779"/>
      <c r="F5283" s="780"/>
      <c r="H5283" s="186"/>
    </row>
    <row r="5284" spans="1:8" ht="12.75" hidden="1" customHeight="1">
      <c r="A5284" s="207" t="s">
        <v>8236</v>
      </c>
      <c r="B5284" s="208" t="s">
        <v>8237</v>
      </c>
      <c r="C5284" s="209" t="s">
        <v>13436</v>
      </c>
      <c r="D5284" s="210">
        <v>1</v>
      </c>
      <c r="E5284" s="211">
        <f>F$14</f>
        <v>2.89</v>
      </c>
      <c r="F5284" s="204">
        <f>PRODUCT(D5284:E5284)</f>
        <v>2.89</v>
      </c>
      <c r="H5284" s="186"/>
    </row>
    <row r="5285" spans="1:8" ht="12.75" hidden="1" customHeight="1">
      <c r="A5285" s="207" t="s">
        <v>4681</v>
      </c>
      <c r="B5285" s="208" t="s">
        <v>4682</v>
      </c>
      <c r="C5285" s="209" t="s">
        <v>13436</v>
      </c>
      <c r="D5285" s="210">
        <v>3</v>
      </c>
      <c r="E5285" s="211">
        <f>F$12</f>
        <v>2.12</v>
      </c>
      <c r="F5285" s="204">
        <f>PRODUCT(D5285:E5285)</f>
        <v>6.36</v>
      </c>
      <c r="H5285" s="186"/>
    </row>
    <row r="5286" spans="1:8" ht="12.75" hidden="1" customHeight="1">
      <c r="A5286" s="783" t="s">
        <v>13444</v>
      </c>
      <c r="B5286" s="784"/>
      <c r="C5286" s="784"/>
      <c r="D5286" s="784"/>
      <c r="E5286" s="784"/>
      <c r="F5286" s="204">
        <f>SUM(F5284:F5285)</f>
        <v>9.25</v>
      </c>
      <c r="H5286" s="186"/>
    </row>
    <row r="5287" spans="1:8" ht="11.25" hidden="1" customHeight="1">
      <c r="A5287" s="778" t="s">
        <v>13445</v>
      </c>
      <c r="B5287" s="779"/>
      <c r="C5287" s="779"/>
      <c r="D5287" s="779"/>
      <c r="E5287" s="779"/>
      <c r="F5287" s="780"/>
      <c r="H5287" s="186"/>
    </row>
    <row r="5288" spans="1:8" ht="12.75" hidden="1" customHeight="1">
      <c r="A5288" s="207" t="s">
        <v>12121</v>
      </c>
      <c r="B5288" s="208" t="s">
        <v>12122</v>
      </c>
      <c r="C5288" s="209" t="s">
        <v>8240</v>
      </c>
      <c r="D5288" s="210">
        <v>1.1499999999999999</v>
      </c>
      <c r="E5288" s="211">
        <f>Insumos!D$27</f>
        <v>50</v>
      </c>
      <c r="F5288" s="204">
        <f>PRODUCT(D5288:E5288)</f>
        <v>57.499999999999993</v>
      </c>
      <c r="H5288" s="186"/>
    </row>
    <row r="5289" spans="1:8" ht="12.75" hidden="1" customHeight="1">
      <c r="A5289" s="783" t="s">
        <v>10905</v>
      </c>
      <c r="B5289" s="784"/>
      <c r="C5289" s="784"/>
      <c r="D5289" s="784"/>
      <c r="E5289" s="784"/>
      <c r="F5289" s="204">
        <f>SUM(F5288:F5288)</f>
        <v>57.499999999999993</v>
      </c>
      <c r="H5289" s="186"/>
    </row>
    <row r="5290" spans="1:8" ht="12" hidden="1" customHeight="1">
      <c r="A5290" s="783" t="s">
        <v>6572</v>
      </c>
      <c r="B5290" s="784"/>
      <c r="C5290" s="784"/>
      <c r="D5290" s="784"/>
      <c r="E5290" s="206" t="s">
        <v>10906</v>
      </c>
      <c r="F5290" s="204">
        <f>SUM(F5286,F5289)</f>
        <v>66.75</v>
      </c>
      <c r="H5290" s="186"/>
    </row>
    <row r="5291" spans="1:8" ht="12" hidden="1" customHeight="1">
      <c r="A5291" s="783"/>
      <c r="B5291" s="784"/>
      <c r="C5291" s="784"/>
      <c r="D5291" s="784"/>
      <c r="E5291" s="212" t="s">
        <v>10907</v>
      </c>
      <c r="F5291" s="213">
        <f>F$10*(F5286)</f>
        <v>11.359</v>
      </c>
      <c r="H5291" s="186"/>
    </row>
    <row r="5292" spans="1:8" ht="11.25" hidden="1" customHeight="1">
      <c r="A5292" s="783"/>
      <c r="B5292" s="784"/>
      <c r="C5292" s="784"/>
      <c r="D5292" s="784"/>
      <c r="E5292" s="206" t="s">
        <v>10908</v>
      </c>
      <c r="F5292" s="213">
        <f>SUM(F5290:F5291)*F$11</f>
        <v>15.6218</v>
      </c>
      <c r="H5292" s="186"/>
    </row>
    <row r="5293" spans="1:8" ht="10.5" hidden="1" customHeight="1">
      <c r="A5293" s="789"/>
      <c r="B5293" s="790"/>
      <c r="C5293" s="790"/>
      <c r="D5293" s="790"/>
      <c r="E5293" s="215" t="s">
        <v>10909</v>
      </c>
      <c r="F5293" s="216">
        <f>SUM(F5290:F5292)</f>
        <v>93.730799999999988</v>
      </c>
      <c r="H5293" s="186"/>
    </row>
    <row r="5294" spans="1:8" ht="10.5" hidden="1" customHeight="1">
      <c r="A5294" s="206"/>
      <c r="B5294" s="206"/>
      <c r="C5294" s="206"/>
      <c r="D5294" s="206"/>
      <c r="E5294" s="212"/>
      <c r="F5294" s="220"/>
      <c r="H5294" s="186"/>
    </row>
    <row r="5295" spans="1:8" ht="10.5" hidden="1" customHeight="1">
      <c r="A5295" s="206"/>
      <c r="B5295" s="206"/>
      <c r="C5295" s="206"/>
      <c r="D5295" s="206"/>
      <c r="E5295" s="212"/>
      <c r="F5295" s="220"/>
      <c r="H5295" s="186"/>
    </row>
    <row r="5296" spans="1:8" ht="10.5" hidden="1" customHeight="1">
      <c r="A5296" s="206"/>
      <c r="B5296" s="206"/>
      <c r="C5296" s="206"/>
      <c r="D5296" s="206"/>
      <c r="E5296" s="212"/>
      <c r="F5296" s="220"/>
      <c r="H5296" s="186"/>
    </row>
    <row r="5297" spans="1:8" ht="10.5" hidden="1" customHeight="1">
      <c r="A5297" s="206"/>
      <c r="B5297" s="206"/>
      <c r="C5297" s="206"/>
      <c r="D5297" s="206"/>
      <c r="E5297" s="212"/>
      <c r="F5297" s="220"/>
      <c r="H5297" s="186"/>
    </row>
    <row r="5298" spans="1:8" ht="10.5" hidden="1" customHeight="1">
      <c r="A5298" s="206"/>
      <c r="B5298" s="206"/>
      <c r="C5298" s="206"/>
      <c r="D5298" s="206"/>
      <c r="E5298" s="212"/>
      <c r="F5298" s="220"/>
      <c r="H5298" s="186"/>
    </row>
    <row r="5299" spans="1:8" ht="10.5" hidden="1" customHeight="1">
      <c r="A5299" s="206"/>
      <c r="B5299" s="206"/>
      <c r="C5299" s="206"/>
      <c r="D5299" s="206"/>
      <c r="E5299" s="212"/>
      <c r="F5299" s="220"/>
      <c r="H5299" s="186"/>
    </row>
    <row r="5300" spans="1:8" ht="10.5" hidden="1" customHeight="1">
      <c r="A5300" s="206"/>
      <c r="B5300" s="206"/>
      <c r="C5300" s="206"/>
      <c r="D5300" s="206"/>
      <c r="E5300" s="212"/>
      <c r="F5300" s="220"/>
      <c r="H5300" s="186"/>
    </row>
    <row r="5301" spans="1:8" ht="10.5" hidden="1" customHeight="1">
      <c r="A5301" s="206"/>
      <c r="B5301" s="206"/>
      <c r="C5301" s="206"/>
      <c r="D5301" s="206"/>
      <c r="E5301" s="212"/>
      <c r="F5301" s="220"/>
      <c r="H5301" s="186"/>
    </row>
    <row r="5302" spans="1:8" ht="10.5" hidden="1" customHeight="1">
      <c r="A5302" s="206"/>
      <c r="B5302" s="206"/>
      <c r="C5302" s="206"/>
      <c r="D5302" s="206"/>
      <c r="E5302" s="212"/>
      <c r="F5302" s="220"/>
      <c r="H5302" s="186"/>
    </row>
    <row r="5303" spans="1:8" ht="10.5" hidden="1" customHeight="1">
      <c r="A5303" s="206"/>
      <c r="B5303" s="206"/>
      <c r="C5303" s="206"/>
      <c r="D5303" s="206"/>
      <c r="E5303" s="212"/>
      <c r="F5303" s="220"/>
      <c r="H5303" s="186"/>
    </row>
    <row r="5304" spans="1:8" ht="10.5" hidden="1" customHeight="1">
      <c r="A5304" s="206"/>
      <c r="B5304" s="206"/>
      <c r="C5304" s="206"/>
      <c r="D5304" s="206"/>
      <c r="E5304" s="212"/>
      <c r="F5304" s="220"/>
      <c r="H5304" s="186"/>
    </row>
    <row r="5305" spans="1:8" ht="10.5" hidden="1" customHeight="1">
      <c r="A5305" s="206"/>
      <c r="B5305" s="206"/>
      <c r="C5305" s="206"/>
      <c r="D5305" s="206"/>
      <c r="E5305" s="212"/>
      <c r="F5305" s="220"/>
      <c r="H5305" s="186"/>
    </row>
    <row r="5306" spans="1:8" ht="12.75" hidden="1" customHeight="1">
      <c r="H5306" s="186"/>
    </row>
    <row r="5307" spans="1:8" ht="11.25" hidden="1" customHeight="1">
      <c r="A5307" s="791" t="s">
        <v>6598</v>
      </c>
      <c r="B5307" s="792"/>
      <c r="C5307" s="792"/>
      <c r="D5307" s="792"/>
      <c r="E5307" s="781" t="s">
        <v>3998</v>
      </c>
      <c r="F5307" s="782"/>
      <c r="H5307" s="186"/>
    </row>
    <row r="5308" spans="1:8" ht="11.25" hidden="1" customHeight="1">
      <c r="A5308" s="190" t="s">
        <v>10268</v>
      </c>
      <c r="B5308" s="191">
        <f>ROUND(F5323,2)</f>
        <v>93.33</v>
      </c>
      <c r="C5308" s="269"/>
      <c r="D5308" s="269"/>
      <c r="E5308" s="270"/>
      <c r="F5308" s="271"/>
      <c r="H5308" s="186"/>
    </row>
    <row r="5309" spans="1:8" ht="12.75" hidden="1" customHeight="1">
      <c r="A5309" s="195" t="s">
        <v>12885</v>
      </c>
      <c r="B5309" s="196" t="s">
        <v>8261</v>
      </c>
      <c r="C5309" s="196" t="s">
        <v>8262</v>
      </c>
      <c r="D5309" s="196" t="s">
        <v>8263</v>
      </c>
      <c r="E5309" s="196" t="s">
        <v>8264</v>
      </c>
      <c r="F5309" s="197" t="s">
        <v>8265</v>
      </c>
      <c r="H5309" s="186"/>
    </row>
    <row r="5310" spans="1:8" ht="12.75" hidden="1" customHeight="1">
      <c r="A5310" s="778" t="s">
        <v>6573</v>
      </c>
      <c r="B5310" s="779"/>
      <c r="C5310" s="779"/>
      <c r="D5310" s="779"/>
      <c r="E5310" s="779"/>
      <c r="F5310" s="780"/>
      <c r="H5310" s="186"/>
    </row>
    <row r="5311" spans="1:8" ht="20.25" hidden="1" customHeight="1">
      <c r="A5311" s="219" t="s">
        <v>5056</v>
      </c>
      <c r="B5311" s="208" t="s">
        <v>5057</v>
      </c>
      <c r="C5311" s="209" t="s">
        <v>13436</v>
      </c>
      <c r="D5311" s="210">
        <v>0.1</v>
      </c>
      <c r="E5311" s="211">
        <f>Insumos!D$75</f>
        <v>57.3</v>
      </c>
      <c r="F5311" s="204">
        <f>PRODUCT(D5311:E5311)</f>
        <v>5.73</v>
      </c>
      <c r="H5311" s="186"/>
    </row>
    <row r="5312" spans="1:8" ht="12.75" hidden="1" customHeight="1">
      <c r="A5312" s="783" t="s">
        <v>6574</v>
      </c>
      <c r="B5312" s="784"/>
      <c r="C5312" s="784"/>
      <c r="D5312" s="784"/>
      <c r="E5312" s="784"/>
      <c r="F5312" s="204">
        <f>SUM(F5311:F5311)</f>
        <v>5.73</v>
      </c>
      <c r="H5312" s="186"/>
    </row>
    <row r="5313" spans="1:8" ht="11.25" hidden="1" customHeight="1">
      <c r="A5313" s="778" t="s">
        <v>13437</v>
      </c>
      <c r="B5313" s="779"/>
      <c r="C5313" s="779"/>
      <c r="D5313" s="779"/>
      <c r="E5313" s="779"/>
      <c r="F5313" s="780"/>
      <c r="H5313" s="186"/>
    </row>
    <row r="5314" spans="1:8" ht="11.25" hidden="1" customHeight="1">
      <c r="A5314" s="207" t="s">
        <v>4681</v>
      </c>
      <c r="B5314" s="208" t="s">
        <v>4682</v>
      </c>
      <c r="C5314" s="209" t="s">
        <v>13436</v>
      </c>
      <c r="D5314" s="210">
        <v>0.8</v>
      </c>
      <c r="E5314" s="211">
        <f>F$12</f>
        <v>2.12</v>
      </c>
      <c r="F5314" s="204">
        <f>PRODUCT(D5314:E5314)</f>
        <v>1.6960000000000002</v>
      </c>
      <c r="H5314" s="186"/>
    </row>
    <row r="5315" spans="1:8" ht="12.75" hidden="1" customHeight="1">
      <c r="A5315" s="783" t="s">
        <v>13444</v>
      </c>
      <c r="B5315" s="784"/>
      <c r="C5315" s="784"/>
      <c r="D5315" s="784"/>
      <c r="E5315" s="784"/>
      <c r="F5315" s="204">
        <f>SUM(F5314:F5314)</f>
        <v>1.6960000000000002</v>
      </c>
      <c r="H5315" s="186"/>
    </row>
    <row r="5316" spans="1:8" ht="11.25" hidden="1" customHeight="1">
      <c r="A5316" s="778" t="s">
        <v>13445</v>
      </c>
      <c r="B5316" s="779"/>
      <c r="C5316" s="779"/>
      <c r="D5316" s="779"/>
      <c r="E5316" s="779"/>
      <c r="F5316" s="780"/>
      <c r="H5316" s="186"/>
    </row>
    <row r="5317" spans="1:8" ht="21.75" hidden="1" customHeight="1">
      <c r="A5317" s="207" t="s">
        <v>6599</v>
      </c>
      <c r="B5317" s="208" t="s">
        <v>6600</v>
      </c>
      <c r="C5317" s="209" t="s">
        <v>12889</v>
      </c>
      <c r="D5317" s="210">
        <v>1</v>
      </c>
      <c r="E5317" s="211">
        <f>Insumos!D$6043</f>
        <v>50.27</v>
      </c>
      <c r="F5317" s="204">
        <f>PRODUCT(D5317:E5317)</f>
        <v>50.27</v>
      </c>
      <c r="H5317" s="186"/>
    </row>
    <row r="5318" spans="1:8" ht="12" hidden="1" customHeight="1">
      <c r="A5318" s="207" t="s">
        <v>12121</v>
      </c>
      <c r="B5318" s="208" t="s">
        <v>12122</v>
      </c>
      <c r="C5318" s="209" t="s">
        <v>8240</v>
      </c>
      <c r="D5318" s="210">
        <v>0.36</v>
      </c>
      <c r="E5318" s="211">
        <f>Insumos!D$27</f>
        <v>50</v>
      </c>
      <c r="F5318" s="204">
        <f>PRODUCT(D5318:E5318)</f>
        <v>18</v>
      </c>
      <c r="H5318" s="186"/>
    </row>
    <row r="5319" spans="1:8" ht="11.25" hidden="1" customHeight="1">
      <c r="A5319" s="783" t="s">
        <v>10905</v>
      </c>
      <c r="B5319" s="784"/>
      <c r="C5319" s="784"/>
      <c r="D5319" s="784"/>
      <c r="E5319" s="784"/>
      <c r="F5319" s="204">
        <f>SUM(F5317:F5318)</f>
        <v>68.27000000000001</v>
      </c>
      <c r="H5319" s="186"/>
    </row>
    <row r="5320" spans="1:8" ht="12.75" hidden="1" customHeight="1">
      <c r="A5320" s="783" t="s">
        <v>6572</v>
      </c>
      <c r="B5320" s="784"/>
      <c r="C5320" s="784"/>
      <c r="D5320" s="784"/>
      <c r="E5320" s="206" t="s">
        <v>10906</v>
      </c>
      <c r="F5320" s="204">
        <f>SUM(F5312,F5315,F5319)</f>
        <v>75.696000000000012</v>
      </c>
      <c r="H5320" s="186"/>
    </row>
    <row r="5321" spans="1:8" ht="12.75" hidden="1" customHeight="1">
      <c r="A5321" s="783"/>
      <c r="B5321" s="784"/>
      <c r="C5321" s="784"/>
      <c r="D5321" s="784"/>
      <c r="E5321" s="212" t="s">
        <v>10907</v>
      </c>
      <c r="F5321" s="213">
        <f>F$10*(F5315)</f>
        <v>2.0826880000000001</v>
      </c>
      <c r="H5321" s="186"/>
    </row>
    <row r="5322" spans="1:8" ht="12.75" hidden="1" customHeight="1">
      <c r="A5322" s="783"/>
      <c r="B5322" s="784"/>
      <c r="C5322" s="784"/>
      <c r="D5322" s="784"/>
      <c r="E5322" s="206" t="s">
        <v>10908</v>
      </c>
      <c r="F5322" s="213">
        <f>SUM(F5320:F5321)*F$11</f>
        <v>15.555737600000004</v>
      </c>
      <c r="H5322" s="186"/>
    </row>
    <row r="5323" spans="1:8" ht="12.75" hidden="1" customHeight="1">
      <c r="A5323" s="789"/>
      <c r="B5323" s="790"/>
      <c r="C5323" s="790"/>
      <c r="D5323" s="790"/>
      <c r="E5323" s="215" t="s">
        <v>10909</v>
      </c>
      <c r="F5323" s="216">
        <f>SUM(F5320:F5322)</f>
        <v>93.334425600000017</v>
      </c>
      <c r="H5323" s="186"/>
    </row>
    <row r="5324" spans="1:8" ht="12.75" hidden="1" customHeight="1">
      <c r="A5324" s="205"/>
      <c r="B5324" s="206"/>
      <c r="C5324" s="206"/>
      <c r="D5324" s="206"/>
      <c r="E5324" s="212"/>
      <c r="F5324" s="204"/>
      <c r="H5324" s="186"/>
    </row>
    <row r="5325" spans="1:8" ht="12.75" hidden="1" customHeight="1">
      <c r="A5325" s="791" t="s">
        <v>6601</v>
      </c>
      <c r="B5325" s="792"/>
      <c r="C5325" s="792"/>
      <c r="D5325" s="792"/>
      <c r="E5325" s="781" t="s">
        <v>3402</v>
      </c>
      <c r="F5325" s="782"/>
      <c r="H5325" s="186"/>
    </row>
    <row r="5326" spans="1:8" ht="12.75" hidden="1" customHeight="1">
      <c r="A5326" s="190" t="s">
        <v>10268</v>
      </c>
      <c r="B5326" s="191">
        <f>ROUND(F5341,2)</f>
        <v>205.39</v>
      </c>
      <c r="C5326" s="269"/>
      <c r="D5326" s="269"/>
      <c r="E5326" s="270"/>
      <c r="F5326" s="271"/>
      <c r="H5326" s="186"/>
    </row>
    <row r="5327" spans="1:8" ht="12.75" hidden="1" customHeight="1">
      <c r="A5327" s="195" t="s">
        <v>12885</v>
      </c>
      <c r="B5327" s="196" t="s">
        <v>8261</v>
      </c>
      <c r="C5327" s="196" t="s">
        <v>8262</v>
      </c>
      <c r="D5327" s="196" t="s">
        <v>8263</v>
      </c>
      <c r="E5327" s="196" t="s">
        <v>8264</v>
      </c>
      <c r="F5327" s="197" t="s">
        <v>8265</v>
      </c>
      <c r="H5327" s="186"/>
    </row>
    <row r="5328" spans="1:8" ht="12.75" hidden="1" customHeight="1">
      <c r="A5328" s="778" t="s">
        <v>6573</v>
      </c>
      <c r="B5328" s="779"/>
      <c r="C5328" s="779"/>
      <c r="D5328" s="779"/>
      <c r="E5328" s="779"/>
      <c r="F5328" s="780"/>
      <c r="H5328" s="186"/>
    </row>
    <row r="5329" spans="1:8" ht="12.75" hidden="1" customHeight="1">
      <c r="A5329" s="219" t="s">
        <v>5056</v>
      </c>
      <c r="B5329" s="208" t="s">
        <v>5057</v>
      </c>
      <c r="C5329" s="209" t="s">
        <v>13436</v>
      </c>
      <c r="D5329" s="210">
        <v>0.25</v>
      </c>
      <c r="E5329" s="211">
        <f>Insumos!D$75</f>
        <v>57.3</v>
      </c>
      <c r="F5329" s="204">
        <f>PRODUCT(D5329:E5329)</f>
        <v>14.324999999999999</v>
      </c>
      <c r="H5329" s="186"/>
    </row>
    <row r="5330" spans="1:8" ht="12.75" hidden="1" customHeight="1">
      <c r="A5330" s="783" t="s">
        <v>6574</v>
      </c>
      <c r="B5330" s="784"/>
      <c r="C5330" s="784"/>
      <c r="D5330" s="784"/>
      <c r="E5330" s="784"/>
      <c r="F5330" s="204">
        <f>SUM(F5329:F5329)</f>
        <v>14.324999999999999</v>
      </c>
      <c r="H5330" s="186"/>
    </row>
    <row r="5331" spans="1:8" ht="12.75" hidden="1" customHeight="1">
      <c r="A5331" s="778" t="s">
        <v>13437</v>
      </c>
      <c r="B5331" s="779"/>
      <c r="C5331" s="779"/>
      <c r="D5331" s="779"/>
      <c r="E5331" s="779"/>
      <c r="F5331" s="780"/>
      <c r="H5331" s="186"/>
    </row>
    <row r="5332" spans="1:8" ht="12.75" hidden="1" customHeight="1">
      <c r="A5332" s="207" t="s">
        <v>4681</v>
      </c>
      <c r="B5332" s="208" t="s">
        <v>4682</v>
      </c>
      <c r="C5332" s="209" t="s">
        <v>13436</v>
      </c>
      <c r="D5332" s="210">
        <v>2.67</v>
      </c>
      <c r="E5332" s="211">
        <f>F$12</f>
        <v>2.12</v>
      </c>
      <c r="F5332" s="204">
        <f>PRODUCT(D5332:E5332)</f>
        <v>5.6604000000000001</v>
      </c>
      <c r="H5332" s="186"/>
    </row>
    <row r="5333" spans="1:8" ht="12.75" hidden="1" customHeight="1">
      <c r="A5333" s="783" t="s">
        <v>13444</v>
      </c>
      <c r="B5333" s="784"/>
      <c r="C5333" s="784"/>
      <c r="D5333" s="784"/>
      <c r="E5333" s="784"/>
      <c r="F5333" s="204">
        <f>SUM(F5332:F5332)</f>
        <v>5.6604000000000001</v>
      </c>
      <c r="H5333" s="186"/>
    </row>
    <row r="5334" spans="1:8" ht="12.75" hidden="1" customHeight="1">
      <c r="A5334" s="778" t="s">
        <v>13445</v>
      </c>
      <c r="B5334" s="779"/>
      <c r="C5334" s="779"/>
      <c r="D5334" s="779"/>
      <c r="E5334" s="779"/>
      <c r="F5334" s="780"/>
      <c r="H5334" s="186"/>
    </row>
    <row r="5335" spans="1:8" ht="22.5" hidden="1" customHeight="1">
      <c r="A5335" s="207" t="s">
        <v>6602</v>
      </c>
      <c r="B5335" s="208" t="s">
        <v>6595</v>
      </c>
      <c r="C5335" s="209" t="s">
        <v>8240</v>
      </c>
      <c r="D5335" s="210">
        <v>1</v>
      </c>
      <c r="E5335" s="211">
        <f>Insumos!D$6045</f>
        <v>84.22</v>
      </c>
      <c r="F5335" s="204">
        <f>PRODUCT(D5335:E5335)</f>
        <v>84.22</v>
      </c>
      <c r="H5335" s="186"/>
    </row>
    <row r="5336" spans="1:8" ht="12.75" hidden="1" customHeight="1">
      <c r="A5336" s="207" t="s">
        <v>12121</v>
      </c>
      <c r="B5336" s="208" t="s">
        <v>12122</v>
      </c>
      <c r="C5336" s="209" t="s">
        <v>8240</v>
      </c>
      <c r="D5336" s="210">
        <v>1.2</v>
      </c>
      <c r="E5336" s="211">
        <f>Insumos!D$27</f>
        <v>50</v>
      </c>
      <c r="F5336" s="204">
        <f>PRODUCT(D5336:E5336)</f>
        <v>60</v>
      </c>
      <c r="H5336" s="186"/>
    </row>
    <row r="5337" spans="1:8" ht="12.75" hidden="1" customHeight="1">
      <c r="A5337" s="783" t="s">
        <v>10905</v>
      </c>
      <c r="B5337" s="784"/>
      <c r="C5337" s="784"/>
      <c r="D5337" s="784"/>
      <c r="E5337" s="784"/>
      <c r="F5337" s="204">
        <f>SUM(F5335:F5336)</f>
        <v>144.22</v>
      </c>
      <c r="H5337" s="186"/>
    </row>
    <row r="5338" spans="1:8" ht="12.75" hidden="1" customHeight="1">
      <c r="A5338" s="783" t="s">
        <v>6572</v>
      </c>
      <c r="B5338" s="784"/>
      <c r="C5338" s="784"/>
      <c r="D5338" s="784"/>
      <c r="E5338" s="206" t="s">
        <v>10906</v>
      </c>
      <c r="F5338" s="204">
        <f>SUM(F5330,F5333,F5337)</f>
        <v>164.2054</v>
      </c>
      <c r="H5338" s="186"/>
    </row>
    <row r="5339" spans="1:8" ht="12.75" hidden="1" customHeight="1">
      <c r="A5339" s="783"/>
      <c r="B5339" s="784"/>
      <c r="C5339" s="784"/>
      <c r="D5339" s="784"/>
      <c r="E5339" s="212" t="s">
        <v>10907</v>
      </c>
      <c r="F5339" s="213">
        <f>F$10*(F5333)</f>
        <v>6.9509711999999997</v>
      </c>
      <c r="H5339" s="186"/>
    </row>
    <row r="5340" spans="1:8" ht="12.75" hidden="1" customHeight="1">
      <c r="A5340" s="783"/>
      <c r="B5340" s="784"/>
      <c r="C5340" s="784"/>
      <c r="D5340" s="784"/>
      <c r="E5340" s="206" t="s">
        <v>10908</v>
      </c>
      <c r="F5340" s="213">
        <f>SUM(F5338:F5339)*F$11</f>
        <v>34.231274239999998</v>
      </c>
      <c r="H5340" s="186"/>
    </row>
    <row r="5341" spans="1:8" ht="12.75" hidden="1" customHeight="1">
      <c r="A5341" s="789"/>
      <c r="B5341" s="790"/>
      <c r="C5341" s="790"/>
      <c r="D5341" s="790"/>
      <c r="E5341" s="215" t="s">
        <v>10909</v>
      </c>
      <c r="F5341" s="216">
        <f>SUM(F5338:F5340)</f>
        <v>205.38764544</v>
      </c>
      <c r="H5341" s="186"/>
    </row>
    <row r="5342" spans="1:8" ht="12.75" hidden="1" customHeight="1">
      <c r="A5342" s="206"/>
      <c r="B5342" s="206"/>
      <c r="C5342" s="206"/>
      <c r="D5342" s="206"/>
      <c r="E5342" s="212"/>
      <c r="F5342" s="220"/>
      <c r="H5342" s="186"/>
    </row>
    <row r="5343" spans="1:8" ht="12.75" hidden="1" customHeight="1">
      <c r="A5343" s="206"/>
      <c r="B5343" s="206"/>
      <c r="C5343" s="206"/>
      <c r="D5343" s="206"/>
      <c r="E5343" s="212"/>
      <c r="F5343" s="220"/>
      <c r="H5343" s="186"/>
    </row>
    <row r="5344" spans="1:8" ht="12.75" hidden="1" customHeight="1">
      <c r="A5344" s="206"/>
      <c r="B5344" s="206"/>
      <c r="C5344" s="206"/>
      <c r="D5344" s="206"/>
      <c r="E5344" s="212"/>
      <c r="F5344" s="220"/>
      <c r="H5344" s="186"/>
    </row>
    <row r="5345" spans="1:8" ht="12.75" hidden="1" customHeight="1">
      <c r="A5345" s="206"/>
      <c r="B5345" s="206"/>
      <c r="C5345" s="206"/>
      <c r="D5345" s="206"/>
      <c r="E5345" s="212"/>
      <c r="F5345" s="220"/>
      <c r="H5345" s="186"/>
    </row>
    <row r="5346" spans="1:8" ht="12.75" hidden="1" customHeight="1">
      <c r="A5346" s="206"/>
      <c r="B5346" s="206"/>
      <c r="C5346" s="206"/>
      <c r="D5346" s="206"/>
      <c r="E5346" s="212"/>
      <c r="F5346" s="220"/>
      <c r="H5346" s="186"/>
    </row>
    <row r="5347" spans="1:8">
      <c r="H5347" s="186"/>
    </row>
    <row r="5348" spans="1:8">
      <c r="A5348" s="827" t="s">
        <v>6603</v>
      </c>
      <c r="B5348" s="827"/>
      <c r="C5348" s="827"/>
      <c r="D5348" s="827"/>
      <c r="E5348" s="827"/>
      <c r="F5348" s="827"/>
      <c r="H5348" s="186"/>
    </row>
    <row r="5349" spans="1:8">
      <c r="A5349" s="827" t="s">
        <v>6604</v>
      </c>
      <c r="B5349" s="827"/>
      <c r="C5349" s="827"/>
      <c r="D5349" s="827"/>
      <c r="E5349" s="827"/>
      <c r="F5349" s="827"/>
      <c r="H5349" s="186"/>
    </row>
    <row r="5350" spans="1:8">
      <c r="H5350" s="186"/>
    </row>
    <row r="5351" spans="1:8" s="427" customFormat="1" ht="24" customHeight="1">
      <c r="A5351" s="828" t="s">
        <v>5573</v>
      </c>
      <c r="B5351" s="829"/>
      <c r="C5351" s="829"/>
      <c r="D5351" s="829"/>
      <c r="E5351" s="824" t="s">
        <v>3998</v>
      </c>
      <c r="F5351" s="825"/>
      <c r="H5351" s="242" t="s">
        <v>12875</v>
      </c>
    </row>
    <row r="5352" spans="1:8" s="427" customFormat="1" ht="12.75" customHeight="1">
      <c r="A5352" s="243" t="s">
        <v>10268</v>
      </c>
      <c r="B5352" s="244">
        <f>ROUND(F5367,2)</f>
        <v>25.51</v>
      </c>
      <c r="C5352" s="392"/>
      <c r="D5352" s="392"/>
      <c r="E5352" s="393"/>
      <c r="F5352" s="394"/>
      <c r="H5352" s="428"/>
    </row>
    <row r="5353" spans="1:8" s="427" customFormat="1">
      <c r="A5353" s="248" t="s">
        <v>12885</v>
      </c>
      <c r="B5353" s="249" t="s">
        <v>8261</v>
      </c>
      <c r="C5353" s="249" t="s">
        <v>8262</v>
      </c>
      <c r="D5353" s="249" t="s">
        <v>8263</v>
      </c>
      <c r="E5353" s="249" t="s">
        <v>8264</v>
      </c>
      <c r="F5353" s="250" t="s">
        <v>8265</v>
      </c>
      <c r="H5353" s="428"/>
    </row>
    <row r="5354" spans="1:8" s="427" customFormat="1" ht="12.75" customHeight="1">
      <c r="A5354" s="801" t="s">
        <v>13437</v>
      </c>
      <c r="B5354" s="802"/>
      <c r="C5354" s="802"/>
      <c r="D5354" s="802"/>
      <c r="E5354" s="802"/>
      <c r="F5354" s="803"/>
      <c r="H5354" s="428"/>
    </row>
    <row r="5355" spans="1:8" s="427" customFormat="1">
      <c r="A5355" s="258" t="s">
        <v>8236</v>
      </c>
      <c r="B5355" s="259" t="s">
        <v>8237</v>
      </c>
      <c r="C5355" s="252" t="s">
        <v>13436</v>
      </c>
      <c r="D5355" s="429">
        <v>1</v>
      </c>
      <c r="E5355" s="430">
        <f>F$14</f>
        <v>2.89</v>
      </c>
      <c r="F5355" s="257">
        <f>PRODUCT(D5355:E5355)</f>
        <v>2.89</v>
      </c>
      <c r="H5355" s="428"/>
    </row>
    <row r="5356" spans="1:8" s="427" customFormat="1">
      <c r="A5356" s="258" t="s">
        <v>4681</v>
      </c>
      <c r="B5356" s="259" t="s">
        <v>4682</v>
      </c>
      <c r="C5356" s="252" t="s">
        <v>13436</v>
      </c>
      <c r="D5356" s="429">
        <v>1.1200000000000001</v>
      </c>
      <c r="E5356" s="430">
        <f>F$12</f>
        <v>2.12</v>
      </c>
      <c r="F5356" s="257">
        <f>PRODUCT(D5356:E5356)</f>
        <v>2.3744000000000005</v>
      </c>
      <c r="H5356" s="428"/>
    </row>
    <row r="5357" spans="1:8" s="427" customFormat="1" ht="12.75" customHeight="1">
      <c r="A5357" s="774" t="s">
        <v>13444</v>
      </c>
      <c r="B5357" s="775"/>
      <c r="C5357" s="775"/>
      <c r="D5357" s="775"/>
      <c r="E5357" s="775"/>
      <c r="F5357" s="257">
        <f>SUM(F5355:F5356)</f>
        <v>5.2644000000000002</v>
      </c>
      <c r="H5357" s="428"/>
    </row>
    <row r="5358" spans="1:8" s="427" customFormat="1">
      <c r="A5358" s="801" t="s">
        <v>13445</v>
      </c>
      <c r="B5358" s="802"/>
      <c r="C5358" s="802"/>
      <c r="D5358" s="802"/>
      <c r="E5358" s="802"/>
      <c r="F5358" s="803"/>
      <c r="H5358" s="428"/>
    </row>
    <row r="5359" spans="1:8" s="427" customFormat="1">
      <c r="A5359" s="258" t="s">
        <v>8238</v>
      </c>
      <c r="B5359" s="259" t="s">
        <v>8239</v>
      </c>
      <c r="C5359" s="252" t="s">
        <v>8240</v>
      </c>
      <c r="D5359" s="429">
        <v>1.4999999999999999E-2</v>
      </c>
      <c r="E5359" s="256">
        <f>Insumos!D$13</f>
        <v>42.5</v>
      </c>
      <c r="F5359" s="257">
        <f>PRODUCT(D5359:E5359)</f>
        <v>0.63749999999999996</v>
      </c>
      <c r="H5359" s="428"/>
    </row>
    <row r="5360" spans="1:8" s="427" customFormat="1">
      <c r="A5360" s="258" t="s">
        <v>2943</v>
      </c>
      <c r="B5360" s="259" t="s">
        <v>2944</v>
      </c>
      <c r="C5360" s="252" t="s">
        <v>8247</v>
      </c>
      <c r="D5360" s="429">
        <v>2.1800000000000002</v>
      </c>
      <c r="E5360" s="430">
        <f>Insumos!D$18</f>
        <v>0.4</v>
      </c>
      <c r="F5360" s="257">
        <f>PRODUCT(D5360:E5360)</f>
        <v>0.87200000000000011</v>
      </c>
      <c r="H5360" s="428"/>
    </row>
    <row r="5361" spans="1:8" s="427" customFormat="1">
      <c r="A5361" s="258" t="s">
        <v>8245</v>
      </c>
      <c r="B5361" s="259" t="s">
        <v>8246</v>
      </c>
      <c r="C5361" s="252" t="s">
        <v>8247</v>
      </c>
      <c r="D5361" s="429">
        <v>2.1800000000000002</v>
      </c>
      <c r="E5361" s="430">
        <f>Insumos!D$22</f>
        <v>0.46</v>
      </c>
      <c r="F5361" s="257">
        <f>PRODUCT(D5361:E5361)</f>
        <v>1.0028000000000001</v>
      </c>
      <c r="H5361" s="428"/>
    </row>
    <row r="5362" spans="1:8" s="427" customFormat="1">
      <c r="A5362" s="258" t="s">
        <v>11806</v>
      </c>
      <c r="B5362" s="259" t="s">
        <v>5575</v>
      </c>
      <c r="C5362" s="252" t="s">
        <v>6555</v>
      </c>
      <c r="D5362" s="429">
        <v>27</v>
      </c>
      <c r="E5362" s="430">
        <f>Insumos!D$288</f>
        <v>0.26</v>
      </c>
      <c r="F5362" s="257">
        <f>PRODUCT(D5362:E5362)</f>
        <v>7.0200000000000005</v>
      </c>
      <c r="H5362" s="428"/>
    </row>
    <row r="5363" spans="1:8" s="427" customFormat="1" ht="12.75" customHeight="1">
      <c r="A5363" s="774" t="s">
        <v>10905</v>
      </c>
      <c r="B5363" s="775"/>
      <c r="C5363" s="775"/>
      <c r="D5363" s="775"/>
      <c r="E5363" s="775"/>
      <c r="F5363" s="257">
        <f>SUM(F5359:F5362)</f>
        <v>9.5323000000000011</v>
      </c>
      <c r="H5363" s="428"/>
    </row>
    <row r="5364" spans="1:8" s="427" customFormat="1">
      <c r="A5364" s="774" t="s">
        <v>6572</v>
      </c>
      <c r="B5364" s="775"/>
      <c r="C5364" s="775"/>
      <c r="D5364" s="775"/>
      <c r="E5364" s="259" t="s">
        <v>10906</v>
      </c>
      <c r="F5364" s="257">
        <f>SUM(F5357,F5363)</f>
        <v>14.796700000000001</v>
      </c>
      <c r="H5364" s="428"/>
    </row>
    <row r="5365" spans="1:8" s="427" customFormat="1">
      <c r="A5365" s="774"/>
      <c r="B5365" s="775"/>
      <c r="C5365" s="775"/>
      <c r="D5365" s="775"/>
      <c r="E5365" s="259" t="s">
        <v>10907</v>
      </c>
      <c r="F5365" s="431">
        <f>F$10*(F5357)</f>
        <v>6.4646832000000005</v>
      </c>
      <c r="H5365" s="428"/>
    </row>
    <row r="5366" spans="1:8" s="427" customFormat="1">
      <c r="A5366" s="774"/>
      <c r="B5366" s="775"/>
      <c r="C5366" s="775"/>
      <c r="D5366" s="775"/>
      <c r="E5366" s="259" t="s">
        <v>10908</v>
      </c>
      <c r="F5366" s="431">
        <f>SUM(F5364:F5365)*F$11</f>
        <v>4.2522766400000007</v>
      </c>
      <c r="H5366" s="428"/>
    </row>
    <row r="5367" spans="1:8" s="427" customFormat="1">
      <c r="A5367" s="776"/>
      <c r="B5367" s="777"/>
      <c r="C5367" s="777"/>
      <c r="D5367" s="777"/>
      <c r="E5367" s="261" t="s">
        <v>10909</v>
      </c>
      <c r="F5367" s="263">
        <f>SUM(F5364:F5366)</f>
        <v>25.513659840000003</v>
      </c>
      <c r="H5367" s="428"/>
    </row>
    <row r="5368" spans="1:8">
      <c r="A5368" s="206"/>
      <c r="B5368" s="206"/>
      <c r="C5368" s="206"/>
      <c r="D5368" s="206"/>
      <c r="E5368" s="206"/>
      <c r="F5368" s="220"/>
      <c r="H5368" s="186"/>
    </row>
    <row r="5369" spans="1:8" ht="24" hidden="1" customHeight="1">
      <c r="A5369" s="791" t="s">
        <v>5574</v>
      </c>
      <c r="B5369" s="792"/>
      <c r="C5369" s="792"/>
      <c r="D5369" s="792"/>
      <c r="E5369" s="781" t="s">
        <v>3998</v>
      </c>
      <c r="F5369" s="782"/>
      <c r="H5369" s="186"/>
    </row>
    <row r="5370" spans="1:8" ht="12.75" hidden="1" customHeight="1">
      <c r="A5370" s="190" t="s">
        <v>10268</v>
      </c>
      <c r="B5370" s="191">
        <f>ROUND(F5385,2)</f>
        <v>45.8</v>
      </c>
      <c r="C5370" s="432"/>
      <c r="D5370" s="432"/>
      <c r="E5370" s="270"/>
      <c r="F5370" s="271"/>
      <c r="H5370" s="186"/>
    </row>
    <row r="5371" spans="1:8" ht="12.75" hidden="1" customHeight="1">
      <c r="A5371" s="195" t="s">
        <v>12885</v>
      </c>
      <c r="B5371" s="196" t="s">
        <v>8261</v>
      </c>
      <c r="C5371" s="196" t="s">
        <v>8262</v>
      </c>
      <c r="D5371" s="196" t="s">
        <v>8263</v>
      </c>
      <c r="E5371" s="196" t="s">
        <v>8264</v>
      </c>
      <c r="F5371" s="197" t="s">
        <v>8265</v>
      </c>
      <c r="H5371" s="186"/>
    </row>
    <row r="5372" spans="1:8" ht="12.75" hidden="1" customHeight="1">
      <c r="A5372" s="778" t="s">
        <v>13437</v>
      </c>
      <c r="B5372" s="779"/>
      <c r="C5372" s="779"/>
      <c r="D5372" s="779"/>
      <c r="E5372" s="779"/>
      <c r="F5372" s="780"/>
      <c r="H5372" s="186"/>
    </row>
    <row r="5373" spans="1:8" ht="12.75" hidden="1" customHeight="1">
      <c r="A5373" s="329" t="s">
        <v>8236</v>
      </c>
      <c r="B5373" s="325" t="s">
        <v>8237</v>
      </c>
      <c r="C5373" s="326" t="s">
        <v>13436</v>
      </c>
      <c r="D5373" s="327">
        <v>1.5</v>
      </c>
      <c r="E5373" s="330">
        <f>F$14</f>
        <v>2.89</v>
      </c>
      <c r="F5373" s="204">
        <f>PRODUCT(D5373:E5373)</f>
        <v>4.335</v>
      </c>
      <c r="H5373" s="186"/>
    </row>
    <row r="5374" spans="1:8" ht="12.75" hidden="1" customHeight="1">
      <c r="A5374" s="329" t="s">
        <v>4681</v>
      </c>
      <c r="B5374" s="325" t="s">
        <v>4682</v>
      </c>
      <c r="C5374" s="326" t="s">
        <v>13436</v>
      </c>
      <c r="D5374" s="327">
        <v>1.84</v>
      </c>
      <c r="E5374" s="330">
        <f>F$12</f>
        <v>2.12</v>
      </c>
      <c r="F5374" s="204">
        <f>PRODUCT(D5374:E5374)</f>
        <v>3.9008000000000003</v>
      </c>
      <c r="H5374" s="186"/>
    </row>
    <row r="5375" spans="1:8" ht="12.75" hidden="1" customHeight="1">
      <c r="A5375" s="783" t="s">
        <v>13444</v>
      </c>
      <c r="B5375" s="784"/>
      <c r="C5375" s="784"/>
      <c r="D5375" s="784"/>
      <c r="E5375" s="784"/>
      <c r="F5375" s="204">
        <f>SUM(F5373:F5374)</f>
        <v>8.2358000000000011</v>
      </c>
      <c r="H5375" s="186"/>
    </row>
    <row r="5376" spans="1:8" ht="12.75" hidden="1" customHeight="1">
      <c r="A5376" s="778" t="s">
        <v>13445</v>
      </c>
      <c r="B5376" s="779"/>
      <c r="C5376" s="779"/>
      <c r="D5376" s="779"/>
      <c r="E5376" s="779"/>
      <c r="F5376" s="780"/>
      <c r="H5376" s="186"/>
    </row>
    <row r="5377" spans="1:8" ht="12.75" hidden="1" customHeight="1">
      <c r="A5377" s="329" t="s">
        <v>8238</v>
      </c>
      <c r="B5377" s="325" t="s">
        <v>8239</v>
      </c>
      <c r="C5377" s="326" t="s">
        <v>8240</v>
      </c>
      <c r="D5377" s="327">
        <v>4.1300000000000003E-2</v>
      </c>
      <c r="E5377" s="211">
        <f>Insumos!D$13</f>
        <v>42.5</v>
      </c>
      <c r="F5377" s="204">
        <f>PRODUCT(D5377:E5377)</f>
        <v>1.7552500000000002</v>
      </c>
      <c r="H5377" s="186"/>
    </row>
    <row r="5378" spans="1:8" ht="12.75" hidden="1" customHeight="1">
      <c r="A5378" s="329" t="s">
        <v>2943</v>
      </c>
      <c r="B5378" s="325" t="s">
        <v>2944</v>
      </c>
      <c r="C5378" s="326" t="s">
        <v>8247</v>
      </c>
      <c r="D5378" s="327">
        <v>6.19</v>
      </c>
      <c r="E5378" s="211">
        <f>Insumos!D$18</f>
        <v>0.4</v>
      </c>
      <c r="F5378" s="204">
        <f>PRODUCT(D5378:E5378)</f>
        <v>2.4760000000000004</v>
      </c>
      <c r="H5378" s="186"/>
    </row>
    <row r="5379" spans="1:8" ht="12.75" hidden="1" customHeight="1">
      <c r="A5379" s="329" t="s">
        <v>8245</v>
      </c>
      <c r="B5379" s="325" t="s">
        <v>8246</v>
      </c>
      <c r="C5379" s="326" t="s">
        <v>8247</v>
      </c>
      <c r="D5379" s="327">
        <v>6.19</v>
      </c>
      <c r="E5379" s="211">
        <f>Insumos!D$22</f>
        <v>0.46</v>
      </c>
      <c r="F5379" s="204">
        <f>PRODUCT(D5379:E5379)</f>
        <v>2.8474000000000004</v>
      </c>
      <c r="H5379" s="186"/>
    </row>
    <row r="5380" spans="1:8" ht="22.5" hidden="1" customHeight="1">
      <c r="A5380" s="329" t="s">
        <v>11806</v>
      </c>
      <c r="B5380" s="325" t="s">
        <v>5575</v>
      </c>
      <c r="C5380" s="326" t="s">
        <v>6555</v>
      </c>
      <c r="D5380" s="327">
        <v>49</v>
      </c>
      <c r="E5380" s="211">
        <f>Insumos!D$288</f>
        <v>0.26</v>
      </c>
      <c r="F5380" s="204">
        <f>PRODUCT(D5380:E5380)</f>
        <v>12.74</v>
      </c>
      <c r="H5380" s="186"/>
    </row>
    <row r="5381" spans="1:8" ht="12.75" hidden="1" customHeight="1">
      <c r="A5381" s="783" t="s">
        <v>10905</v>
      </c>
      <c r="B5381" s="784"/>
      <c r="C5381" s="784"/>
      <c r="D5381" s="784"/>
      <c r="E5381" s="784"/>
      <c r="F5381" s="204">
        <f>SUM(F5377:F5380)</f>
        <v>19.818650000000002</v>
      </c>
      <c r="H5381" s="186"/>
    </row>
    <row r="5382" spans="1:8" ht="12.75" hidden="1" customHeight="1">
      <c r="A5382" s="783" t="s">
        <v>6572</v>
      </c>
      <c r="B5382" s="784"/>
      <c r="C5382" s="784"/>
      <c r="D5382" s="784"/>
      <c r="E5382" s="206" t="s">
        <v>10906</v>
      </c>
      <c r="F5382" s="204">
        <f>SUM(F5375,F5381)</f>
        <v>28.054450000000003</v>
      </c>
      <c r="H5382" s="186"/>
    </row>
    <row r="5383" spans="1:8" ht="12.75" hidden="1" customHeight="1">
      <c r="A5383" s="783"/>
      <c r="B5383" s="784"/>
      <c r="C5383" s="784"/>
      <c r="D5383" s="784"/>
      <c r="E5383" s="206" t="s">
        <v>10907</v>
      </c>
      <c r="F5383" s="213">
        <f>F$10*(F5375)</f>
        <v>10.113562400000001</v>
      </c>
      <c r="H5383" s="186"/>
    </row>
    <row r="5384" spans="1:8" ht="12.75" hidden="1" customHeight="1">
      <c r="A5384" s="783"/>
      <c r="B5384" s="784"/>
      <c r="C5384" s="784"/>
      <c r="D5384" s="784"/>
      <c r="E5384" s="206" t="s">
        <v>10908</v>
      </c>
      <c r="F5384" s="213">
        <f>SUM(F5382:F5383)*F$11</f>
        <v>7.6336024800000004</v>
      </c>
      <c r="H5384" s="186"/>
    </row>
    <row r="5385" spans="1:8" ht="12.75" hidden="1" customHeight="1">
      <c r="A5385" s="789"/>
      <c r="B5385" s="790"/>
      <c r="C5385" s="790"/>
      <c r="D5385" s="790"/>
      <c r="E5385" s="214" t="s">
        <v>10909</v>
      </c>
      <c r="F5385" s="216">
        <f>SUM(F5382:F5384)</f>
        <v>45.801614880000002</v>
      </c>
      <c r="H5385" s="186"/>
    </row>
    <row r="5386" spans="1:8" ht="12.75" hidden="1" customHeight="1">
      <c r="H5386" s="186"/>
    </row>
    <row r="5387" spans="1:8" ht="24.75" hidden="1" customHeight="1">
      <c r="A5387" s="787" t="s">
        <v>13428</v>
      </c>
      <c r="B5387" s="788"/>
      <c r="C5387" s="788"/>
      <c r="D5387" s="788"/>
      <c r="E5387" s="781" t="s">
        <v>3998</v>
      </c>
      <c r="F5387" s="782"/>
      <c r="H5387" s="186"/>
    </row>
    <row r="5388" spans="1:8" ht="12.75" hidden="1" customHeight="1">
      <c r="A5388" s="190" t="s">
        <v>10268</v>
      </c>
      <c r="B5388" s="191">
        <f>ROUND(F5403,2)</f>
        <v>64.64</v>
      </c>
      <c r="C5388" s="432"/>
      <c r="D5388" s="432"/>
      <c r="E5388" s="270"/>
      <c r="F5388" s="271"/>
      <c r="H5388" s="186"/>
    </row>
    <row r="5389" spans="1:8" ht="12.75" hidden="1" customHeight="1">
      <c r="A5389" s="195" t="s">
        <v>12885</v>
      </c>
      <c r="B5389" s="196" t="s">
        <v>8261</v>
      </c>
      <c r="C5389" s="196" t="s">
        <v>8262</v>
      </c>
      <c r="D5389" s="196" t="s">
        <v>8263</v>
      </c>
      <c r="E5389" s="196" t="s">
        <v>8264</v>
      </c>
      <c r="F5389" s="197" t="s">
        <v>8265</v>
      </c>
      <c r="H5389" s="186"/>
    </row>
    <row r="5390" spans="1:8" ht="12.75" hidden="1" customHeight="1">
      <c r="A5390" s="778" t="s">
        <v>13437</v>
      </c>
      <c r="B5390" s="779"/>
      <c r="C5390" s="779"/>
      <c r="D5390" s="779"/>
      <c r="E5390" s="779"/>
      <c r="F5390" s="780"/>
      <c r="H5390" s="186"/>
    </row>
    <row r="5391" spans="1:8" ht="12.75" hidden="1" customHeight="1">
      <c r="A5391" s="336" t="s">
        <v>8236</v>
      </c>
      <c r="B5391" s="336" t="s">
        <v>8237</v>
      </c>
      <c r="C5391" s="337" t="s">
        <v>13436</v>
      </c>
      <c r="D5391" s="338">
        <v>2.4</v>
      </c>
      <c r="E5391" s="330">
        <f>F$14</f>
        <v>2.89</v>
      </c>
      <c r="F5391" s="204">
        <f>PRODUCT(D5391:E5391)</f>
        <v>6.9359999999999999</v>
      </c>
      <c r="H5391" s="186"/>
    </row>
    <row r="5392" spans="1:8" ht="12.75" hidden="1" customHeight="1">
      <c r="A5392" s="336" t="s">
        <v>4681</v>
      </c>
      <c r="B5392" s="336" t="s">
        <v>4682</v>
      </c>
      <c r="C5392" s="337" t="s">
        <v>13436</v>
      </c>
      <c r="D5392" s="338">
        <v>2.61</v>
      </c>
      <c r="E5392" s="330">
        <f>F$12</f>
        <v>2.12</v>
      </c>
      <c r="F5392" s="204">
        <f>PRODUCT(D5392:E5392)</f>
        <v>5.5331999999999999</v>
      </c>
      <c r="H5392" s="186"/>
    </row>
    <row r="5393" spans="1:8" ht="12.75" hidden="1" customHeight="1">
      <c r="A5393" s="783" t="s">
        <v>13444</v>
      </c>
      <c r="B5393" s="784"/>
      <c r="C5393" s="784"/>
      <c r="D5393" s="784"/>
      <c r="E5393" s="784"/>
      <c r="F5393" s="204">
        <f>SUM(F5391:F5392)</f>
        <v>12.469200000000001</v>
      </c>
      <c r="H5393" s="186"/>
    </row>
    <row r="5394" spans="1:8" ht="12.75" hidden="1" customHeight="1">
      <c r="A5394" s="778" t="s">
        <v>13445</v>
      </c>
      <c r="B5394" s="779"/>
      <c r="C5394" s="779"/>
      <c r="D5394" s="779"/>
      <c r="E5394" s="779"/>
      <c r="F5394" s="780"/>
      <c r="H5394" s="186"/>
    </row>
    <row r="5395" spans="1:8" ht="12.75" hidden="1" customHeight="1">
      <c r="A5395" s="336" t="s">
        <v>8238</v>
      </c>
      <c r="B5395" s="336" t="s">
        <v>8239</v>
      </c>
      <c r="C5395" s="337" t="s">
        <v>8240</v>
      </c>
      <c r="D5395" s="338">
        <v>3.7999999999999999E-2</v>
      </c>
      <c r="E5395" s="211">
        <f>Insumos!D$13</f>
        <v>42.5</v>
      </c>
      <c r="F5395" s="204">
        <f>PRODUCT(D5395:E5395)</f>
        <v>1.615</v>
      </c>
      <c r="H5395" s="186"/>
    </row>
    <row r="5396" spans="1:8" ht="12.75" hidden="1" customHeight="1">
      <c r="A5396" s="336" t="s">
        <v>2943</v>
      </c>
      <c r="B5396" s="336" t="s">
        <v>2944</v>
      </c>
      <c r="C5396" s="337" t="s">
        <v>8247</v>
      </c>
      <c r="D5396" s="338">
        <v>7.91</v>
      </c>
      <c r="E5396" s="211">
        <f>Insumos!D$18</f>
        <v>0.4</v>
      </c>
      <c r="F5396" s="204">
        <f>PRODUCT(D5396:E5396)</f>
        <v>3.1640000000000001</v>
      </c>
      <c r="H5396" s="186"/>
    </row>
    <row r="5397" spans="1:8" ht="12.75" hidden="1" customHeight="1">
      <c r="A5397" s="336" t="s">
        <v>8245</v>
      </c>
      <c r="B5397" s="336" t="s">
        <v>8246</v>
      </c>
      <c r="C5397" s="337" t="s">
        <v>8247</v>
      </c>
      <c r="D5397" s="338">
        <v>6.75</v>
      </c>
      <c r="E5397" s="211">
        <f>Insumos!D$22</f>
        <v>0.46</v>
      </c>
      <c r="F5397" s="204">
        <f>PRODUCT(D5397:E5397)</f>
        <v>3.105</v>
      </c>
      <c r="H5397" s="186"/>
    </row>
    <row r="5398" spans="1:8" ht="22.5" hidden="1" customHeight="1">
      <c r="A5398" s="336" t="s">
        <v>11806</v>
      </c>
      <c r="B5398" s="336" t="s">
        <v>5575</v>
      </c>
      <c r="C5398" s="337" t="s">
        <v>6555</v>
      </c>
      <c r="D5398" s="345">
        <v>70</v>
      </c>
      <c r="E5398" s="211">
        <f>Insumos!D$288</f>
        <v>0.26</v>
      </c>
      <c r="F5398" s="204">
        <f>PRODUCT(D5398:E5398)</f>
        <v>18.2</v>
      </c>
      <c r="H5398" s="186"/>
    </row>
    <row r="5399" spans="1:8" ht="12.75" hidden="1" customHeight="1">
      <c r="A5399" s="783" t="s">
        <v>10905</v>
      </c>
      <c r="B5399" s="784"/>
      <c r="C5399" s="784"/>
      <c r="D5399" s="784"/>
      <c r="E5399" s="784"/>
      <c r="F5399" s="204">
        <f>SUM(F5395:F5398)</f>
        <v>26.084</v>
      </c>
      <c r="H5399" s="186"/>
    </row>
    <row r="5400" spans="1:8" ht="12.75" hidden="1" customHeight="1">
      <c r="A5400" s="783" t="s">
        <v>6572</v>
      </c>
      <c r="B5400" s="784"/>
      <c r="C5400" s="784"/>
      <c r="D5400" s="784"/>
      <c r="E5400" s="206" t="s">
        <v>10906</v>
      </c>
      <c r="F5400" s="204">
        <f>SUM(F5393,F5399)</f>
        <v>38.553200000000004</v>
      </c>
      <c r="H5400" s="186"/>
    </row>
    <row r="5401" spans="1:8" ht="12.75" hidden="1" customHeight="1">
      <c r="A5401" s="783"/>
      <c r="B5401" s="784"/>
      <c r="C5401" s="784"/>
      <c r="D5401" s="784"/>
      <c r="E5401" s="206" t="s">
        <v>10907</v>
      </c>
      <c r="F5401" s="213">
        <f>F$10*(F5393)</f>
        <v>15.3121776</v>
      </c>
      <c r="H5401" s="186"/>
    </row>
    <row r="5402" spans="1:8" ht="12.75" hidden="1" customHeight="1">
      <c r="A5402" s="783"/>
      <c r="B5402" s="784"/>
      <c r="C5402" s="784"/>
      <c r="D5402" s="784"/>
      <c r="E5402" s="206" t="s">
        <v>10908</v>
      </c>
      <c r="F5402" s="213">
        <f>SUM(F5400:F5401)*F$11</f>
        <v>10.773075520000001</v>
      </c>
      <c r="H5402" s="186"/>
    </row>
    <row r="5403" spans="1:8" ht="12.75" hidden="1" customHeight="1">
      <c r="A5403" s="789"/>
      <c r="B5403" s="790"/>
      <c r="C5403" s="790"/>
      <c r="D5403" s="790"/>
      <c r="E5403" s="214" t="s">
        <v>10909</v>
      </c>
      <c r="F5403" s="216">
        <f>SUM(F5400:F5402)</f>
        <v>64.638453120000008</v>
      </c>
      <c r="H5403" s="186"/>
    </row>
    <row r="5404" spans="1:8" ht="12.75" hidden="1" customHeight="1">
      <c r="H5404" s="186"/>
    </row>
    <row r="5405" spans="1:8" ht="25.5" hidden="1" customHeight="1">
      <c r="A5405" s="787" t="s">
        <v>3493</v>
      </c>
      <c r="B5405" s="788"/>
      <c r="C5405" s="788"/>
      <c r="D5405" s="788"/>
      <c r="E5405" s="781" t="s">
        <v>3998</v>
      </c>
      <c r="F5405" s="782"/>
      <c r="H5405" s="186"/>
    </row>
    <row r="5406" spans="1:8" ht="12.75" hidden="1" customHeight="1">
      <c r="A5406" s="190" t="s">
        <v>10268</v>
      </c>
      <c r="B5406" s="191">
        <f>ROUND(F5421,2)</f>
        <v>25.62</v>
      </c>
      <c r="C5406" s="432"/>
      <c r="D5406" s="432"/>
      <c r="E5406" s="270"/>
      <c r="F5406" s="271"/>
      <c r="H5406" s="186"/>
    </row>
    <row r="5407" spans="1:8" ht="12.75" hidden="1" customHeight="1">
      <c r="A5407" s="195" t="s">
        <v>12885</v>
      </c>
      <c r="B5407" s="196" t="s">
        <v>8261</v>
      </c>
      <c r="C5407" s="196" t="s">
        <v>8262</v>
      </c>
      <c r="D5407" s="196" t="s">
        <v>8263</v>
      </c>
      <c r="E5407" s="196" t="s">
        <v>8264</v>
      </c>
      <c r="F5407" s="197" t="s">
        <v>8265</v>
      </c>
      <c r="H5407" s="186"/>
    </row>
    <row r="5408" spans="1:8" ht="12.75" hidden="1" customHeight="1">
      <c r="A5408" s="778" t="s">
        <v>13437</v>
      </c>
      <c r="B5408" s="779"/>
      <c r="C5408" s="779"/>
      <c r="D5408" s="779"/>
      <c r="E5408" s="779"/>
      <c r="F5408" s="780"/>
      <c r="H5408" s="186"/>
    </row>
    <row r="5409" spans="1:8" ht="12.75" hidden="1" customHeight="1">
      <c r="A5409" s="207" t="s">
        <v>8236</v>
      </c>
      <c r="B5409" s="208" t="s">
        <v>8237</v>
      </c>
      <c r="C5409" s="209" t="s">
        <v>13436</v>
      </c>
      <c r="D5409" s="210">
        <v>0.9</v>
      </c>
      <c r="E5409" s="330">
        <f>F$14</f>
        <v>2.89</v>
      </c>
      <c r="F5409" s="204">
        <f>PRODUCT(D5409:E5409)</f>
        <v>2.601</v>
      </c>
      <c r="H5409" s="186"/>
    </row>
    <row r="5410" spans="1:8" ht="12.75" hidden="1" customHeight="1">
      <c r="A5410" s="207" t="s">
        <v>4681</v>
      </c>
      <c r="B5410" s="208" t="s">
        <v>4682</v>
      </c>
      <c r="C5410" s="209" t="s">
        <v>13436</v>
      </c>
      <c r="D5410" s="210">
        <v>0.98</v>
      </c>
      <c r="E5410" s="330">
        <f>F$12</f>
        <v>2.12</v>
      </c>
      <c r="F5410" s="204">
        <f>PRODUCT(D5410:E5410)</f>
        <v>2.0775999999999999</v>
      </c>
      <c r="H5410" s="186"/>
    </row>
    <row r="5411" spans="1:8" ht="12.75" hidden="1" customHeight="1">
      <c r="A5411" s="783" t="s">
        <v>13444</v>
      </c>
      <c r="B5411" s="784"/>
      <c r="C5411" s="784"/>
      <c r="D5411" s="784"/>
      <c r="E5411" s="784"/>
      <c r="F5411" s="204">
        <f>SUM(F5409:F5410)</f>
        <v>4.6785999999999994</v>
      </c>
      <c r="H5411" s="186"/>
    </row>
    <row r="5412" spans="1:8" ht="12.75" hidden="1" customHeight="1">
      <c r="A5412" s="778" t="s">
        <v>13445</v>
      </c>
      <c r="B5412" s="779"/>
      <c r="C5412" s="779"/>
      <c r="D5412" s="779"/>
      <c r="E5412" s="779"/>
      <c r="F5412" s="780"/>
      <c r="H5412" s="186"/>
    </row>
    <row r="5413" spans="1:8" ht="12.75" hidden="1" customHeight="1">
      <c r="A5413" s="207" t="s">
        <v>8238</v>
      </c>
      <c r="B5413" s="208" t="s">
        <v>8239</v>
      </c>
      <c r="C5413" s="209" t="s">
        <v>8240</v>
      </c>
      <c r="D5413" s="210">
        <v>1.01E-2</v>
      </c>
      <c r="E5413" s="211">
        <f>Insumos!D$13</f>
        <v>42.5</v>
      </c>
      <c r="F5413" s="204">
        <f>PRODUCT(D5413:E5413)</f>
        <v>0.42924999999999996</v>
      </c>
      <c r="H5413" s="186"/>
    </row>
    <row r="5414" spans="1:8" ht="12.75" hidden="1" customHeight="1">
      <c r="A5414" s="207" t="s">
        <v>2943</v>
      </c>
      <c r="B5414" s="208" t="s">
        <v>2944</v>
      </c>
      <c r="C5414" s="209" t="s">
        <v>8247</v>
      </c>
      <c r="D5414" s="210">
        <v>1.51</v>
      </c>
      <c r="E5414" s="211">
        <f>Insumos!D$18</f>
        <v>0.4</v>
      </c>
      <c r="F5414" s="204">
        <f>PRODUCT(D5414:E5414)</f>
        <v>0.60400000000000009</v>
      </c>
      <c r="H5414" s="186"/>
    </row>
    <row r="5415" spans="1:8" ht="12.75" hidden="1" customHeight="1">
      <c r="A5415" s="207" t="s">
        <v>8245</v>
      </c>
      <c r="B5415" s="208" t="s">
        <v>8246</v>
      </c>
      <c r="C5415" s="209" t="s">
        <v>8247</v>
      </c>
      <c r="D5415" s="210">
        <v>1.51</v>
      </c>
      <c r="E5415" s="211">
        <f>Insumos!D$22</f>
        <v>0.46</v>
      </c>
      <c r="F5415" s="204">
        <f>PRODUCT(D5415:E5415)</f>
        <v>0.6946</v>
      </c>
      <c r="H5415" s="186"/>
    </row>
    <row r="5416" spans="1:8" ht="12.75" hidden="1" customHeight="1">
      <c r="A5416" s="207" t="s">
        <v>8272</v>
      </c>
      <c r="B5416" s="208" t="s">
        <v>8273</v>
      </c>
      <c r="C5416" s="209" t="s">
        <v>6555</v>
      </c>
      <c r="D5416" s="327">
        <v>46</v>
      </c>
      <c r="E5416" s="211">
        <f>Insumos!D$292</f>
        <v>0.2</v>
      </c>
      <c r="F5416" s="204">
        <f>PRODUCT(D5416:E5416)</f>
        <v>9.2000000000000011</v>
      </c>
      <c r="H5416" s="186"/>
    </row>
    <row r="5417" spans="1:8" ht="12.75" hidden="1" customHeight="1">
      <c r="A5417" s="783" t="s">
        <v>10905</v>
      </c>
      <c r="B5417" s="784"/>
      <c r="C5417" s="784"/>
      <c r="D5417" s="784"/>
      <c r="E5417" s="784"/>
      <c r="F5417" s="204">
        <f>SUM(F5413:F5416)</f>
        <v>10.927850000000001</v>
      </c>
      <c r="H5417" s="186"/>
    </row>
    <row r="5418" spans="1:8" ht="12.75" hidden="1" customHeight="1">
      <c r="A5418" s="783" t="s">
        <v>6572</v>
      </c>
      <c r="B5418" s="784"/>
      <c r="C5418" s="784"/>
      <c r="D5418" s="784"/>
      <c r="E5418" s="206" t="s">
        <v>10906</v>
      </c>
      <c r="F5418" s="204">
        <f>SUM(F5411,F5417)</f>
        <v>15.606450000000001</v>
      </c>
      <c r="H5418" s="186"/>
    </row>
    <row r="5419" spans="1:8" ht="12.75" hidden="1" customHeight="1">
      <c r="A5419" s="783"/>
      <c r="B5419" s="784"/>
      <c r="C5419" s="784"/>
      <c r="D5419" s="784"/>
      <c r="E5419" s="206" t="s">
        <v>10907</v>
      </c>
      <c r="F5419" s="213">
        <f>F$10*(F5411)</f>
        <v>5.7453207999999991</v>
      </c>
      <c r="H5419" s="186"/>
    </row>
    <row r="5420" spans="1:8" ht="12.75" hidden="1" customHeight="1">
      <c r="A5420" s="783"/>
      <c r="B5420" s="784"/>
      <c r="C5420" s="784"/>
      <c r="D5420" s="784"/>
      <c r="E5420" s="206" t="s">
        <v>10908</v>
      </c>
      <c r="F5420" s="213">
        <f>SUM(F5418:F5419)*F$11</f>
        <v>4.2703541600000001</v>
      </c>
      <c r="H5420" s="186"/>
    </row>
    <row r="5421" spans="1:8" ht="12.75" hidden="1" customHeight="1">
      <c r="A5421" s="789"/>
      <c r="B5421" s="790"/>
      <c r="C5421" s="790"/>
      <c r="D5421" s="790"/>
      <c r="E5421" s="214" t="s">
        <v>10909</v>
      </c>
      <c r="F5421" s="216">
        <f>SUM(F5418:F5420)</f>
        <v>25.622124960000001</v>
      </c>
      <c r="H5421" s="186"/>
    </row>
    <row r="5422" spans="1:8" ht="12.75" hidden="1" customHeight="1">
      <c r="A5422" s="206"/>
      <c r="B5422" s="206"/>
      <c r="C5422" s="206"/>
      <c r="D5422" s="206"/>
      <c r="E5422" s="206"/>
      <c r="F5422" s="220"/>
      <c r="H5422" s="186"/>
    </row>
    <row r="5423" spans="1:8" ht="12.75" hidden="1" customHeight="1">
      <c r="A5423" s="206"/>
      <c r="B5423" s="206"/>
      <c r="C5423" s="206"/>
      <c r="D5423" s="206"/>
      <c r="E5423" s="206"/>
      <c r="F5423" s="220"/>
      <c r="H5423" s="186"/>
    </row>
    <row r="5424" spans="1:8" ht="12.75" hidden="1" customHeight="1">
      <c r="A5424" s="206"/>
      <c r="B5424" s="206"/>
      <c r="C5424" s="206"/>
      <c r="D5424" s="206"/>
      <c r="E5424" s="206"/>
      <c r="F5424" s="220"/>
      <c r="H5424" s="186"/>
    </row>
    <row r="5425" spans="1:8" ht="12.75" hidden="1" customHeight="1">
      <c r="A5425" s="206"/>
      <c r="B5425" s="206"/>
      <c r="C5425" s="206"/>
      <c r="D5425" s="206"/>
      <c r="E5425" s="206"/>
      <c r="F5425" s="220"/>
      <c r="H5425" s="186"/>
    </row>
    <row r="5426" spans="1:8" ht="12.75" hidden="1" customHeight="1">
      <c r="H5426" s="186"/>
    </row>
    <row r="5427" spans="1:8" ht="26.25" hidden="1" customHeight="1">
      <c r="A5427" s="787" t="s">
        <v>3494</v>
      </c>
      <c r="B5427" s="788"/>
      <c r="C5427" s="788"/>
      <c r="D5427" s="788"/>
      <c r="E5427" s="781" t="s">
        <v>3998</v>
      </c>
      <c r="F5427" s="782"/>
      <c r="H5427" s="186"/>
    </row>
    <row r="5428" spans="1:8" ht="12.75" hidden="1" customHeight="1">
      <c r="A5428" s="190" t="s">
        <v>10268</v>
      </c>
      <c r="B5428" s="191">
        <f>ROUND(F5443,2)</f>
        <v>49.25</v>
      </c>
      <c r="C5428" s="432"/>
      <c r="D5428" s="432"/>
      <c r="E5428" s="270"/>
      <c r="F5428" s="271"/>
      <c r="H5428" s="186"/>
    </row>
    <row r="5429" spans="1:8" ht="12.75" hidden="1" customHeight="1">
      <c r="A5429" s="195" t="s">
        <v>12885</v>
      </c>
      <c r="B5429" s="196" t="s">
        <v>8261</v>
      </c>
      <c r="C5429" s="196" t="s">
        <v>8262</v>
      </c>
      <c r="D5429" s="196" t="s">
        <v>8263</v>
      </c>
      <c r="E5429" s="196" t="s">
        <v>8264</v>
      </c>
      <c r="F5429" s="197" t="s">
        <v>8265</v>
      </c>
      <c r="H5429" s="186"/>
    </row>
    <row r="5430" spans="1:8" ht="12.75" hidden="1" customHeight="1">
      <c r="A5430" s="778" t="s">
        <v>13437</v>
      </c>
      <c r="B5430" s="779"/>
      <c r="C5430" s="779"/>
      <c r="D5430" s="779"/>
      <c r="E5430" s="779"/>
      <c r="F5430" s="780"/>
      <c r="H5430" s="186"/>
    </row>
    <row r="5431" spans="1:8" ht="12.75" hidden="1" customHeight="1">
      <c r="A5431" s="207" t="s">
        <v>8236</v>
      </c>
      <c r="B5431" s="208" t="s">
        <v>8237</v>
      </c>
      <c r="C5431" s="209" t="s">
        <v>13436</v>
      </c>
      <c r="D5431" s="210">
        <v>1.6</v>
      </c>
      <c r="E5431" s="330">
        <f>F$14</f>
        <v>2.89</v>
      </c>
      <c r="F5431" s="204">
        <f>PRODUCT(D5431:E5431)</f>
        <v>4.6240000000000006</v>
      </c>
      <c r="H5431" s="186"/>
    </row>
    <row r="5432" spans="1:8" ht="12.75" hidden="1" customHeight="1">
      <c r="A5432" s="207" t="s">
        <v>4681</v>
      </c>
      <c r="B5432" s="208" t="s">
        <v>4682</v>
      </c>
      <c r="C5432" s="209" t="s">
        <v>13436</v>
      </c>
      <c r="D5432" s="210">
        <v>1.85</v>
      </c>
      <c r="E5432" s="330">
        <f>F$12</f>
        <v>2.12</v>
      </c>
      <c r="F5432" s="204">
        <f>PRODUCT(D5432:E5432)</f>
        <v>3.9220000000000006</v>
      </c>
      <c r="H5432" s="186"/>
    </row>
    <row r="5433" spans="1:8" ht="12.75" hidden="1" customHeight="1">
      <c r="A5433" s="783" t="s">
        <v>13444</v>
      </c>
      <c r="B5433" s="784"/>
      <c r="C5433" s="784"/>
      <c r="D5433" s="784"/>
      <c r="E5433" s="784"/>
      <c r="F5433" s="204">
        <f>SUM(F5431:F5432)</f>
        <v>8.5460000000000012</v>
      </c>
      <c r="H5433" s="186"/>
    </row>
    <row r="5434" spans="1:8" ht="12.75" hidden="1" customHeight="1">
      <c r="A5434" s="778" t="s">
        <v>13445</v>
      </c>
      <c r="B5434" s="779"/>
      <c r="C5434" s="779"/>
      <c r="D5434" s="779"/>
      <c r="E5434" s="779"/>
      <c r="F5434" s="780"/>
      <c r="H5434" s="186"/>
    </row>
    <row r="5435" spans="1:8" ht="12.75" hidden="1" customHeight="1">
      <c r="A5435" s="207" t="s">
        <v>8238</v>
      </c>
      <c r="B5435" s="208" t="s">
        <v>8239</v>
      </c>
      <c r="C5435" s="209" t="s">
        <v>8240</v>
      </c>
      <c r="D5435" s="210">
        <v>3.04E-2</v>
      </c>
      <c r="E5435" s="211">
        <f>Insumos!D$13</f>
        <v>42.5</v>
      </c>
      <c r="F5435" s="204">
        <f>PRODUCT(D5435:E5435)</f>
        <v>1.292</v>
      </c>
      <c r="H5435" s="186"/>
    </row>
    <row r="5436" spans="1:8" ht="12.75" hidden="1" customHeight="1">
      <c r="A5436" s="207" t="s">
        <v>2943</v>
      </c>
      <c r="B5436" s="208" t="s">
        <v>2944</v>
      </c>
      <c r="C5436" s="209" t="s">
        <v>8247</v>
      </c>
      <c r="D5436" s="210">
        <v>4.55</v>
      </c>
      <c r="E5436" s="211">
        <f>Insumos!D$18</f>
        <v>0.4</v>
      </c>
      <c r="F5436" s="204">
        <f>PRODUCT(D5436:E5436)</f>
        <v>1.82</v>
      </c>
      <c r="H5436" s="186"/>
    </row>
    <row r="5437" spans="1:8" ht="12.75" hidden="1" customHeight="1">
      <c r="A5437" s="207" t="s">
        <v>8245</v>
      </c>
      <c r="B5437" s="208" t="s">
        <v>8246</v>
      </c>
      <c r="C5437" s="209" t="s">
        <v>8247</v>
      </c>
      <c r="D5437" s="210">
        <v>4.55</v>
      </c>
      <c r="E5437" s="211">
        <f>Insumos!D$22</f>
        <v>0.46</v>
      </c>
      <c r="F5437" s="204">
        <f>PRODUCT(D5437:E5437)</f>
        <v>2.093</v>
      </c>
      <c r="H5437" s="186"/>
    </row>
    <row r="5438" spans="1:8" ht="12.75" hidden="1" customHeight="1">
      <c r="A5438" s="207" t="s">
        <v>8272</v>
      </c>
      <c r="B5438" s="208" t="s">
        <v>8273</v>
      </c>
      <c r="C5438" s="209" t="s">
        <v>6555</v>
      </c>
      <c r="D5438" s="327">
        <v>84</v>
      </c>
      <c r="E5438" s="211">
        <f>Insumos!D$292</f>
        <v>0.2</v>
      </c>
      <c r="F5438" s="204">
        <f>PRODUCT(D5438:E5438)</f>
        <v>16.8</v>
      </c>
      <c r="H5438" s="186"/>
    </row>
    <row r="5439" spans="1:8" ht="12.75" hidden="1" customHeight="1">
      <c r="A5439" s="783" t="s">
        <v>10905</v>
      </c>
      <c r="B5439" s="784"/>
      <c r="C5439" s="784"/>
      <c r="D5439" s="784"/>
      <c r="E5439" s="784"/>
      <c r="F5439" s="204">
        <f>SUM(F5435:F5438)</f>
        <v>22.005000000000003</v>
      </c>
      <c r="H5439" s="186"/>
    </row>
    <row r="5440" spans="1:8" ht="12.75" hidden="1" customHeight="1">
      <c r="A5440" s="783" t="s">
        <v>6572</v>
      </c>
      <c r="B5440" s="784"/>
      <c r="C5440" s="784"/>
      <c r="D5440" s="784"/>
      <c r="E5440" s="206" t="s">
        <v>10906</v>
      </c>
      <c r="F5440" s="204">
        <f>SUM(F5433,F5439)</f>
        <v>30.551000000000002</v>
      </c>
      <c r="H5440" s="186"/>
    </row>
    <row r="5441" spans="1:8" ht="12.75" hidden="1" customHeight="1">
      <c r="A5441" s="783"/>
      <c r="B5441" s="784"/>
      <c r="C5441" s="784"/>
      <c r="D5441" s="784"/>
      <c r="E5441" s="206" t="s">
        <v>10907</v>
      </c>
      <c r="F5441" s="213">
        <f>F$10*(F5433)</f>
        <v>10.494488</v>
      </c>
      <c r="H5441" s="186"/>
    </row>
    <row r="5442" spans="1:8" ht="12.75" hidden="1" customHeight="1">
      <c r="A5442" s="783"/>
      <c r="B5442" s="784"/>
      <c r="C5442" s="784"/>
      <c r="D5442" s="784"/>
      <c r="E5442" s="206" t="s">
        <v>10908</v>
      </c>
      <c r="F5442" s="213">
        <f>SUM(F5440:F5441)*F$11</f>
        <v>8.2090976000000015</v>
      </c>
      <c r="H5442" s="186"/>
    </row>
    <row r="5443" spans="1:8" ht="12.75" hidden="1" customHeight="1">
      <c r="A5443" s="789"/>
      <c r="B5443" s="790"/>
      <c r="C5443" s="790"/>
      <c r="D5443" s="790"/>
      <c r="E5443" s="214" t="s">
        <v>10909</v>
      </c>
      <c r="F5443" s="216">
        <f>SUM(F5440:F5442)</f>
        <v>49.254585600000006</v>
      </c>
      <c r="H5443" s="186"/>
    </row>
    <row r="5444" spans="1:8" ht="12.75" hidden="1" customHeight="1">
      <c r="H5444" s="186"/>
    </row>
    <row r="5445" spans="1:8" ht="25.5" hidden="1" customHeight="1">
      <c r="A5445" s="787" t="s">
        <v>10429</v>
      </c>
      <c r="B5445" s="788"/>
      <c r="C5445" s="788"/>
      <c r="D5445" s="788"/>
      <c r="E5445" s="781" t="s">
        <v>3998</v>
      </c>
      <c r="F5445" s="782"/>
      <c r="H5445" s="186"/>
    </row>
    <row r="5446" spans="1:8" ht="12.75" hidden="1" customHeight="1">
      <c r="A5446" s="190" t="s">
        <v>10268</v>
      </c>
      <c r="B5446" s="191">
        <f>ROUND(F5461,2)</f>
        <v>77.83</v>
      </c>
      <c r="C5446" s="432"/>
      <c r="D5446" s="432"/>
      <c r="E5446" s="270"/>
      <c r="F5446" s="271"/>
      <c r="H5446" s="186"/>
    </row>
    <row r="5447" spans="1:8" ht="12.75" hidden="1" customHeight="1">
      <c r="A5447" s="195" t="s">
        <v>12885</v>
      </c>
      <c r="B5447" s="196" t="s">
        <v>8261</v>
      </c>
      <c r="C5447" s="196" t="s">
        <v>8262</v>
      </c>
      <c r="D5447" s="196" t="s">
        <v>8263</v>
      </c>
      <c r="E5447" s="196" t="s">
        <v>8264</v>
      </c>
      <c r="F5447" s="197" t="s">
        <v>8265</v>
      </c>
      <c r="H5447" s="186"/>
    </row>
    <row r="5448" spans="1:8" ht="12.75" hidden="1" customHeight="1">
      <c r="A5448" s="778" t="s">
        <v>13437</v>
      </c>
      <c r="B5448" s="779"/>
      <c r="C5448" s="779"/>
      <c r="D5448" s="779"/>
      <c r="E5448" s="779"/>
      <c r="F5448" s="780"/>
      <c r="H5448" s="186"/>
    </row>
    <row r="5449" spans="1:8" ht="12.75" hidden="1" customHeight="1">
      <c r="A5449" s="336" t="s">
        <v>8236</v>
      </c>
      <c r="B5449" s="336" t="s">
        <v>8237</v>
      </c>
      <c r="C5449" s="337" t="s">
        <v>13436</v>
      </c>
      <c r="D5449" s="338">
        <v>2.5</v>
      </c>
      <c r="E5449" s="330">
        <f>F$14</f>
        <v>2.89</v>
      </c>
      <c r="F5449" s="204">
        <f>PRODUCT(D5449:E5449)</f>
        <v>7.2250000000000005</v>
      </c>
      <c r="H5449" s="186"/>
    </row>
    <row r="5450" spans="1:8" ht="12.75" hidden="1" customHeight="1">
      <c r="A5450" s="336" t="s">
        <v>4681</v>
      </c>
      <c r="B5450" s="336" t="s">
        <v>4682</v>
      </c>
      <c r="C5450" s="337" t="s">
        <v>13436</v>
      </c>
      <c r="D5450" s="338">
        <v>3.07</v>
      </c>
      <c r="E5450" s="330">
        <f>F$12</f>
        <v>2.12</v>
      </c>
      <c r="F5450" s="204">
        <f>PRODUCT(D5450:E5450)</f>
        <v>6.5084</v>
      </c>
      <c r="H5450" s="186"/>
    </row>
    <row r="5451" spans="1:8" ht="12.75" hidden="1" customHeight="1">
      <c r="A5451" s="783" t="s">
        <v>13444</v>
      </c>
      <c r="B5451" s="784"/>
      <c r="C5451" s="784"/>
      <c r="D5451" s="784"/>
      <c r="E5451" s="784"/>
      <c r="F5451" s="204">
        <f>SUM(F5449:F5450)</f>
        <v>13.7334</v>
      </c>
      <c r="H5451" s="186"/>
    </row>
    <row r="5452" spans="1:8" ht="12.75" hidden="1" customHeight="1">
      <c r="A5452" s="778" t="s">
        <v>13445</v>
      </c>
      <c r="B5452" s="779"/>
      <c r="C5452" s="779"/>
      <c r="D5452" s="779"/>
      <c r="E5452" s="779"/>
      <c r="F5452" s="780"/>
      <c r="H5452" s="186"/>
    </row>
    <row r="5453" spans="1:8" ht="12.75" hidden="1" customHeight="1">
      <c r="A5453" s="336" t="s">
        <v>8238</v>
      </c>
      <c r="B5453" s="336" t="s">
        <v>8239</v>
      </c>
      <c r="C5453" s="337" t="s">
        <v>8240</v>
      </c>
      <c r="D5453" s="338">
        <v>6.93E-2</v>
      </c>
      <c r="E5453" s="211">
        <f>Insumos!D$13</f>
        <v>42.5</v>
      </c>
      <c r="F5453" s="204">
        <f>PRODUCT(D5453:E5453)</f>
        <v>2.9452500000000001</v>
      </c>
      <c r="H5453" s="186"/>
    </row>
    <row r="5454" spans="1:8" ht="12.75" hidden="1" customHeight="1">
      <c r="A5454" s="336" t="s">
        <v>2943</v>
      </c>
      <c r="B5454" s="336" t="s">
        <v>2944</v>
      </c>
      <c r="C5454" s="337" t="s">
        <v>8247</v>
      </c>
      <c r="D5454" s="338">
        <v>10.37</v>
      </c>
      <c r="E5454" s="211">
        <f>Insumos!D$18</f>
        <v>0.4</v>
      </c>
      <c r="F5454" s="204">
        <f>PRODUCT(D5454:E5454)</f>
        <v>4.1479999999999997</v>
      </c>
      <c r="H5454" s="186"/>
    </row>
    <row r="5455" spans="1:8" ht="12.75" hidden="1" customHeight="1">
      <c r="A5455" s="336" t="s">
        <v>8245</v>
      </c>
      <c r="B5455" s="336" t="s">
        <v>8246</v>
      </c>
      <c r="C5455" s="337" t="s">
        <v>8247</v>
      </c>
      <c r="D5455" s="338">
        <v>10.37</v>
      </c>
      <c r="E5455" s="211">
        <f>Insumos!D$22</f>
        <v>0.46</v>
      </c>
      <c r="F5455" s="204">
        <f>PRODUCT(D5455:E5455)</f>
        <v>4.7702</v>
      </c>
      <c r="H5455" s="186"/>
    </row>
    <row r="5456" spans="1:8" ht="12.75" hidden="1" customHeight="1">
      <c r="A5456" s="336" t="s">
        <v>8272</v>
      </c>
      <c r="B5456" s="336" t="s">
        <v>8273</v>
      </c>
      <c r="C5456" s="337" t="s">
        <v>6555</v>
      </c>
      <c r="D5456" s="345">
        <v>112</v>
      </c>
      <c r="E5456" s="211">
        <f>Insumos!D$292</f>
        <v>0.2</v>
      </c>
      <c r="F5456" s="204">
        <f>PRODUCT(D5456:E5456)</f>
        <v>22.400000000000002</v>
      </c>
      <c r="H5456" s="186"/>
    </row>
    <row r="5457" spans="1:8" ht="12.75" hidden="1" customHeight="1">
      <c r="A5457" s="783" t="s">
        <v>10905</v>
      </c>
      <c r="B5457" s="784"/>
      <c r="C5457" s="784"/>
      <c r="D5457" s="784"/>
      <c r="E5457" s="784"/>
      <c r="F5457" s="204">
        <f>SUM(F5453:F5456)</f>
        <v>34.263450000000006</v>
      </c>
      <c r="H5457" s="186"/>
    </row>
    <row r="5458" spans="1:8" ht="12.75" hidden="1" customHeight="1">
      <c r="A5458" s="783" t="s">
        <v>6572</v>
      </c>
      <c r="B5458" s="784"/>
      <c r="C5458" s="784"/>
      <c r="D5458" s="784"/>
      <c r="E5458" s="206" t="s">
        <v>10906</v>
      </c>
      <c r="F5458" s="204">
        <f>SUM(F5451,F5457)</f>
        <v>47.996850000000009</v>
      </c>
      <c r="H5458" s="186"/>
    </row>
    <row r="5459" spans="1:8" ht="12.75" hidden="1" customHeight="1">
      <c r="A5459" s="783"/>
      <c r="B5459" s="784"/>
      <c r="C5459" s="784"/>
      <c r="D5459" s="784"/>
      <c r="E5459" s="206" t="s">
        <v>10907</v>
      </c>
      <c r="F5459" s="213">
        <f>F$10*(F5451)</f>
        <v>16.864615199999999</v>
      </c>
      <c r="H5459" s="186"/>
    </row>
    <row r="5460" spans="1:8" ht="12.75" hidden="1" customHeight="1">
      <c r="A5460" s="783"/>
      <c r="B5460" s="784"/>
      <c r="C5460" s="784"/>
      <c r="D5460" s="784"/>
      <c r="E5460" s="206" t="s">
        <v>10908</v>
      </c>
      <c r="F5460" s="213">
        <f>SUM(F5458:F5459)*F$11</f>
        <v>12.972293040000004</v>
      </c>
      <c r="H5460" s="186"/>
    </row>
    <row r="5461" spans="1:8" ht="12.75" hidden="1" customHeight="1">
      <c r="A5461" s="789"/>
      <c r="B5461" s="790"/>
      <c r="C5461" s="790"/>
      <c r="D5461" s="790"/>
      <c r="E5461" s="214" t="s">
        <v>10909</v>
      </c>
      <c r="F5461" s="334">
        <f>SUM(F5458:F5460)</f>
        <v>77.833758240000009</v>
      </c>
      <c r="H5461" s="186"/>
    </row>
    <row r="5462" spans="1:8" ht="12.75" hidden="1" customHeight="1">
      <c r="A5462" s="206"/>
      <c r="B5462" s="206"/>
      <c r="C5462" s="206"/>
      <c r="D5462" s="206"/>
      <c r="E5462" s="206"/>
      <c r="F5462" s="319"/>
      <c r="H5462" s="186"/>
    </row>
    <row r="5463" spans="1:8" ht="12.75" hidden="1" customHeight="1">
      <c r="A5463" s="206"/>
      <c r="B5463" s="206"/>
      <c r="C5463" s="206"/>
      <c r="D5463" s="206"/>
      <c r="E5463" s="206"/>
      <c r="F5463" s="319"/>
      <c r="H5463" s="186"/>
    </row>
    <row r="5464" spans="1:8" ht="12.75" hidden="1" customHeight="1">
      <c r="A5464" s="206"/>
      <c r="B5464" s="206"/>
      <c r="C5464" s="206"/>
      <c r="D5464" s="206"/>
      <c r="E5464" s="206"/>
      <c r="F5464" s="319"/>
      <c r="H5464" s="186"/>
    </row>
    <row r="5465" spans="1:8" ht="12.75" hidden="1" customHeight="1">
      <c r="A5465" s="206"/>
      <c r="B5465" s="206"/>
      <c r="C5465" s="206"/>
      <c r="D5465" s="206"/>
      <c r="E5465" s="206"/>
      <c r="F5465" s="319"/>
      <c r="H5465" s="186"/>
    </row>
    <row r="5466" spans="1:8" ht="12.75" hidden="1" customHeight="1">
      <c r="A5466" s="206"/>
      <c r="B5466" s="206"/>
      <c r="C5466" s="206"/>
      <c r="D5466" s="206"/>
      <c r="E5466" s="206"/>
      <c r="F5466" s="319"/>
      <c r="H5466" s="186"/>
    </row>
    <row r="5467" spans="1:8" ht="12.75" hidden="1" customHeight="1">
      <c r="H5467" s="186"/>
    </row>
    <row r="5468" spans="1:8" ht="25.5" hidden="1" customHeight="1">
      <c r="A5468" s="787" t="s">
        <v>10430</v>
      </c>
      <c r="B5468" s="788"/>
      <c r="C5468" s="788"/>
      <c r="D5468" s="788"/>
      <c r="E5468" s="781" t="s">
        <v>3998</v>
      </c>
      <c r="F5468" s="782"/>
      <c r="H5468" s="186"/>
    </row>
    <row r="5469" spans="1:8" ht="12.75" hidden="1" customHeight="1">
      <c r="A5469" s="190" t="s">
        <v>10268</v>
      </c>
      <c r="B5469" s="191">
        <f>ROUND(F5484,2)</f>
        <v>127.09</v>
      </c>
      <c r="C5469" s="432"/>
      <c r="D5469" s="432"/>
      <c r="E5469" s="270"/>
      <c r="F5469" s="271"/>
      <c r="H5469" s="186"/>
    </row>
    <row r="5470" spans="1:8" ht="12.75" hidden="1" customHeight="1">
      <c r="A5470" s="195" t="s">
        <v>12885</v>
      </c>
      <c r="B5470" s="196" t="s">
        <v>8261</v>
      </c>
      <c r="C5470" s="196" t="s">
        <v>8262</v>
      </c>
      <c r="D5470" s="196" t="s">
        <v>8263</v>
      </c>
      <c r="E5470" s="196" t="s">
        <v>8264</v>
      </c>
      <c r="F5470" s="197" t="s">
        <v>8265</v>
      </c>
      <c r="H5470" s="186"/>
    </row>
    <row r="5471" spans="1:8" ht="12.75" hidden="1" customHeight="1">
      <c r="A5471" s="778" t="s">
        <v>13437</v>
      </c>
      <c r="B5471" s="779"/>
      <c r="C5471" s="779"/>
      <c r="D5471" s="779"/>
      <c r="E5471" s="779"/>
      <c r="F5471" s="780"/>
      <c r="H5471" s="186"/>
    </row>
    <row r="5472" spans="1:8" ht="12.75" hidden="1" customHeight="1">
      <c r="A5472" s="207" t="s">
        <v>8236</v>
      </c>
      <c r="B5472" s="208" t="s">
        <v>8237</v>
      </c>
      <c r="C5472" s="209" t="s">
        <v>13436</v>
      </c>
      <c r="D5472" s="210">
        <v>3</v>
      </c>
      <c r="E5472" s="330">
        <f>F$14</f>
        <v>2.89</v>
      </c>
      <c r="F5472" s="204">
        <f>PRODUCT(D5472:E5472)</f>
        <v>8.67</v>
      </c>
      <c r="H5472" s="186"/>
    </row>
    <row r="5473" spans="1:8" ht="12.75" hidden="1" customHeight="1">
      <c r="A5473" s="207" t="s">
        <v>4681</v>
      </c>
      <c r="B5473" s="208" t="s">
        <v>4682</v>
      </c>
      <c r="C5473" s="209" t="s">
        <v>13436</v>
      </c>
      <c r="D5473" s="210">
        <v>3.9</v>
      </c>
      <c r="E5473" s="330">
        <f>F$12</f>
        <v>2.12</v>
      </c>
      <c r="F5473" s="204">
        <f>PRODUCT(D5473:E5473)</f>
        <v>8.2680000000000007</v>
      </c>
      <c r="H5473" s="186"/>
    </row>
    <row r="5474" spans="1:8" ht="12.75" hidden="1" customHeight="1">
      <c r="A5474" s="783" t="s">
        <v>13444</v>
      </c>
      <c r="B5474" s="784"/>
      <c r="C5474" s="784"/>
      <c r="D5474" s="784"/>
      <c r="E5474" s="784"/>
      <c r="F5474" s="204">
        <f>SUM(F5472:F5473)</f>
        <v>16.938000000000002</v>
      </c>
      <c r="H5474" s="186"/>
    </row>
    <row r="5475" spans="1:8" ht="12.75" hidden="1" customHeight="1">
      <c r="A5475" s="778" t="s">
        <v>13445</v>
      </c>
      <c r="B5475" s="779"/>
      <c r="C5475" s="779"/>
      <c r="D5475" s="779"/>
      <c r="E5475" s="779"/>
      <c r="F5475" s="780"/>
      <c r="H5475" s="186"/>
    </row>
    <row r="5476" spans="1:8" ht="12.75" hidden="1" customHeight="1">
      <c r="A5476" s="207" t="s">
        <v>8238</v>
      </c>
      <c r="B5476" s="208" t="s">
        <v>8239</v>
      </c>
      <c r="C5476" s="209" t="s">
        <v>8240</v>
      </c>
      <c r="D5476" s="210">
        <v>0.1143</v>
      </c>
      <c r="E5476" s="211">
        <f>Insumos!D$13</f>
        <v>42.5</v>
      </c>
      <c r="F5476" s="204">
        <f>PRODUCT(D5476:E5476)</f>
        <v>4.8577500000000002</v>
      </c>
      <c r="H5476" s="186"/>
    </row>
    <row r="5477" spans="1:8" ht="12.75" hidden="1" customHeight="1">
      <c r="A5477" s="207" t="s">
        <v>2943</v>
      </c>
      <c r="B5477" s="208" t="s">
        <v>2944</v>
      </c>
      <c r="C5477" s="209" t="s">
        <v>8247</v>
      </c>
      <c r="D5477" s="210">
        <v>17.11</v>
      </c>
      <c r="E5477" s="211">
        <f>Insumos!D$18</f>
        <v>0.4</v>
      </c>
      <c r="F5477" s="204">
        <f>PRODUCT(D5477:E5477)</f>
        <v>6.8440000000000003</v>
      </c>
      <c r="H5477" s="186"/>
    </row>
    <row r="5478" spans="1:8" ht="12.75" hidden="1" customHeight="1">
      <c r="A5478" s="207" t="s">
        <v>8245</v>
      </c>
      <c r="B5478" s="208" t="s">
        <v>8246</v>
      </c>
      <c r="C5478" s="209" t="s">
        <v>8247</v>
      </c>
      <c r="D5478" s="210">
        <v>17.11</v>
      </c>
      <c r="E5478" s="211">
        <f>Insumos!D$22</f>
        <v>0.46</v>
      </c>
      <c r="F5478" s="204">
        <f>PRODUCT(D5478:E5478)</f>
        <v>7.8706000000000005</v>
      </c>
      <c r="H5478" s="186"/>
    </row>
    <row r="5479" spans="1:8" ht="12.75" hidden="1" customHeight="1">
      <c r="A5479" s="207" t="s">
        <v>8272</v>
      </c>
      <c r="B5479" s="208" t="s">
        <v>8273</v>
      </c>
      <c r="C5479" s="209" t="s">
        <v>6555</v>
      </c>
      <c r="D5479" s="327">
        <v>243</v>
      </c>
      <c r="E5479" s="211">
        <f>Insumos!D$292</f>
        <v>0.2</v>
      </c>
      <c r="F5479" s="204">
        <f>PRODUCT(D5479:E5479)</f>
        <v>48.6</v>
      </c>
      <c r="H5479" s="186"/>
    </row>
    <row r="5480" spans="1:8" ht="12.75" hidden="1" customHeight="1">
      <c r="A5480" s="783" t="s">
        <v>10905</v>
      </c>
      <c r="B5480" s="784"/>
      <c r="C5480" s="784"/>
      <c r="D5480" s="784"/>
      <c r="E5480" s="784"/>
      <c r="F5480" s="204">
        <f>SUM(F5476:F5479)</f>
        <v>68.172349999999994</v>
      </c>
      <c r="H5480" s="186"/>
    </row>
    <row r="5481" spans="1:8" ht="12.75" hidden="1" customHeight="1">
      <c r="A5481" s="783" t="s">
        <v>6572</v>
      </c>
      <c r="B5481" s="784"/>
      <c r="C5481" s="784"/>
      <c r="D5481" s="784"/>
      <c r="E5481" s="206" t="s">
        <v>10906</v>
      </c>
      <c r="F5481" s="204">
        <f>SUM(F5474,F5480)</f>
        <v>85.110349999999997</v>
      </c>
      <c r="H5481" s="186"/>
    </row>
    <row r="5482" spans="1:8" ht="12.75" hidden="1" customHeight="1">
      <c r="A5482" s="783"/>
      <c r="B5482" s="784"/>
      <c r="C5482" s="784"/>
      <c r="D5482" s="784"/>
      <c r="E5482" s="206" t="s">
        <v>10907</v>
      </c>
      <c r="F5482" s="213">
        <f>F$10*(F5474)</f>
        <v>20.799864000000003</v>
      </c>
      <c r="H5482" s="186"/>
    </row>
    <row r="5483" spans="1:8" ht="12.75" hidden="1" customHeight="1">
      <c r="A5483" s="783"/>
      <c r="B5483" s="784"/>
      <c r="C5483" s="784"/>
      <c r="D5483" s="784"/>
      <c r="E5483" s="206" t="s">
        <v>10908</v>
      </c>
      <c r="F5483" s="213">
        <f>SUM(F5481:F5482)*F$11</f>
        <v>21.182042800000001</v>
      </c>
      <c r="H5483" s="186"/>
    </row>
    <row r="5484" spans="1:8" ht="12.75" hidden="1" customHeight="1">
      <c r="A5484" s="789"/>
      <c r="B5484" s="790"/>
      <c r="C5484" s="790"/>
      <c r="D5484" s="790"/>
      <c r="E5484" s="214" t="s">
        <v>10909</v>
      </c>
      <c r="F5484" s="216">
        <f>SUM(F5481:F5483)</f>
        <v>127.0922568</v>
      </c>
      <c r="H5484" s="186"/>
    </row>
    <row r="5485" spans="1:8" ht="12.75" hidden="1" customHeight="1">
      <c r="H5485" s="186"/>
    </row>
    <row r="5486" spans="1:8" ht="12.75" hidden="1" customHeight="1">
      <c r="A5486" s="787" t="s">
        <v>10431</v>
      </c>
      <c r="B5486" s="788"/>
      <c r="C5486" s="788"/>
      <c r="D5486" s="788"/>
      <c r="E5486" s="781" t="s">
        <v>3998</v>
      </c>
      <c r="F5486" s="782"/>
      <c r="H5486" s="186"/>
    </row>
    <row r="5487" spans="1:8" ht="12.75" hidden="1" customHeight="1">
      <c r="A5487" s="190" t="s">
        <v>10268</v>
      </c>
      <c r="B5487" s="191">
        <f>ROUND(F5495,2)</f>
        <v>44.4</v>
      </c>
      <c r="C5487" s="432"/>
      <c r="D5487" s="432"/>
      <c r="E5487" s="270"/>
      <c r="F5487" s="271"/>
      <c r="H5487" s="186"/>
    </row>
    <row r="5488" spans="1:8" ht="12.75" hidden="1" customHeight="1">
      <c r="A5488" s="195" t="s">
        <v>12885</v>
      </c>
      <c r="B5488" s="196" t="s">
        <v>8261</v>
      </c>
      <c r="C5488" s="196" t="s">
        <v>8262</v>
      </c>
      <c r="D5488" s="196" t="s">
        <v>8263</v>
      </c>
      <c r="E5488" s="196" t="s">
        <v>8264</v>
      </c>
      <c r="F5488" s="197" t="s">
        <v>8265</v>
      </c>
      <c r="H5488" s="186"/>
    </row>
    <row r="5489" spans="1:8" ht="12.75" hidden="1" customHeight="1">
      <c r="A5489" s="778" t="s">
        <v>13445</v>
      </c>
      <c r="B5489" s="779"/>
      <c r="C5489" s="779"/>
      <c r="D5489" s="779"/>
      <c r="E5489" s="779"/>
      <c r="F5489" s="780"/>
      <c r="H5489" s="186"/>
    </row>
    <row r="5490" spans="1:8" ht="12.75" hidden="1" customHeight="1">
      <c r="A5490" s="207" t="s">
        <v>10432</v>
      </c>
      <c r="B5490" s="208" t="s">
        <v>10433</v>
      </c>
      <c r="C5490" s="209" t="s">
        <v>12889</v>
      </c>
      <c r="D5490" s="210">
        <v>1</v>
      </c>
      <c r="E5490" s="211">
        <f>Insumos!D$6242</f>
        <v>37</v>
      </c>
      <c r="F5490" s="204">
        <f>PRODUCT(D5490:E5490)</f>
        <v>37</v>
      </c>
      <c r="H5490" s="186"/>
    </row>
    <row r="5491" spans="1:8" ht="12.75" hidden="1" customHeight="1">
      <c r="A5491" s="783" t="s">
        <v>10905</v>
      </c>
      <c r="B5491" s="784"/>
      <c r="C5491" s="784"/>
      <c r="D5491" s="784"/>
      <c r="E5491" s="784"/>
      <c r="F5491" s="204">
        <f>SUM(F5490:F5490)</f>
        <v>37</v>
      </c>
      <c r="H5491" s="186"/>
    </row>
    <row r="5492" spans="1:8" ht="12.75" hidden="1" customHeight="1">
      <c r="A5492" s="783" t="s">
        <v>6572</v>
      </c>
      <c r="B5492" s="784"/>
      <c r="C5492" s="784"/>
      <c r="D5492" s="784"/>
      <c r="E5492" s="206" t="s">
        <v>10906</v>
      </c>
      <c r="F5492" s="204">
        <f>SUM(F5491)</f>
        <v>37</v>
      </c>
      <c r="H5492" s="186"/>
    </row>
    <row r="5493" spans="1:8" ht="12.75" hidden="1" customHeight="1">
      <c r="A5493" s="783"/>
      <c r="B5493" s="784"/>
      <c r="C5493" s="784"/>
      <c r="D5493" s="784"/>
      <c r="E5493" s="206" t="s">
        <v>10907</v>
      </c>
      <c r="F5493" s="213">
        <f>F$10*(F5487)</f>
        <v>0</v>
      </c>
      <c r="H5493" s="186"/>
    </row>
    <row r="5494" spans="1:8" ht="12.75" hidden="1" customHeight="1">
      <c r="A5494" s="783"/>
      <c r="B5494" s="784"/>
      <c r="C5494" s="784"/>
      <c r="D5494" s="784"/>
      <c r="E5494" s="206" t="s">
        <v>10908</v>
      </c>
      <c r="F5494" s="213">
        <f>SUM(F5492:F5493)*F$11</f>
        <v>7.4</v>
      </c>
      <c r="H5494" s="186"/>
    </row>
    <row r="5495" spans="1:8" ht="12.75" hidden="1" customHeight="1">
      <c r="A5495" s="789"/>
      <c r="B5495" s="790"/>
      <c r="C5495" s="790"/>
      <c r="D5495" s="790"/>
      <c r="E5495" s="214" t="s">
        <v>10909</v>
      </c>
      <c r="F5495" s="216">
        <f>SUM(F5492:F5494)</f>
        <v>44.4</v>
      </c>
      <c r="H5495" s="186"/>
    </row>
    <row r="5496" spans="1:8" ht="12.75" hidden="1" customHeight="1">
      <c r="H5496" s="186"/>
    </row>
    <row r="5497" spans="1:8" ht="12.75" hidden="1" customHeight="1">
      <c r="A5497" s="787" t="s">
        <v>12354</v>
      </c>
      <c r="B5497" s="788"/>
      <c r="C5497" s="788"/>
      <c r="D5497" s="788"/>
      <c r="E5497" s="781" t="s">
        <v>3998</v>
      </c>
      <c r="F5497" s="782"/>
      <c r="H5497" s="186"/>
    </row>
    <row r="5498" spans="1:8" ht="12.75" hidden="1" customHeight="1">
      <c r="A5498" s="190" t="s">
        <v>10268</v>
      </c>
      <c r="B5498" s="191">
        <f>ROUND(F5506,2)</f>
        <v>46.68</v>
      </c>
      <c r="C5498" s="432"/>
      <c r="D5498" s="432"/>
      <c r="E5498" s="270"/>
      <c r="F5498" s="271"/>
      <c r="H5498" s="186"/>
    </row>
    <row r="5499" spans="1:8" ht="12.75" hidden="1" customHeight="1">
      <c r="A5499" s="195" t="s">
        <v>12885</v>
      </c>
      <c r="B5499" s="196" t="s">
        <v>8261</v>
      </c>
      <c r="C5499" s="196" t="s">
        <v>8262</v>
      </c>
      <c r="D5499" s="196" t="s">
        <v>8263</v>
      </c>
      <c r="E5499" s="196" t="s">
        <v>8264</v>
      </c>
      <c r="F5499" s="197" t="s">
        <v>8265</v>
      </c>
      <c r="H5499" s="186"/>
    </row>
    <row r="5500" spans="1:8" ht="12.75" hidden="1" customHeight="1">
      <c r="A5500" s="778" t="s">
        <v>13445</v>
      </c>
      <c r="B5500" s="779"/>
      <c r="C5500" s="779"/>
      <c r="D5500" s="779"/>
      <c r="E5500" s="779"/>
      <c r="F5500" s="780"/>
      <c r="H5500" s="186"/>
    </row>
    <row r="5501" spans="1:8" ht="12.75" hidden="1" customHeight="1">
      <c r="A5501" s="207" t="s">
        <v>12355</v>
      </c>
      <c r="B5501" s="208" t="s">
        <v>10411</v>
      </c>
      <c r="C5501" s="209" t="s">
        <v>12889</v>
      </c>
      <c r="D5501" s="210">
        <v>1</v>
      </c>
      <c r="E5501" s="211">
        <f>Insumos!D$6241</f>
        <v>38.9</v>
      </c>
      <c r="F5501" s="204">
        <f>PRODUCT(D5501:E5501)</f>
        <v>38.9</v>
      </c>
      <c r="H5501" s="186"/>
    </row>
    <row r="5502" spans="1:8" ht="12.75" hidden="1" customHeight="1">
      <c r="A5502" s="783" t="s">
        <v>10905</v>
      </c>
      <c r="B5502" s="784"/>
      <c r="C5502" s="784"/>
      <c r="D5502" s="784"/>
      <c r="E5502" s="784"/>
      <c r="F5502" s="204">
        <f>SUM(F5501:F5501)</f>
        <v>38.9</v>
      </c>
      <c r="H5502" s="186"/>
    </row>
    <row r="5503" spans="1:8" ht="12.75" hidden="1" customHeight="1">
      <c r="A5503" s="783" t="s">
        <v>6572</v>
      </c>
      <c r="B5503" s="784"/>
      <c r="C5503" s="784"/>
      <c r="D5503" s="784"/>
      <c r="E5503" s="206" t="s">
        <v>10906</v>
      </c>
      <c r="F5503" s="204">
        <f>SUM(F5502)</f>
        <v>38.9</v>
      </c>
      <c r="H5503" s="186"/>
    </row>
    <row r="5504" spans="1:8" ht="12.75" hidden="1" customHeight="1">
      <c r="A5504" s="783"/>
      <c r="B5504" s="784"/>
      <c r="C5504" s="784"/>
      <c r="D5504" s="784"/>
      <c r="E5504" s="206" t="s">
        <v>10907</v>
      </c>
      <c r="F5504" s="213">
        <f>F$10*(F5498)</f>
        <v>0</v>
      </c>
      <c r="H5504" s="186"/>
    </row>
    <row r="5505" spans="1:8" ht="12.75" hidden="1" customHeight="1">
      <c r="A5505" s="783"/>
      <c r="B5505" s="784"/>
      <c r="C5505" s="784"/>
      <c r="D5505" s="784"/>
      <c r="E5505" s="206" t="s">
        <v>10908</v>
      </c>
      <c r="F5505" s="213">
        <f>SUM(F5503:F5504)*F$11</f>
        <v>7.78</v>
      </c>
      <c r="H5505" s="186"/>
    </row>
    <row r="5506" spans="1:8" ht="12.75" hidden="1" customHeight="1">
      <c r="A5506" s="789"/>
      <c r="B5506" s="790"/>
      <c r="C5506" s="790"/>
      <c r="D5506" s="790"/>
      <c r="E5506" s="214" t="s">
        <v>10909</v>
      </c>
      <c r="F5506" s="216">
        <f>SUM(F5503:F5505)</f>
        <v>46.68</v>
      </c>
      <c r="H5506" s="186"/>
    </row>
    <row r="5507" spans="1:8" ht="12.75" hidden="1" customHeight="1">
      <c r="A5507" s="206"/>
      <c r="B5507" s="206"/>
      <c r="C5507" s="206"/>
      <c r="D5507" s="206"/>
      <c r="E5507" s="206"/>
      <c r="F5507" s="220"/>
      <c r="H5507" s="186"/>
    </row>
    <row r="5508" spans="1:8" ht="12.75" hidden="1" customHeight="1">
      <c r="A5508" s="206"/>
      <c r="B5508" s="206"/>
      <c r="C5508" s="206"/>
      <c r="D5508" s="206"/>
      <c r="E5508" s="206"/>
      <c r="F5508" s="220"/>
      <c r="H5508" s="186"/>
    </row>
    <row r="5509" spans="1:8" ht="12.75" hidden="1" customHeight="1">
      <c r="H5509" s="186"/>
    </row>
    <row r="5510" spans="1:8" ht="24.75" hidden="1" customHeight="1">
      <c r="A5510" s="787" t="s">
        <v>10412</v>
      </c>
      <c r="B5510" s="788"/>
      <c r="C5510" s="788"/>
      <c r="D5510" s="788"/>
      <c r="E5510" s="781" t="s">
        <v>3998</v>
      </c>
      <c r="F5510" s="782"/>
      <c r="H5510" s="186"/>
    </row>
    <row r="5511" spans="1:8" ht="12.75" hidden="1" customHeight="1">
      <c r="A5511" s="190" t="s">
        <v>10268</v>
      </c>
      <c r="B5511" s="191">
        <f>ROUND(F5528,2)</f>
        <v>446.68</v>
      </c>
      <c r="C5511" s="432"/>
      <c r="D5511" s="432"/>
      <c r="E5511" s="270"/>
      <c r="F5511" s="271"/>
      <c r="H5511" s="186"/>
    </row>
    <row r="5512" spans="1:8" ht="12.75" hidden="1" customHeight="1">
      <c r="A5512" s="195" t="s">
        <v>12885</v>
      </c>
      <c r="B5512" s="196" t="s">
        <v>8261</v>
      </c>
      <c r="C5512" s="196" t="s">
        <v>8262</v>
      </c>
      <c r="D5512" s="196" t="s">
        <v>8263</v>
      </c>
      <c r="E5512" s="196" t="s">
        <v>8264</v>
      </c>
      <c r="F5512" s="197" t="s">
        <v>8265</v>
      </c>
      <c r="H5512" s="186"/>
    </row>
    <row r="5513" spans="1:8" ht="12.75" hidden="1" customHeight="1">
      <c r="A5513" s="778" t="s">
        <v>13437</v>
      </c>
      <c r="B5513" s="779"/>
      <c r="C5513" s="779"/>
      <c r="D5513" s="779"/>
      <c r="E5513" s="779"/>
      <c r="F5513" s="780"/>
      <c r="H5513" s="186"/>
    </row>
    <row r="5514" spans="1:8" ht="12.75" hidden="1" customHeight="1">
      <c r="A5514" s="207" t="s">
        <v>8236</v>
      </c>
      <c r="B5514" s="208" t="s">
        <v>8237</v>
      </c>
      <c r="C5514" s="209" t="s">
        <v>13436</v>
      </c>
      <c r="D5514" s="210">
        <v>2.5</v>
      </c>
      <c r="E5514" s="330">
        <f>F$14</f>
        <v>2.89</v>
      </c>
      <c r="F5514" s="204">
        <f>PRODUCT(D5514:E5514)</f>
        <v>7.2250000000000005</v>
      </c>
      <c r="H5514" s="186"/>
    </row>
    <row r="5515" spans="1:8" ht="12.75" hidden="1" customHeight="1">
      <c r="A5515" s="207" t="s">
        <v>4681</v>
      </c>
      <c r="B5515" s="208" t="s">
        <v>4682</v>
      </c>
      <c r="C5515" s="209" t="s">
        <v>13436</v>
      </c>
      <c r="D5515" s="210">
        <v>2.5</v>
      </c>
      <c r="E5515" s="330">
        <f>F$12</f>
        <v>2.12</v>
      </c>
      <c r="F5515" s="204">
        <f>PRODUCT(D5515:E5515)</f>
        <v>5.3000000000000007</v>
      </c>
      <c r="H5515" s="186"/>
    </row>
    <row r="5516" spans="1:8" ht="12.75" hidden="1" customHeight="1">
      <c r="A5516" s="783" t="s">
        <v>13444</v>
      </c>
      <c r="B5516" s="784"/>
      <c r="C5516" s="784"/>
      <c r="D5516" s="784"/>
      <c r="E5516" s="784"/>
      <c r="F5516" s="204">
        <f>SUM(F5514:F5515)</f>
        <v>12.525000000000002</v>
      </c>
      <c r="H5516" s="186"/>
    </row>
    <row r="5517" spans="1:8" ht="12.75" hidden="1" customHeight="1">
      <c r="A5517" s="778" t="s">
        <v>13445</v>
      </c>
      <c r="B5517" s="779"/>
      <c r="C5517" s="779"/>
      <c r="D5517" s="779"/>
      <c r="E5517" s="779"/>
      <c r="F5517" s="780"/>
      <c r="H5517" s="186"/>
    </row>
    <row r="5518" spans="1:8" ht="12.75" hidden="1" customHeight="1">
      <c r="A5518" s="207" t="s">
        <v>8238</v>
      </c>
      <c r="B5518" s="208" t="s">
        <v>8239</v>
      </c>
      <c r="C5518" s="209" t="s">
        <v>8240</v>
      </c>
      <c r="D5518" s="210">
        <v>3.1600000000000003E-2</v>
      </c>
      <c r="E5518" s="211">
        <f>Insumos!D$13</f>
        <v>42.5</v>
      </c>
      <c r="F5518" s="204">
        <f t="shared" ref="F5518:F5523" si="26">PRODUCT(D5518:E5518)</f>
        <v>1.3430000000000002</v>
      </c>
      <c r="H5518" s="186"/>
    </row>
    <row r="5519" spans="1:8" ht="12.75" hidden="1" customHeight="1">
      <c r="A5519" s="207" t="s">
        <v>5506</v>
      </c>
      <c r="B5519" s="208" t="s">
        <v>5507</v>
      </c>
      <c r="C5519" s="209" t="s">
        <v>8247</v>
      </c>
      <c r="D5519" s="210">
        <v>0.6</v>
      </c>
      <c r="E5519" s="211">
        <f>Insumos!D$556</f>
        <v>4.04</v>
      </c>
      <c r="F5519" s="204">
        <f t="shared" si="26"/>
        <v>2.4239999999999999</v>
      </c>
      <c r="H5519" s="186"/>
    </row>
    <row r="5520" spans="1:8" ht="12.75" hidden="1" customHeight="1">
      <c r="A5520" s="207" t="s">
        <v>10413</v>
      </c>
      <c r="B5520" s="208" t="s">
        <v>10414</v>
      </c>
      <c r="C5520" s="209" t="s">
        <v>6555</v>
      </c>
      <c r="D5520" s="210">
        <v>25</v>
      </c>
      <c r="E5520" s="211">
        <f>Insumos!D$278</f>
        <v>12.97</v>
      </c>
      <c r="F5520" s="204">
        <f t="shared" si="26"/>
        <v>324.25</v>
      </c>
      <c r="H5520" s="186"/>
    </row>
    <row r="5521" spans="1:8" ht="12.75" hidden="1" customHeight="1">
      <c r="A5521" s="207" t="s">
        <v>2943</v>
      </c>
      <c r="B5521" s="208" t="s">
        <v>2944</v>
      </c>
      <c r="C5521" s="209" t="s">
        <v>8247</v>
      </c>
      <c r="D5521" s="210">
        <v>25.3</v>
      </c>
      <c r="E5521" s="211">
        <f>Insumos!D$18</f>
        <v>0.4</v>
      </c>
      <c r="F5521" s="204">
        <f t="shared" si="26"/>
        <v>10.120000000000001</v>
      </c>
      <c r="H5521" s="186"/>
    </row>
    <row r="5522" spans="1:8" ht="12.75" hidden="1" customHeight="1">
      <c r="A5522" s="207" t="s">
        <v>8648</v>
      </c>
      <c r="B5522" s="208" t="s">
        <v>8649</v>
      </c>
      <c r="C5522" s="209" t="s">
        <v>8247</v>
      </c>
      <c r="D5522" s="210">
        <v>0.25</v>
      </c>
      <c r="E5522" s="211">
        <f>Insumos!D$21</f>
        <v>1.5</v>
      </c>
      <c r="F5522" s="204">
        <f t="shared" si="26"/>
        <v>0.375</v>
      </c>
      <c r="H5522" s="186"/>
    </row>
    <row r="5523" spans="1:8" ht="12.75" hidden="1" customHeight="1">
      <c r="A5523" s="207" t="s">
        <v>8245</v>
      </c>
      <c r="B5523" s="208" t="s">
        <v>8246</v>
      </c>
      <c r="C5523" s="209" t="s">
        <v>8247</v>
      </c>
      <c r="D5523" s="210">
        <v>12.64</v>
      </c>
      <c r="E5523" s="211">
        <f>Insumos!D$22</f>
        <v>0.46</v>
      </c>
      <c r="F5523" s="204">
        <f t="shared" si="26"/>
        <v>5.8144000000000009</v>
      </c>
      <c r="H5523" s="186"/>
    </row>
    <row r="5524" spans="1:8" ht="12.75" hidden="1" customHeight="1">
      <c r="A5524" s="783" t="s">
        <v>10905</v>
      </c>
      <c r="B5524" s="784"/>
      <c r="C5524" s="784"/>
      <c r="D5524" s="784"/>
      <c r="E5524" s="784"/>
      <c r="F5524" s="204">
        <f>SUM(F5518:F5523)</f>
        <v>344.32639999999998</v>
      </c>
      <c r="H5524" s="186"/>
    </row>
    <row r="5525" spans="1:8" ht="12.75" hidden="1" customHeight="1">
      <c r="A5525" s="783" t="s">
        <v>6572</v>
      </c>
      <c r="B5525" s="784"/>
      <c r="C5525" s="784"/>
      <c r="D5525" s="784"/>
      <c r="E5525" s="206" t="s">
        <v>10906</v>
      </c>
      <c r="F5525" s="204">
        <f>SUM(F5516,F5524)</f>
        <v>356.85139999999996</v>
      </c>
      <c r="H5525" s="186"/>
    </row>
    <row r="5526" spans="1:8" ht="12.75" hidden="1" customHeight="1">
      <c r="A5526" s="783"/>
      <c r="B5526" s="784"/>
      <c r="C5526" s="784"/>
      <c r="D5526" s="784"/>
      <c r="E5526" s="206" t="s">
        <v>10907</v>
      </c>
      <c r="F5526" s="213">
        <f>F$10*(F5516)</f>
        <v>15.380700000000003</v>
      </c>
      <c r="H5526" s="186"/>
    </row>
    <row r="5527" spans="1:8" ht="12.75" hidden="1" customHeight="1">
      <c r="A5527" s="783"/>
      <c r="B5527" s="784"/>
      <c r="C5527" s="784"/>
      <c r="D5527" s="784"/>
      <c r="E5527" s="206" t="s">
        <v>10908</v>
      </c>
      <c r="F5527" s="213">
        <f>SUM(F5525:F5526)*F$11</f>
        <v>74.446419999999989</v>
      </c>
      <c r="H5527" s="186"/>
    </row>
    <row r="5528" spans="1:8" ht="12.75" hidden="1" customHeight="1">
      <c r="A5528" s="789"/>
      <c r="B5528" s="790"/>
      <c r="C5528" s="790"/>
      <c r="D5528" s="790"/>
      <c r="E5528" s="214" t="s">
        <v>10909</v>
      </c>
      <c r="F5528" s="216">
        <f>SUM(F5525:F5527)</f>
        <v>446.67851999999993</v>
      </c>
      <c r="H5528" s="186"/>
    </row>
    <row r="5529" spans="1:8" ht="12.75" hidden="1" customHeight="1">
      <c r="H5529" s="186"/>
    </row>
    <row r="5530" spans="1:8" hidden="1">
      <c r="A5530" s="796" t="s">
        <v>10415</v>
      </c>
      <c r="B5530" s="796"/>
      <c r="C5530" s="796"/>
      <c r="D5530" s="796"/>
      <c r="E5530" s="796"/>
      <c r="F5530" s="796"/>
      <c r="H5530" s="186"/>
    </row>
    <row r="5531" spans="1:8" hidden="1">
      <c r="H5531" s="186"/>
    </row>
    <row r="5532" spans="1:8" ht="25.5" hidden="1" customHeight="1">
      <c r="A5532" s="787" t="s">
        <v>10416</v>
      </c>
      <c r="B5532" s="788"/>
      <c r="C5532" s="788"/>
      <c r="D5532" s="788"/>
      <c r="E5532" s="781" t="s">
        <v>3402</v>
      </c>
      <c r="F5532" s="782"/>
      <c r="H5532" s="186"/>
    </row>
    <row r="5533" spans="1:8" ht="12.75" hidden="1" customHeight="1">
      <c r="A5533" s="190" t="s">
        <v>10268</v>
      </c>
      <c r="B5533" s="191">
        <f>ROUND(F5548,2)</f>
        <v>239.52</v>
      </c>
      <c r="C5533" s="432"/>
      <c r="D5533" s="432"/>
      <c r="E5533" s="270"/>
      <c r="F5533" s="271"/>
      <c r="H5533" s="186"/>
    </row>
    <row r="5534" spans="1:8" hidden="1">
      <c r="A5534" s="195" t="s">
        <v>12885</v>
      </c>
      <c r="B5534" s="196" t="s">
        <v>8261</v>
      </c>
      <c r="C5534" s="196" t="s">
        <v>8262</v>
      </c>
      <c r="D5534" s="196" t="s">
        <v>8263</v>
      </c>
      <c r="E5534" s="196" t="s">
        <v>8264</v>
      </c>
      <c r="F5534" s="197" t="s">
        <v>8265</v>
      </c>
      <c r="H5534" s="186"/>
    </row>
    <row r="5535" spans="1:8" ht="12.75" hidden="1" customHeight="1">
      <c r="A5535" s="778" t="s">
        <v>13437</v>
      </c>
      <c r="B5535" s="779"/>
      <c r="C5535" s="779"/>
      <c r="D5535" s="779"/>
      <c r="E5535" s="779"/>
      <c r="F5535" s="780"/>
      <c r="H5535" s="186"/>
    </row>
    <row r="5536" spans="1:8" hidden="1">
      <c r="A5536" s="207" t="s">
        <v>8236</v>
      </c>
      <c r="B5536" s="208" t="s">
        <v>8237</v>
      </c>
      <c r="C5536" s="209" t="s">
        <v>13436</v>
      </c>
      <c r="D5536" s="210">
        <v>5</v>
      </c>
      <c r="E5536" s="330">
        <f>F$14</f>
        <v>2.89</v>
      </c>
      <c r="F5536" s="204">
        <f>PRODUCT(D5536:E5536)</f>
        <v>14.450000000000001</v>
      </c>
      <c r="H5536" s="186"/>
    </row>
    <row r="5537" spans="1:8" hidden="1">
      <c r="A5537" s="207" t="s">
        <v>4681</v>
      </c>
      <c r="B5537" s="208" t="s">
        <v>4682</v>
      </c>
      <c r="C5537" s="209" t="s">
        <v>13436</v>
      </c>
      <c r="D5537" s="210">
        <v>7</v>
      </c>
      <c r="E5537" s="330">
        <f>F$12</f>
        <v>2.12</v>
      </c>
      <c r="F5537" s="204">
        <f>PRODUCT(D5537:E5537)</f>
        <v>14.84</v>
      </c>
      <c r="H5537" s="186"/>
    </row>
    <row r="5538" spans="1:8" ht="12.75" hidden="1" customHeight="1">
      <c r="A5538" s="783" t="s">
        <v>13444</v>
      </c>
      <c r="B5538" s="784"/>
      <c r="C5538" s="784"/>
      <c r="D5538" s="784"/>
      <c r="E5538" s="784"/>
      <c r="F5538" s="204">
        <f>SUM(F5536:F5537)</f>
        <v>29.29</v>
      </c>
      <c r="H5538" s="186"/>
    </row>
    <row r="5539" spans="1:8" hidden="1">
      <c r="A5539" s="778" t="s">
        <v>13445</v>
      </c>
      <c r="B5539" s="779"/>
      <c r="C5539" s="779"/>
      <c r="D5539" s="779"/>
      <c r="E5539" s="779"/>
      <c r="F5539" s="780"/>
      <c r="H5539" s="186"/>
    </row>
    <row r="5540" spans="1:8" hidden="1">
      <c r="A5540" s="207" t="s">
        <v>12121</v>
      </c>
      <c r="B5540" s="208" t="s">
        <v>12122</v>
      </c>
      <c r="C5540" s="209" t="s">
        <v>8240</v>
      </c>
      <c r="D5540" s="210">
        <v>1.1499999999999999</v>
      </c>
      <c r="E5540" s="211">
        <f>Insumos!D$27</f>
        <v>50</v>
      </c>
      <c r="F5540" s="204">
        <f>PRODUCT(D5540:E5540)</f>
        <v>57.499999999999993</v>
      </c>
      <c r="H5540" s="186"/>
    </row>
    <row r="5541" spans="1:8" ht="12.75" hidden="1" customHeight="1">
      <c r="A5541" s="783" t="s">
        <v>10905</v>
      </c>
      <c r="B5541" s="784"/>
      <c r="C5541" s="784"/>
      <c r="D5541" s="784"/>
      <c r="E5541" s="784"/>
      <c r="F5541" s="204">
        <f>SUM(F5540:F5540)</f>
        <v>57.499999999999993</v>
      </c>
      <c r="H5541" s="186"/>
    </row>
    <row r="5542" spans="1:8" hidden="1">
      <c r="A5542" s="778" t="s">
        <v>8771</v>
      </c>
      <c r="B5542" s="779"/>
      <c r="C5542" s="779"/>
      <c r="D5542" s="779"/>
      <c r="E5542" s="779"/>
      <c r="F5542" s="780"/>
      <c r="H5542" s="186"/>
    </row>
    <row r="5543" spans="1:8" ht="22.5" hidden="1">
      <c r="A5543" s="219" t="s">
        <v>10911</v>
      </c>
      <c r="B5543" s="208" t="s">
        <v>10912</v>
      </c>
      <c r="C5543" s="209" t="s">
        <v>8240</v>
      </c>
      <c r="D5543" s="210">
        <v>0.3</v>
      </c>
      <c r="E5543" s="272">
        <f>B$3927/1.25</f>
        <v>256.14400000000001</v>
      </c>
      <c r="F5543" s="204">
        <f>PRODUCT(D5543:E5543)</f>
        <v>76.843199999999996</v>
      </c>
      <c r="H5543" s="186"/>
    </row>
    <row r="5544" spans="1:8" ht="12.75" hidden="1" customHeight="1">
      <c r="A5544" s="783" t="s">
        <v>10886</v>
      </c>
      <c r="B5544" s="784"/>
      <c r="C5544" s="784"/>
      <c r="D5544" s="784"/>
      <c r="E5544" s="784"/>
      <c r="F5544" s="204">
        <f>SUM(F5543:F5543)</f>
        <v>76.843199999999996</v>
      </c>
      <c r="H5544" s="186"/>
    </row>
    <row r="5545" spans="1:8" hidden="1">
      <c r="A5545" s="783" t="s">
        <v>6572</v>
      </c>
      <c r="B5545" s="784"/>
      <c r="C5545" s="784"/>
      <c r="D5545" s="784"/>
      <c r="E5545" s="206" t="s">
        <v>10906</v>
      </c>
      <c r="F5545" s="204">
        <f>SUM(F5538,F5544,F5541)</f>
        <v>163.63319999999999</v>
      </c>
      <c r="H5545" s="186"/>
    </row>
    <row r="5546" spans="1:8" hidden="1">
      <c r="A5546" s="783"/>
      <c r="B5546" s="784"/>
      <c r="C5546" s="784"/>
      <c r="D5546" s="784"/>
      <c r="E5546" s="206" t="s">
        <v>10907</v>
      </c>
      <c r="F5546" s="213">
        <f>F$10*(F5538)</f>
        <v>35.968119999999999</v>
      </c>
      <c r="H5546" s="186"/>
    </row>
    <row r="5547" spans="1:8" hidden="1">
      <c r="A5547" s="783"/>
      <c r="B5547" s="784"/>
      <c r="C5547" s="784"/>
      <c r="D5547" s="784"/>
      <c r="E5547" s="206" t="s">
        <v>10908</v>
      </c>
      <c r="F5547" s="213">
        <f>SUM(F5545:F5546)*F$11</f>
        <v>39.920264000000003</v>
      </c>
      <c r="H5547" s="186"/>
    </row>
    <row r="5548" spans="1:8" hidden="1">
      <c r="A5548" s="789"/>
      <c r="B5548" s="790"/>
      <c r="C5548" s="790"/>
      <c r="D5548" s="790"/>
      <c r="E5548" s="214" t="s">
        <v>10909</v>
      </c>
      <c r="F5548" s="216">
        <f>SUM(F5545:F5547)</f>
        <v>239.52158399999999</v>
      </c>
      <c r="H5548" s="186"/>
    </row>
    <row r="5549" spans="1:8" hidden="1">
      <c r="H5549" s="186"/>
    </row>
    <row r="5550" spans="1:8" ht="24.75" hidden="1" customHeight="1">
      <c r="A5550" s="787" t="s">
        <v>8291</v>
      </c>
      <c r="B5550" s="788"/>
      <c r="C5550" s="788"/>
      <c r="D5550" s="788"/>
      <c r="E5550" s="781" t="s">
        <v>3402</v>
      </c>
      <c r="F5550" s="782"/>
      <c r="H5550" s="186"/>
    </row>
    <row r="5551" spans="1:8" ht="12.75" hidden="1" customHeight="1">
      <c r="A5551" s="190" t="s">
        <v>10268</v>
      </c>
      <c r="B5551" s="191">
        <f>ROUND(F5566,2)</f>
        <v>235.59</v>
      </c>
      <c r="C5551" s="432"/>
      <c r="D5551" s="432"/>
      <c r="E5551" s="270"/>
      <c r="F5551" s="271"/>
      <c r="H5551" s="186"/>
    </row>
    <row r="5552" spans="1:8" hidden="1">
      <c r="A5552" s="195" t="s">
        <v>12885</v>
      </c>
      <c r="B5552" s="196" t="s">
        <v>8261</v>
      </c>
      <c r="C5552" s="196" t="s">
        <v>8262</v>
      </c>
      <c r="D5552" s="196" t="s">
        <v>8263</v>
      </c>
      <c r="E5552" s="196" t="s">
        <v>8264</v>
      </c>
      <c r="F5552" s="197" t="s">
        <v>8265</v>
      </c>
      <c r="H5552" s="186"/>
    </row>
    <row r="5553" spans="1:8" ht="12.75" hidden="1" customHeight="1">
      <c r="A5553" s="778" t="s">
        <v>13437</v>
      </c>
      <c r="B5553" s="779"/>
      <c r="C5553" s="779"/>
      <c r="D5553" s="779"/>
      <c r="E5553" s="779"/>
      <c r="F5553" s="780"/>
      <c r="H5553" s="186"/>
    </row>
    <row r="5554" spans="1:8" hidden="1">
      <c r="A5554" s="207" t="s">
        <v>8236</v>
      </c>
      <c r="B5554" s="208" t="s">
        <v>8237</v>
      </c>
      <c r="C5554" s="209" t="s">
        <v>13436</v>
      </c>
      <c r="D5554" s="210">
        <v>5</v>
      </c>
      <c r="E5554" s="330">
        <f>F$14</f>
        <v>2.89</v>
      </c>
      <c r="F5554" s="204">
        <f>PRODUCT(D5554:E5554)</f>
        <v>14.450000000000001</v>
      </c>
      <c r="H5554" s="186"/>
    </row>
    <row r="5555" spans="1:8" hidden="1">
      <c r="A5555" s="207" t="s">
        <v>4681</v>
      </c>
      <c r="B5555" s="208" t="s">
        <v>4682</v>
      </c>
      <c r="C5555" s="209" t="s">
        <v>13436</v>
      </c>
      <c r="D5555" s="210">
        <v>7</v>
      </c>
      <c r="E5555" s="330">
        <f>F$12</f>
        <v>2.12</v>
      </c>
      <c r="F5555" s="204">
        <f>PRODUCT(D5555:E5555)</f>
        <v>14.84</v>
      </c>
      <c r="H5555" s="186"/>
    </row>
    <row r="5556" spans="1:8" ht="12.75" hidden="1" customHeight="1">
      <c r="A5556" s="783" t="s">
        <v>13444</v>
      </c>
      <c r="B5556" s="784"/>
      <c r="C5556" s="784"/>
      <c r="D5556" s="784"/>
      <c r="E5556" s="784"/>
      <c r="F5556" s="204">
        <f>SUM(F5554:F5555)</f>
        <v>29.29</v>
      </c>
      <c r="H5556" s="186"/>
    </row>
    <row r="5557" spans="1:8" hidden="1">
      <c r="A5557" s="778" t="s">
        <v>13445</v>
      </c>
      <c r="B5557" s="779"/>
      <c r="C5557" s="779"/>
      <c r="D5557" s="779"/>
      <c r="E5557" s="779"/>
      <c r="F5557" s="780"/>
      <c r="H5557" s="186"/>
    </row>
    <row r="5558" spans="1:8" hidden="1">
      <c r="A5558" s="207" t="s">
        <v>12121</v>
      </c>
      <c r="B5558" s="208" t="s">
        <v>12122</v>
      </c>
      <c r="C5558" s="209" t="s">
        <v>8240</v>
      </c>
      <c r="D5558" s="210">
        <v>1.1499999999999999</v>
      </c>
      <c r="E5558" s="211">
        <f>Insumos!D$27</f>
        <v>50</v>
      </c>
      <c r="F5558" s="204">
        <f>PRODUCT(D5558:E5558)</f>
        <v>57.499999999999993</v>
      </c>
      <c r="H5558" s="186"/>
    </row>
    <row r="5559" spans="1:8" ht="12.75" hidden="1" customHeight="1">
      <c r="A5559" s="783" t="s">
        <v>10905</v>
      </c>
      <c r="B5559" s="784"/>
      <c r="C5559" s="784"/>
      <c r="D5559" s="784"/>
      <c r="E5559" s="784"/>
      <c r="F5559" s="204">
        <f>SUM(F5558:F5558)</f>
        <v>57.499999999999993</v>
      </c>
      <c r="H5559" s="186"/>
    </row>
    <row r="5560" spans="1:8" hidden="1">
      <c r="A5560" s="778" t="s">
        <v>8771</v>
      </c>
      <c r="B5560" s="779"/>
      <c r="C5560" s="779"/>
      <c r="D5560" s="779"/>
      <c r="E5560" s="779"/>
      <c r="F5560" s="780"/>
      <c r="H5560" s="186"/>
    </row>
    <row r="5561" spans="1:8" ht="22.5" hidden="1">
      <c r="A5561" s="219" t="s">
        <v>8292</v>
      </c>
      <c r="B5561" s="208" t="s">
        <v>11820</v>
      </c>
      <c r="C5561" s="209" t="s">
        <v>8240</v>
      </c>
      <c r="D5561" s="210">
        <v>0.3</v>
      </c>
      <c r="E5561" s="272">
        <f>B$3989/1.25</f>
        <v>245.21599999999998</v>
      </c>
      <c r="F5561" s="204">
        <f>PRODUCT(D5561:E5561)</f>
        <v>73.564799999999991</v>
      </c>
      <c r="H5561" s="186"/>
    </row>
    <row r="5562" spans="1:8" ht="12.75" hidden="1" customHeight="1">
      <c r="A5562" s="783" t="s">
        <v>10886</v>
      </c>
      <c r="B5562" s="784"/>
      <c r="C5562" s="784"/>
      <c r="D5562" s="784"/>
      <c r="E5562" s="784"/>
      <c r="F5562" s="204">
        <f>SUM(F5561:F5561)</f>
        <v>73.564799999999991</v>
      </c>
      <c r="H5562" s="186"/>
    </row>
    <row r="5563" spans="1:8" hidden="1">
      <c r="A5563" s="783" t="s">
        <v>6572</v>
      </c>
      <c r="B5563" s="784"/>
      <c r="C5563" s="784"/>
      <c r="D5563" s="784"/>
      <c r="E5563" s="206" t="s">
        <v>10906</v>
      </c>
      <c r="F5563" s="204">
        <f>SUM(F5556,F5562,F5559)</f>
        <v>160.35479999999998</v>
      </c>
      <c r="H5563" s="186"/>
    </row>
    <row r="5564" spans="1:8" hidden="1">
      <c r="A5564" s="783"/>
      <c r="B5564" s="784"/>
      <c r="C5564" s="784"/>
      <c r="D5564" s="784"/>
      <c r="E5564" s="206" t="s">
        <v>10907</v>
      </c>
      <c r="F5564" s="213">
        <f>F$10*(F5556)</f>
        <v>35.968119999999999</v>
      </c>
      <c r="H5564" s="186"/>
    </row>
    <row r="5565" spans="1:8" hidden="1">
      <c r="A5565" s="783"/>
      <c r="B5565" s="784"/>
      <c r="C5565" s="784"/>
      <c r="D5565" s="784"/>
      <c r="E5565" s="206" t="s">
        <v>10908</v>
      </c>
      <c r="F5565" s="213">
        <f>SUM(F5563:F5564)*F$11</f>
        <v>39.264583999999999</v>
      </c>
      <c r="H5565" s="186"/>
    </row>
    <row r="5566" spans="1:8" hidden="1">
      <c r="A5566" s="789"/>
      <c r="B5566" s="790"/>
      <c r="C5566" s="790"/>
      <c r="D5566" s="790"/>
      <c r="E5566" s="214" t="s">
        <v>10909</v>
      </c>
      <c r="F5566" s="216">
        <f>SUM(F5563:F5565)</f>
        <v>235.58750399999997</v>
      </c>
      <c r="H5566" s="186"/>
    </row>
    <row r="5567" spans="1:8" hidden="1">
      <c r="H5567" s="186"/>
    </row>
    <row r="5568" spans="1:8" hidden="1">
      <c r="A5568" s="796" t="s">
        <v>11821</v>
      </c>
      <c r="B5568" s="796"/>
      <c r="C5568" s="796"/>
      <c r="D5568" s="796"/>
      <c r="E5568" s="796"/>
      <c r="F5568" s="796"/>
      <c r="H5568" s="186"/>
    </row>
    <row r="5569" spans="1:8">
      <c r="H5569" s="186"/>
    </row>
    <row r="5570" spans="1:8" ht="12.75" hidden="1" customHeight="1">
      <c r="A5570" s="787" t="s">
        <v>11822</v>
      </c>
      <c r="B5570" s="788"/>
      <c r="C5570" s="788"/>
      <c r="D5570" s="788"/>
      <c r="E5570" s="781" t="s">
        <v>3998</v>
      </c>
      <c r="F5570" s="782"/>
      <c r="H5570" s="186"/>
    </row>
    <row r="5571" spans="1:8" hidden="1">
      <c r="A5571" s="190" t="s">
        <v>10268</v>
      </c>
      <c r="B5571" s="191">
        <f>ROUND(F5586,2)</f>
        <v>159.94</v>
      </c>
      <c r="C5571" s="432"/>
      <c r="D5571" s="432"/>
      <c r="E5571" s="270"/>
      <c r="F5571" s="271"/>
      <c r="H5571" s="186"/>
    </row>
    <row r="5572" spans="1:8" hidden="1">
      <c r="A5572" s="195" t="s">
        <v>12885</v>
      </c>
      <c r="B5572" s="196" t="s">
        <v>8261</v>
      </c>
      <c r="C5572" s="196" t="s">
        <v>8262</v>
      </c>
      <c r="D5572" s="196" t="s">
        <v>8263</v>
      </c>
      <c r="E5572" s="196" t="s">
        <v>8264</v>
      </c>
      <c r="F5572" s="197" t="s">
        <v>8265</v>
      </c>
      <c r="H5572" s="186"/>
    </row>
    <row r="5573" spans="1:8" ht="12.75" hidden="1" customHeight="1">
      <c r="A5573" s="778" t="s">
        <v>13437</v>
      </c>
      <c r="B5573" s="779"/>
      <c r="C5573" s="779"/>
      <c r="D5573" s="779"/>
      <c r="E5573" s="779"/>
      <c r="F5573" s="780"/>
      <c r="H5573" s="186"/>
    </row>
    <row r="5574" spans="1:8" hidden="1">
      <c r="A5574" s="207" t="s">
        <v>8236</v>
      </c>
      <c r="B5574" s="208" t="s">
        <v>8237</v>
      </c>
      <c r="C5574" s="209" t="s">
        <v>13436</v>
      </c>
      <c r="D5574" s="210">
        <v>2.4</v>
      </c>
      <c r="E5574" s="330">
        <f>F$14</f>
        <v>2.89</v>
      </c>
      <c r="F5574" s="204">
        <f>PRODUCT(D5574:E5574)</f>
        <v>6.9359999999999999</v>
      </c>
      <c r="H5574" s="186"/>
    </row>
    <row r="5575" spans="1:8" hidden="1">
      <c r="A5575" s="207" t="s">
        <v>4681</v>
      </c>
      <c r="B5575" s="208" t="s">
        <v>4682</v>
      </c>
      <c r="C5575" s="209" t="s">
        <v>13436</v>
      </c>
      <c r="D5575" s="210">
        <v>4.8</v>
      </c>
      <c r="E5575" s="330">
        <f>F$12</f>
        <v>2.12</v>
      </c>
      <c r="F5575" s="204">
        <f>PRODUCT(D5575:E5575)</f>
        <v>10.176</v>
      </c>
      <c r="H5575" s="186"/>
    </row>
    <row r="5576" spans="1:8" ht="12.75" hidden="1" customHeight="1">
      <c r="A5576" s="783" t="s">
        <v>13444</v>
      </c>
      <c r="B5576" s="784"/>
      <c r="C5576" s="784"/>
      <c r="D5576" s="784"/>
      <c r="E5576" s="784"/>
      <c r="F5576" s="204">
        <f>SUM(F5574:F5575)</f>
        <v>17.112000000000002</v>
      </c>
      <c r="H5576" s="186"/>
    </row>
    <row r="5577" spans="1:8" hidden="1">
      <c r="A5577" s="778" t="s">
        <v>13445</v>
      </c>
      <c r="B5577" s="779"/>
      <c r="C5577" s="779"/>
      <c r="D5577" s="779"/>
      <c r="E5577" s="779"/>
      <c r="F5577" s="780"/>
      <c r="H5577" s="186"/>
    </row>
    <row r="5578" spans="1:8" hidden="1">
      <c r="A5578" s="207" t="s">
        <v>8238</v>
      </c>
      <c r="B5578" s="208" t="s">
        <v>8239</v>
      </c>
      <c r="C5578" s="209" t="s">
        <v>8240</v>
      </c>
      <c r="D5578" s="210">
        <v>4.0000000000000001E-3</v>
      </c>
      <c r="E5578" s="211">
        <f>Insumos!D$13</f>
        <v>42.5</v>
      </c>
      <c r="F5578" s="204">
        <f>PRODUCT(D5578:E5578)</f>
        <v>0.17</v>
      </c>
      <c r="H5578" s="186"/>
    </row>
    <row r="5579" spans="1:8" hidden="1">
      <c r="A5579" s="207" t="s">
        <v>8648</v>
      </c>
      <c r="B5579" s="208" t="s">
        <v>8649</v>
      </c>
      <c r="C5579" s="209" t="s">
        <v>8247</v>
      </c>
      <c r="D5579" s="210">
        <v>0.7</v>
      </c>
      <c r="E5579" s="211">
        <f>Insumos!D$21</f>
        <v>1.5</v>
      </c>
      <c r="F5579" s="204">
        <f>PRODUCT(D5579:E5579)</f>
        <v>1.0499999999999998</v>
      </c>
      <c r="H5579" s="186"/>
    </row>
    <row r="5580" spans="1:8" hidden="1">
      <c r="A5580" s="207" t="s">
        <v>8245</v>
      </c>
      <c r="B5580" s="208" t="s">
        <v>8246</v>
      </c>
      <c r="C5580" s="209" t="s">
        <v>8247</v>
      </c>
      <c r="D5580" s="210">
        <v>1.6</v>
      </c>
      <c r="E5580" s="211">
        <f>Insumos!D$22</f>
        <v>0.46</v>
      </c>
      <c r="F5580" s="204">
        <f>PRODUCT(D5580:E5580)</f>
        <v>0.7360000000000001</v>
      </c>
      <c r="H5580" s="186"/>
    </row>
    <row r="5581" spans="1:8" hidden="1">
      <c r="A5581" s="207" t="s">
        <v>11823</v>
      </c>
      <c r="B5581" s="208" t="s">
        <v>11824</v>
      </c>
      <c r="C5581" s="209" t="s">
        <v>12889</v>
      </c>
      <c r="D5581" s="210">
        <v>1</v>
      </c>
      <c r="E5581" s="211">
        <f>Insumos!D$250</f>
        <v>93.2</v>
      </c>
      <c r="F5581" s="204">
        <f>PRODUCT(D5581:E5581)</f>
        <v>93.2</v>
      </c>
      <c r="H5581" s="186"/>
    </row>
    <row r="5582" spans="1:8" ht="12.75" hidden="1" customHeight="1">
      <c r="A5582" s="783" t="s">
        <v>10905</v>
      </c>
      <c r="B5582" s="784"/>
      <c r="C5582" s="784"/>
      <c r="D5582" s="784"/>
      <c r="E5582" s="784"/>
      <c r="F5582" s="204">
        <f>SUM(F5578:F5581)</f>
        <v>95.156000000000006</v>
      </c>
      <c r="H5582" s="186"/>
    </row>
    <row r="5583" spans="1:8" hidden="1">
      <c r="A5583" s="783" t="s">
        <v>6572</v>
      </c>
      <c r="B5583" s="784"/>
      <c r="C5583" s="784"/>
      <c r="D5583" s="784"/>
      <c r="E5583" s="206" t="s">
        <v>10906</v>
      </c>
      <c r="F5583" s="204">
        <f>SUM(F5576,F5582)</f>
        <v>112.268</v>
      </c>
      <c r="H5583" s="186"/>
    </row>
    <row r="5584" spans="1:8" hidden="1">
      <c r="A5584" s="783"/>
      <c r="B5584" s="784"/>
      <c r="C5584" s="784"/>
      <c r="D5584" s="784"/>
      <c r="E5584" s="206" t="s">
        <v>10907</v>
      </c>
      <c r="F5584" s="213">
        <f>F$10*(F5576)</f>
        <v>21.013536000000002</v>
      </c>
      <c r="H5584" s="186"/>
    </row>
    <row r="5585" spans="1:8" hidden="1">
      <c r="A5585" s="783"/>
      <c r="B5585" s="784"/>
      <c r="C5585" s="784"/>
      <c r="D5585" s="784"/>
      <c r="E5585" s="206" t="s">
        <v>10908</v>
      </c>
      <c r="F5585" s="213">
        <f>SUM(F5583:F5584)*F$11</f>
        <v>26.656307200000004</v>
      </c>
      <c r="H5585" s="186"/>
    </row>
    <row r="5586" spans="1:8" hidden="1">
      <c r="A5586" s="789"/>
      <c r="B5586" s="790"/>
      <c r="C5586" s="790"/>
      <c r="D5586" s="790"/>
      <c r="E5586" s="214" t="s">
        <v>10909</v>
      </c>
      <c r="F5586" s="216">
        <f>SUM(F5583:F5585)</f>
        <v>159.93784320000003</v>
      </c>
      <c r="H5586" s="186"/>
    </row>
    <row r="5587" spans="1:8" hidden="1">
      <c r="A5587" s="206"/>
      <c r="B5587" s="206"/>
      <c r="C5587" s="206"/>
      <c r="D5587" s="206"/>
      <c r="E5587" s="206"/>
      <c r="F5587" s="220"/>
      <c r="H5587" s="186"/>
    </row>
    <row r="5588" spans="1:8" hidden="1">
      <c r="H5588" s="186"/>
    </row>
    <row r="5589" spans="1:8" ht="24.75" hidden="1" customHeight="1">
      <c r="A5589" s="787" t="s">
        <v>11825</v>
      </c>
      <c r="B5589" s="788"/>
      <c r="C5589" s="788"/>
      <c r="D5589" s="788"/>
      <c r="E5589" s="781" t="s">
        <v>3998</v>
      </c>
      <c r="F5589" s="782"/>
      <c r="H5589" s="186"/>
    </row>
    <row r="5590" spans="1:8" ht="12.75" hidden="1" customHeight="1">
      <c r="A5590" s="190" t="s">
        <v>10268</v>
      </c>
      <c r="B5590" s="191">
        <f>ROUND(F5598,2)</f>
        <v>75.2</v>
      </c>
      <c r="C5590" s="432"/>
      <c r="D5590" s="432"/>
      <c r="E5590" s="270"/>
      <c r="F5590" s="271"/>
      <c r="H5590" s="186"/>
    </row>
    <row r="5591" spans="1:8" hidden="1">
      <c r="A5591" s="195" t="s">
        <v>12885</v>
      </c>
      <c r="B5591" s="196" t="s">
        <v>8261</v>
      </c>
      <c r="C5591" s="196" t="s">
        <v>8262</v>
      </c>
      <c r="D5591" s="196" t="s">
        <v>8263</v>
      </c>
      <c r="E5591" s="196" t="s">
        <v>8264</v>
      </c>
      <c r="F5591" s="197" t="s">
        <v>8265</v>
      </c>
      <c r="H5591" s="186"/>
    </row>
    <row r="5592" spans="1:8" hidden="1">
      <c r="A5592" s="778" t="s">
        <v>13445</v>
      </c>
      <c r="B5592" s="779"/>
      <c r="C5592" s="779"/>
      <c r="D5592" s="779"/>
      <c r="E5592" s="779"/>
      <c r="F5592" s="780"/>
      <c r="H5592" s="186"/>
    </row>
    <row r="5593" spans="1:8" ht="22.5" hidden="1">
      <c r="A5593" s="336" t="s">
        <v>11826</v>
      </c>
      <c r="B5593" s="336" t="s">
        <v>11827</v>
      </c>
      <c r="C5593" s="337" t="s">
        <v>12889</v>
      </c>
      <c r="D5593" s="338">
        <v>1</v>
      </c>
      <c r="E5593" s="211">
        <f>Insumos!D$6181</f>
        <v>62.67</v>
      </c>
      <c r="F5593" s="204">
        <f>PRODUCT(D5593:E5593)</f>
        <v>62.67</v>
      </c>
      <c r="H5593" s="186"/>
    </row>
    <row r="5594" spans="1:8" ht="12.75" hidden="1" customHeight="1">
      <c r="A5594" s="783" t="s">
        <v>10905</v>
      </c>
      <c r="B5594" s="784"/>
      <c r="C5594" s="784"/>
      <c r="D5594" s="784"/>
      <c r="E5594" s="784"/>
      <c r="F5594" s="204">
        <f>SUM(F5593:F5593)</f>
        <v>62.67</v>
      </c>
      <c r="H5594" s="186"/>
    </row>
    <row r="5595" spans="1:8" hidden="1">
      <c r="A5595" s="783" t="s">
        <v>6572</v>
      </c>
      <c r="B5595" s="784"/>
      <c r="C5595" s="784"/>
      <c r="D5595" s="784"/>
      <c r="E5595" s="206" t="s">
        <v>10906</v>
      </c>
      <c r="F5595" s="204">
        <f>SUM(F5594)</f>
        <v>62.67</v>
      </c>
      <c r="H5595" s="186"/>
    </row>
    <row r="5596" spans="1:8" hidden="1">
      <c r="A5596" s="783"/>
      <c r="B5596" s="784"/>
      <c r="C5596" s="784"/>
      <c r="D5596" s="784"/>
      <c r="E5596" s="206" t="s">
        <v>10907</v>
      </c>
      <c r="F5596" s="213">
        <f>F$10*(F5590)</f>
        <v>0</v>
      </c>
      <c r="H5596" s="186"/>
    </row>
    <row r="5597" spans="1:8" hidden="1">
      <c r="A5597" s="783"/>
      <c r="B5597" s="784"/>
      <c r="C5597" s="784"/>
      <c r="D5597" s="784"/>
      <c r="E5597" s="206" t="s">
        <v>10908</v>
      </c>
      <c r="F5597" s="213">
        <f>SUM(F5595:F5596)*F$11</f>
        <v>12.534000000000001</v>
      </c>
      <c r="H5597" s="186"/>
    </row>
    <row r="5598" spans="1:8" hidden="1">
      <c r="A5598" s="789"/>
      <c r="B5598" s="790"/>
      <c r="C5598" s="790"/>
      <c r="D5598" s="790"/>
      <c r="E5598" s="214" t="s">
        <v>10909</v>
      </c>
      <c r="F5598" s="216">
        <f>SUM(F5595:F5597)</f>
        <v>75.204000000000008</v>
      </c>
      <c r="H5598" s="186"/>
    </row>
    <row r="5599" spans="1:8" hidden="1">
      <c r="H5599" s="186"/>
    </row>
    <row r="5600" spans="1:8" ht="25.5" hidden="1" customHeight="1">
      <c r="A5600" s="787" t="s">
        <v>11828</v>
      </c>
      <c r="B5600" s="788"/>
      <c r="C5600" s="788"/>
      <c r="D5600" s="788"/>
      <c r="E5600" s="781" t="s">
        <v>3998</v>
      </c>
      <c r="F5600" s="782"/>
      <c r="H5600" s="186"/>
    </row>
    <row r="5601" spans="1:8" ht="12.75" hidden="1" customHeight="1">
      <c r="A5601" s="190" t="s">
        <v>10268</v>
      </c>
      <c r="B5601" s="191">
        <f>ROUND(F5609,2)</f>
        <v>84.29</v>
      </c>
      <c r="C5601" s="432"/>
      <c r="D5601" s="432"/>
      <c r="E5601" s="270"/>
      <c r="F5601" s="271"/>
      <c r="H5601" s="186"/>
    </row>
    <row r="5602" spans="1:8" hidden="1">
      <c r="A5602" s="195" t="s">
        <v>12885</v>
      </c>
      <c r="B5602" s="196" t="s">
        <v>8261</v>
      </c>
      <c r="C5602" s="196" t="s">
        <v>8262</v>
      </c>
      <c r="D5602" s="196" t="s">
        <v>8263</v>
      </c>
      <c r="E5602" s="196" t="s">
        <v>8264</v>
      </c>
      <c r="F5602" s="197" t="s">
        <v>8265</v>
      </c>
      <c r="H5602" s="186"/>
    </row>
    <row r="5603" spans="1:8" hidden="1">
      <c r="A5603" s="778" t="s">
        <v>13445</v>
      </c>
      <c r="B5603" s="779"/>
      <c r="C5603" s="779"/>
      <c r="D5603" s="779"/>
      <c r="E5603" s="779"/>
      <c r="F5603" s="780"/>
      <c r="H5603" s="186"/>
    </row>
    <row r="5604" spans="1:8" ht="22.5" hidden="1">
      <c r="A5604" s="336" t="s">
        <v>11829</v>
      </c>
      <c r="B5604" s="336" t="s">
        <v>12326</v>
      </c>
      <c r="C5604" s="337" t="s">
        <v>12889</v>
      </c>
      <c r="D5604" s="338">
        <v>1</v>
      </c>
      <c r="E5604" s="211">
        <f>Insumos!D$6182</f>
        <v>70.239999999999995</v>
      </c>
      <c r="F5604" s="204">
        <f>PRODUCT(D5604:E5604)</f>
        <v>70.239999999999995</v>
      </c>
      <c r="H5604" s="186"/>
    </row>
    <row r="5605" spans="1:8" ht="12.75" hidden="1" customHeight="1">
      <c r="A5605" s="783" t="s">
        <v>10905</v>
      </c>
      <c r="B5605" s="784"/>
      <c r="C5605" s="784"/>
      <c r="D5605" s="784"/>
      <c r="E5605" s="784"/>
      <c r="F5605" s="204">
        <f>SUM(F5604:F5604)</f>
        <v>70.239999999999995</v>
      </c>
      <c r="H5605" s="186"/>
    </row>
    <row r="5606" spans="1:8" hidden="1">
      <c r="A5606" s="783" t="s">
        <v>6572</v>
      </c>
      <c r="B5606" s="784"/>
      <c r="C5606" s="784"/>
      <c r="D5606" s="784"/>
      <c r="E5606" s="206" t="s">
        <v>10906</v>
      </c>
      <c r="F5606" s="204">
        <f>SUM(F5605)</f>
        <v>70.239999999999995</v>
      </c>
      <c r="H5606" s="186"/>
    </row>
    <row r="5607" spans="1:8" hidden="1">
      <c r="A5607" s="783"/>
      <c r="B5607" s="784"/>
      <c r="C5607" s="784"/>
      <c r="D5607" s="784"/>
      <c r="E5607" s="206" t="s">
        <v>10907</v>
      </c>
      <c r="F5607" s="213">
        <f>F$10*(F5601)</f>
        <v>0</v>
      </c>
      <c r="H5607" s="186"/>
    </row>
    <row r="5608" spans="1:8" hidden="1">
      <c r="A5608" s="783"/>
      <c r="B5608" s="784"/>
      <c r="C5608" s="784"/>
      <c r="D5608" s="784"/>
      <c r="E5608" s="206" t="s">
        <v>10908</v>
      </c>
      <c r="F5608" s="213">
        <f>SUM(F5606:F5607)*F$11</f>
        <v>14.048</v>
      </c>
      <c r="H5608" s="186"/>
    </row>
    <row r="5609" spans="1:8" hidden="1">
      <c r="A5609" s="789"/>
      <c r="B5609" s="790"/>
      <c r="C5609" s="790"/>
      <c r="D5609" s="790"/>
      <c r="E5609" s="214" t="s">
        <v>10909</v>
      </c>
      <c r="F5609" s="216">
        <f>SUM(F5606:F5608)</f>
        <v>84.287999999999997</v>
      </c>
      <c r="H5609" s="186"/>
    </row>
    <row r="5610" spans="1:8" hidden="1">
      <c r="H5610" s="186"/>
    </row>
    <row r="5611" spans="1:8" ht="25.5" hidden="1" customHeight="1">
      <c r="A5611" s="787" t="s">
        <v>2358</v>
      </c>
      <c r="B5611" s="788"/>
      <c r="C5611" s="788"/>
      <c r="D5611" s="788"/>
      <c r="E5611" s="781" t="s">
        <v>3998</v>
      </c>
      <c r="F5611" s="782"/>
      <c r="H5611" s="186"/>
    </row>
    <row r="5612" spans="1:8" ht="12.75" hidden="1" customHeight="1">
      <c r="A5612" s="190" t="s">
        <v>10268</v>
      </c>
      <c r="B5612" s="191">
        <f>ROUND(F5620,2)</f>
        <v>59.65</v>
      </c>
      <c r="C5612" s="432"/>
      <c r="D5612" s="432"/>
      <c r="E5612" s="270"/>
      <c r="F5612" s="271"/>
      <c r="H5612" s="186"/>
    </row>
    <row r="5613" spans="1:8" hidden="1">
      <c r="A5613" s="195" t="s">
        <v>12885</v>
      </c>
      <c r="B5613" s="196" t="s">
        <v>8261</v>
      </c>
      <c r="C5613" s="196" t="s">
        <v>8262</v>
      </c>
      <c r="D5613" s="196" t="s">
        <v>8263</v>
      </c>
      <c r="E5613" s="196" t="s">
        <v>8264</v>
      </c>
      <c r="F5613" s="197" t="s">
        <v>8265</v>
      </c>
      <c r="H5613" s="186"/>
    </row>
    <row r="5614" spans="1:8" hidden="1">
      <c r="A5614" s="778" t="s">
        <v>13445</v>
      </c>
      <c r="B5614" s="779"/>
      <c r="C5614" s="779"/>
      <c r="D5614" s="779"/>
      <c r="E5614" s="779"/>
      <c r="F5614" s="780"/>
      <c r="H5614" s="186"/>
    </row>
    <row r="5615" spans="1:8" ht="22.5" hidden="1">
      <c r="A5615" s="336" t="s">
        <v>2359</v>
      </c>
      <c r="B5615" s="336" t="s">
        <v>5519</v>
      </c>
      <c r="C5615" s="337" t="s">
        <v>12889</v>
      </c>
      <c r="D5615" s="338">
        <v>1</v>
      </c>
      <c r="E5615" s="211">
        <f>Insumos!D$6185</f>
        <v>49.71</v>
      </c>
      <c r="F5615" s="204">
        <f>PRODUCT(D5615:E5615)</f>
        <v>49.71</v>
      </c>
      <c r="H5615" s="186"/>
    </row>
    <row r="5616" spans="1:8" ht="12.75" hidden="1" customHeight="1">
      <c r="A5616" s="783" t="s">
        <v>10905</v>
      </c>
      <c r="B5616" s="784"/>
      <c r="C5616" s="784"/>
      <c r="D5616" s="784"/>
      <c r="E5616" s="784"/>
      <c r="F5616" s="204">
        <f>SUM(F5615:F5615)</f>
        <v>49.71</v>
      </c>
      <c r="H5616" s="186"/>
    </row>
    <row r="5617" spans="1:8" hidden="1">
      <c r="A5617" s="783" t="s">
        <v>6572</v>
      </c>
      <c r="B5617" s="784"/>
      <c r="C5617" s="784"/>
      <c r="D5617" s="784"/>
      <c r="E5617" s="206" t="s">
        <v>10906</v>
      </c>
      <c r="F5617" s="204">
        <f>SUM(F5616)</f>
        <v>49.71</v>
      </c>
      <c r="H5617" s="186"/>
    </row>
    <row r="5618" spans="1:8" hidden="1">
      <c r="A5618" s="783"/>
      <c r="B5618" s="784"/>
      <c r="C5618" s="784"/>
      <c r="D5618" s="784"/>
      <c r="E5618" s="206" t="s">
        <v>10907</v>
      </c>
      <c r="F5618" s="213">
        <f>F$10*(F5612)</f>
        <v>0</v>
      </c>
      <c r="H5618" s="186"/>
    </row>
    <row r="5619" spans="1:8" hidden="1">
      <c r="A5619" s="783"/>
      <c r="B5619" s="784"/>
      <c r="C5619" s="784"/>
      <c r="D5619" s="784"/>
      <c r="E5619" s="206" t="s">
        <v>10908</v>
      </c>
      <c r="F5619" s="213">
        <f>SUM(F5617:F5618)*F$11</f>
        <v>9.9420000000000002</v>
      </c>
      <c r="H5619" s="186"/>
    </row>
    <row r="5620" spans="1:8" hidden="1">
      <c r="A5620" s="789"/>
      <c r="B5620" s="790"/>
      <c r="C5620" s="790"/>
      <c r="D5620" s="790"/>
      <c r="E5620" s="214" t="s">
        <v>10909</v>
      </c>
      <c r="F5620" s="216">
        <f>SUM(F5617:F5619)</f>
        <v>59.652000000000001</v>
      </c>
      <c r="H5620" s="186"/>
    </row>
    <row r="5621" spans="1:8" hidden="1">
      <c r="A5621" s="206"/>
      <c r="B5621" s="206"/>
      <c r="C5621" s="206"/>
      <c r="D5621" s="206"/>
      <c r="E5621" s="206"/>
      <c r="F5621" s="220"/>
      <c r="H5621" s="186"/>
    </row>
    <row r="5622" spans="1:8" hidden="1">
      <c r="A5622" s="206"/>
      <c r="B5622" s="206"/>
      <c r="C5622" s="206"/>
      <c r="D5622" s="206"/>
      <c r="E5622" s="206"/>
      <c r="F5622" s="220"/>
      <c r="H5622" s="186"/>
    </row>
    <row r="5623" spans="1:8" hidden="1">
      <c r="H5623" s="186"/>
    </row>
    <row r="5624" spans="1:8" ht="25.5" hidden="1" customHeight="1">
      <c r="A5624" s="787" t="s">
        <v>7605</v>
      </c>
      <c r="B5624" s="788"/>
      <c r="C5624" s="788"/>
      <c r="D5624" s="788"/>
      <c r="E5624" s="781" t="s">
        <v>3998</v>
      </c>
      <c r="F5624" s="782"/>
      <c r="H5624" s="186"/>
    </row>
    <row r="5625" spans="1:8" ht="12.75" hidden="1" customHeight="1">
      <c r="A5625" s="190" t="s">
        <v>10268</v>
      </c>
      <c r="B5625" s="191">
        <f>ROUND(F5633,2)</f>
        <v>80.400000000000006</v>
      </c>
      <c r="C5625" s="432"/>
      <c r="D5625" s="432"/>
      <c r="E5625" s="270"/>
      <c r="F5625" s="271"/>
      <c r="H5625" s="186"/>
    </row>
    <row r="5626" spans="1:8" hidden="1">
      <c r="A5626" s="195" t="s">
        <v>12885</v>
      </c>
      <c r="B5626" s="196" t="s">
        <v>8261</v>
      </c>
      <c r="C5626" s="196" t="s">
        <v>8262</v>
      </c>
      <c r="D5626" s="196" t="s">
        <v>8263</v>
      </c>
      <c r="E5626" s="196" t="s">
        <v>8264</v>
      </c>
      <c r="F5626" s="197" t="s">
        <v>8265</v>
      </c>
      <c r="H5626" s="186"/>
    </row>
    <row r="5627" spans="1:8" hidden="1">
      <c r="A5627" s="778" t="s">
        <v>13445</v>
      </c>
      <c r="B5627" s="779"/>
      <c r="C5627" s="779"/>
      <c r="D5627" s="779"/>
      <c r="E5627" s="779"/>
      <c r="F5627" s="780"/>
      <c r="H5627" s="186"/>
    </row>
    <row r="5628" spans="1:8" ht="33.75" hidden="1">
      <c r="A5628" s="336" t="s">
        <v>7606</v>
      </c>
      <c r="B5628" s="336" t="s">
        <v>7607</v>
      </c>
      <c r="C5628" s="337" t="s">
        <v>12889</v>
      </c>
      <c r="D5628" s="338">
        <v>1</v>
      </c>
      <c r="E5628" s="211">
        <f>Insumos!D$6186</f>
        <v>67</v>
      </c>
      <c r="F5628" s="204">
        <f>PRODUCT(D5628:E5628)</f>
        <v>67</v>
      </c>
      <c r="H5628" s="186"/>
    </row>
    <row r="5629" spans="1:8" ht="12.75" hidden="1" customHeight="1">
      <c r="A5629" s="783" t="s">
        <v>10905</v>
      </c>
      <c r="B5629" s="784"/>
      <c r="C5629" s="784"/>
      <c r="D5629" s="784"/>
      <c r="E5629" s="784"/>
      <c r="F5629" s="204">
        <f>SUM(F5628:F5628)</f>
        <v>67</v>
      </c>
      <c r="H5629" s="186"/>
    </row>
    <row r="5630" spans="1:8" hidden="1">
      <c r="A5630" s="783" t="s">
        <v>6572</v>
      </c>
      <c r="B5630" s="784"/>
      <c r="C5630" s="784"/>
      <c r="D5630" s="784"/>
      <c r="E5630" s="206" t="s">
        <v>10906</v>
      </c>
      <c r="F5630" s="204">
        <f>SUM(F5629)</f>
        <v>67</v>
      </c>
      <c r="H5630" s="186"/>
    </row>
    <row r="5631" spans="1:8" hidden="1">
      <c r="A5631" s="783"/>
      <c r="B5631" s="784"/>
      <c r="C5631" s="784"/>
      <c r="D5631" s="784"/>
      <c r="E5631" s="206" t="s">
        <v>10907</v>
      </c>
      <c r="F5631" s="213">
        <f>F$10*(F5625)</f>
        <v>0</v>
      </c>
      <c r="H5631" s="186"/>
    </row>
    <row r="5632" spans="1:8" hidden="1">
      <c r="A5632" s="783"/>
      <c r="B5632" s="784"/>
      <c r="C5632" s="784"/>
      <c r="D5632" s="784"/>
      <c r="E5632" s="206" t="s">
        <v>10908</v>
      </c>
      <c r="F5632" s="213">
        <f>SUM(F5630:F5631)*F$11</f>
        <v>13.4</v>
      </c>
      <c r="H5632" s="186"/>
    </row>
    <row r="5633" spans="1:8" hidden="1">
      <c r="A5633" s="789"/>
      <c r="B5633" s="790"/>
      <c r="C5633" s="790"/>
      <c r="D5633" s="790"/>
      <c r="E5633" s="214" t="s">
        <v>10909</v>
      </c>
      <c r="F5633" s="216">
        <f>SUM(F5630:F5632)</f>
        <v>80.400000000000006</v>
      </c>
      <c r="H5633" s="186"/>
    </row>
    <row r="5634" spans="1:8" hidden="1">
      <c r="H5634" s="186"/>
    </row>
    <row r="5635" spans="1:8" ht="12.75" hidden="1" customHeight="1">
      <c r="A5635" s="787" t="s">
        <v>7608</v>
      </c>
      <c r="B5635" s="788"/>
      <c r="C5635" s="788"/>
      <c r="D5635" s="788"/>
      <c r="E5635" s="781" t="s">
        <v>3998</v>
      </c>
      <c r="F5635" s="782"/>
      <c r="H5635" s="186"/>
    </row>
    <row r="5636" spans="1:8" hidden="1">
      <c r="A5636" s="190" t="s">
        <v>10268</v>
      </c>
      <c r="B5636" s="191">
        <f>ROUND(F5644,2)</f>
        <v>12.97</v>
      </c>
      <c r="C5636" s="432"/>
      <c r="D5636" s="432"/>
      <c r="E5636" s="270"/>
      <c r="F5636" s="271"/>
      <c r="H5636" s="186"/>
    </row>
    <row r="5637" spans="1:8" hidden="1">
      <c r="A5637" s="195" t="s">
        <v>12885</v>
      </c>
      <c r="B5637" s="196" t="s">
        <v>8261</v>
      </c>
      <c r="C5637" s="196" t="s">
        <v>8262</v>
      </c>
      <c r="D5637" s="196" t="s">
        <v>8263</v>
      </c>
      <c r="E5637" s="196" t="s">
        <v>8264</v>
      </c>
      <c r="F5637" s="197" t="s">
        <v>8265</v>
      </c>
      <c r="H5637" s="186"/>
    </row>
    <row r="5638" spans="1:8" hidden="1">
      <c r="A5638" s="778" t="s">
        <v>13445</v>
      </c>
      <c r="B5638" s="779"/>
      <c r="C5638" s="779"/>
      <c r="D5638" s="779"/>
      <c r="E5638" s="779"/>
      <c r="F5638" s="780"/>
      <c r="H5638" s="186"/>
    </row>
    <row r="5639" spans="1:8" hidden="1">
      <c r="A5639" s="336" t="s">
        <v>7609</v>
      </c>
      <c r="B5639" s="336" t="s">
        <v>7610</v>
      </c>
      <c r="C5639" s="337" t="s">
        <v>12889</v>
      </c>
      <c r="D5639" s="338">
        <v>1</v>
      </c>
      <c r="E5639" s="211">
        <f>Insumos!D$6268</f>
        <v>10.81</v>
      </c>
      <c r="F5639" s="204">
        <f>PRODUCT(D5639:E5639)</f>
        <v>10.81</v>
      </c>
      <c r="H5639" s="186"/>
    </row>
    <row r="5640" spans="1:8" ht="12.75" hidden="1" customHeight="1">
      <c r="A5640" s="783" t="s">
        <v>10905</v>
      </c>
      <c r="B5640" s="784"/>
      <c r="C5640" s="784"/>
      <c r="D5640" s="784"/>
      <c r="E5640" s="784"/>
      <c r="F5640" s="204">
        <f>SUM(F5639:F5639)</f>
        <v>10.81</v>
      </c>
      <c r="H5640" s="186"/>
    </row>
    <row r="5641" spans="1:8" hidden="1">
      <c r="A5641" s="783" t="s">
        <v>6572</v>
      </c>
      <c r="B5641" s="784"/>
      <c r="C5641" s="784"/>
      <c r="D5641" s="784"/>
      <c r="E5641" s="206" t="s">
        <v>10906</v>
      </c>
      <c r="F5641" s="204">
        <f>SUM(F5640)</f>
        <v>10.81</v>
      </c>
      <c r="H5641" s="186"/>
    </row>
    <row r="5642" spans="1:8" hidden="1">
      <c r="A5642" s="783"/>
      <c r="B5642" s="784"/>
      <c r="C5642" s="784"/>
      <c r="D5642" s="784"/>
      <c r="E5642" s="206" t="s">
        <v>10907</v>
      </c>
      <c r="F5642" s="213">
        <f>F$10*(F5636)</f>
        <v>0</v>
      </c>
      <c r="H5642" s="186"/>
    </row>
    <row r="5643" spans="1:8" hidden="1">
      <c r="A5643" s="783"/>
      <c r="B5643" s="784"/>
      <c r="C5643" s="784"/>
      <c r="D5643" s="784"/>
      <c r="E5643" s="206" t="s">
        <v>10908</v>
      </c>
      <c r="F5643" s="213">
        <f>SUM(F5641:F5642)*F$11</f>
        <v>2.1620000000000004</v>
      </c>
      <c r="H5643" s="186"/>
    </row>
    <row r="5644" spans="1:8" hidden="1">
      <c r="A5644" s="789"/>
      <c r="B5644" s="790"/>
      <c r="C5644" s="790"/>
      <c r="D5644" s="790"/>
      <c r="E5644" s="214" t="s">
        <v>10909</v>
      </c>
      <c r="F5644" s="216">
        <f>SUM(F5641:F5643)</f>
        <v>12.972000000000001</v>
      </c>
      <c r="H5644" s="186"/>
    </row>
    <row r="5645" spans="1:8" hidden="1">
      <c r="H5645" s="186"/>
    </row>
    <row r="5646" spans="1:8" ht="25.5" hidden="1" customHeight="1">
      <c r="A5646" s="787" t="s">
        <v>7611</v>
      </c>
      <c r="B5646" s="788"/>
      <c r="C5646" s="788"/>
      <c r="D5646" s="788"/>
      <c r="E5646" s="781" t="s">
        <v>3995</v>
      </c>
      <c r="F5646" s="782"/>
      <c r="H5646" s="186"/>
    </row>
    <row r="5647" spans="1:8" ht="12.75" hidden="1" customHeight="1">
      <c r="A5647" s="190" t="s">
        <v>10268</v>
      </c>
      <c r="B5647" s="191">
        <f>ROUND(F5655,2)</f>
        <v>204.13</v>
      </c>
      <c r="C5647" s="432"/>
      <c r="D5647" s="432"/>
      <c r="E5647" s="270"/>
      <c r="F5647" s="271"/>
      <c r="H5647" s="186"/>
    </row>
    <row r="5648" spans="1:8" hidden="1">
      <c r="A5648" s="195" t="s">
        <v>12885</v>
      </c>
      <c r="B5648" s="196" t="s">
        <v>8261</v>
      </c>
      <c r="C5648" s="196" t="s">
        <v>8262</v>
      </c>
      <c r="D5648" s="196" t="s">
        <v>8263</v>
      </c>
      <c r="E5648" s="196" t="s">
        <v>8264</v>
      </c>
      <c r="F5648" s="197" t="s">
        <v>8265</v>
      </c>
      <c r="H5648" s="186"/>
    </row>
    <row r="5649" spans="1:8" hidden="1">
      <c r="A5649" s="778" t="s">
        <v>13445</v>
      </c>
      <c r="B5649" s="779"/>
      <c r="C5649" s="779"/>
      <c r="D5649" s="779"/>
      <c r="E5649" s="779"/>
      <c r="F5649" s="780"/>
      <c r="H5649" s="186"/>
    </row>
    <row r="5650" spans="1:8" ht="33.75" hidden="1">
      <c r="A5650" s="336" t="s">
        <v>7612</v>
      </c>
      <c r="B5650" s="336" t="s">
        <v>7613</v>
      </c>
      <c r="C5650" s="337" t="s">
        <v>6555</v>
      </c>
      <c r="D5650" s="338">
        <v>1</v>
      </c>
      <c r="E5650" s="211">
        <f>Insumos!D$6299</f>
        <v>170.11</v>
      </c>
      <c r="F5650" s="204">
        <f>PRODUCT(D5650:E5650)</f>
        <v>170.11</v>
      </c>
      <c r="H5650" s="186"/>
    </row>
    <row r="5651" spans="1:8" ht="12.75" hidden="1" customHeight="1">
      <c r="A5651" s="783" t="s">
        <v>10905</v>
      </c>
      <c r="B5651" s="784"/>
      <c r="C5651" s="784"/>
      <c r="D5651" s="784"/>
      <c r="E5651" s="784"/>
      <c r="F5651" s="204">
        <f>SUM(F5650:F5650)</f>
        <v>170.11</v>
      </c>
      <c r="H5651" s="186"/>
    </row>
    <row r="5652" spans="1:8" hidden="1">
      <c r="A5652" s="783" t="s">
        <v>6572</v>
      </c>
      <c r="B5652" s="784"/>
      <c r="C5652" s="784"/>
      <c r="D5652" s="784"/>
      <c r="E5652" s="206" t="s">
        <v>10906</v>
      </c>
      <c r="F5652" s="204">
        <f>SUM(F5651)</f>
        <v>170.11</v>
      </c>
      <c r="H5652" s="186"/>
    </row>
    <row r="5653" spans="1:8" hidden="1">
      <c r="A5653" s="783"/>
      <c r="B5653" s="784"/>
      <c r="C5653" s="784"/>
      <c r="D5653" s="784"/>
      <c r="E5653" s="206" t="s">
        <v>10907</v>
      </c>
      <c r="F5653" s="213">
        <f>F$10*(F5647)</f>
        <v>0</v>
      </c>
      <c r="H5653" s="186"/>
    </row>
    <row r="5654" spans="1:8" hidden="1">
      <c r="A5654" s="783"/>
      <c r="B5654" s="784"/>
      <c r="C5654" s="784"/>
      <c r="D5654" s="784"/>
      <c r="E5654" s="206" t="s">
        <v>10908</v>
      </c>
      <c r="F5654" s="213">
        <f>SUM(F5652:F5653)*F$11</f>
        <v>34.022000000000006</v>
      </c>
      <c r="H5654" s="186"/>
    </row>
    <row r="5655" spans="1:8" hidden="1">
      <c r="A5655" s="789"/>
      <c r="B5655" s="790"/>
      <c r="C5655" s="790"/>
      <c r="D5655" s="790"/>
      <c r="E5655" s="214" t="s">
        <v>10909</v>
      </c>
      <c r="F5655" s="216">
        <f>SUM(F5652:F5654)</f>
        <v>204.13200000000001</v>
      </c>
      <c r="H5655" s="186"/>
    </row>
    <row r="5656" spans="1:8" hidden="1">
      <c r="A5656" s="206"/>
      <c r="B5656" s="206"/>
      <c r="C5656" s="206"/>
      <c r="D5656" s="206"/>
      <c r="E5656" s="206"/>
      <c r="F5656" s="220"/>
      <c r="H5656" s="186"/>
    </row>
    <row r="5657" spans="1:8" hidden="1">
      <c r="A5657" s="206"/>
      <c r="B5657" s="206"/>
      <c r="C5657" s="206"/>
      <c r="D5657" s="206"/>
      <c r="E5657" s="206"/>
      <c r="F5657" s="220"/>
      <c r="H5657" s="186"/>
    </row>
    <row r="5658" spans="1:8" hidden="1">
      <c r="A5658" s="206"/>
      <c r="B5658" s="206"/>
      <c r="C5658" s="206"/>
      <c r="D5658" s="206"/>
      <c r="E5658" s="206"/>
      <c r="F5658" s="220"/>
      <c r="H5658" s="186"/>
    </row>
    <row r="5659" spans="1:8" hidden="1">
      <c r="A5659" s="206"/>
      <c r="B5659" s="206"/>
      <c r="C5659" s="206"/>
      <c r="D5659" s="206"/>
      <c r="E5659" s="206"/>
      <c r="F5659" s="220"/>
      <c r="H5659" s="186"/>
    </row>
    <row r="5660" spans="1:8" hidden="1">
      <c r="H5660" s="186"/>
    </row>
    <row r="5661" spans="1:8" ht="12" hidden="1" customHeight="1">
      <c r="A5661" s="787" t="s">
        <v>7614</v>
      </c>
      <c r="B5661" s="788"/>
      <c r="C5661" s="788"/>
      <c r="D5661" s="788"/>
      <c r="E5661" s="781" t="s">
        <v>3995</v>
      </c>
      <c r="F5661" s="782"/>
      <c r="H5661" s="186"/>
    </row>
    <row r="5662" spans="1:8" ht="12" hidden="1" customHeight="1">
      <c r="A5662" s="190" t="s">
        <v>10268</v>
      </c>
      <c r="B5662" s="191">
        <f>ROUND(F5670,2)</f>
        <v>228.94</v>
      </c>
      <c r="C5662" s="432"/>
      <c r="D5662" s="432"/>
      <c r="E5662" s="270"/>
      <c r="F5662" s="271"/>
      <c r="H5662" s="186"/>
    </row>
    <row r="5663" spans="1:8" ht="12" hidden="1" customHeight="1">
      <c r="A5663" s="195" t="s">
        <v>12885</v>
      </c>
      <c r="B5663" s="196" t="s">
        <v>8261</v>
      </c>
      <c r="C5663" s="196" t="s">
        <v>8262</v>
      </c>
      <c r="D5663" s="196" t="s">
        <v>8263</v>
      </c>
      <c r="E5663" s="196" t="s">
        <v>8264</v>
      </c>
      <c r="F5663" s="197" t="s">
        <v>8265</v>
      </c>
      <c r="H5663" s="186"/>
    </row>
    <row r="5664" spans="1:8" ht="12" hidden="1" customHeight="1">
      <c r="A5664" s="778" t="s">
        <v>13445</v>
      </c>
      <c r="B5664" s="779"/>
      <c r="C5664" s="779"/>
      <c r="D5664" s="779"/>
      <c r="E5664" s="779"/>
      <c r="F5664" s="780"/>
      <c r="H5664" s="186"/>
    </row>
    <row r="5665" spans="1:8" ht="12" hidden="1" customHeight="1">
      <c r="A5665" s="207" t="s">
        <v>7615</v>
      </c>
      <c r="B5665" s="208" t="s">
        <v>7616</v>
      </c>
      <c r="C5665" s="209" t="s">
        <v>6555</v>
      </c>
      <c r="D5665" s="210">
        <v>1</v>
      </c>
      <c r="E5665" s="211">
        <f>Insumos!D$6298</f>
        <v>190.78</v>
      </c>
      <c r="F5665" s="204">
        <f>PRODUCT(D5665:E5665)</f>
        <v>190.78</v>
      </c>
      <c r="H5665" s="186"/>
    </row>
    <row r="5666" spans="1:8" ht="12" hidden="1" customHeight="1">
      <c r="A5666" s="783" t="s">
        <v>10905</v>
      </c>
      <c r="B5666" s="784"/>
      <c r="C5666" s="784"/>
      <c r="D5666" s="784"/>
      <c r="E5666" s="784"/>
      <c r="F5666" s="204">
        <f>SUM(F5665:F5665)</f>
        <v>190.78</v>
      </c>
      <c r="H5666" s="186"/>
    </row>
    <row r="5667" spans="1:8" ht="12" hidden="1" customHeight="1">
      <c r="A5667" s="783" t="s">
        <v>6572</v>
      </c>
      <c r="B5667" s="784"/>
      <c r="C5667" s="784"/>
      <c r="D5667" s="784"/>
      <c r="E5667" s="206" t="s">
        <v>10906</v>
      </c>
      <c r="F5667" s="204">
        <f>SUM(F5666)</f>
        <v>190.78</v>
      </c>
      <c r="H5667" s="186"/>
    </row>
    <row r="5668" spans="1:8" ht="12" hidden="1" customHeight="1">
      <c r="A5668" s="783"/>
      <c r="B5668" s="784"/>
      <c r="C5668" s="784"/>
      <c r="D5668" s="784"/>
      <c r="E5668" s="206" t="s">
        <v>10907</v>
      </c>
      <c r="F5668" s="213">
        <f>F$10*(F5662)</f>
        <v>0</v>
      </c>
      <c r="H5668" s="186"/>
    </row>
    <row r="5669" spans="1:8" ht="12" hidden="1" customHeight="1">
      <c r="A5669" s="783"/>
      <c r="B5669" s="784"/>
      <c r="C5669" s="784"/>
      <c r="D5669" s="784"/>
      <c r="E5669" s="206" t="s">
        <v>10908</v>
      </c>
      <c r="F5669" s="213">
        <f>SUM(F5667:F5668)*F$11</f>
        <v>38.155999999999999</v>
      </c>
      <c r="H5669" s="186"/>
    </row>
    <row r="5670" spans="1:8" ht="12" hidden="1" customHeight="1">
      <c r="A5670" s="789"/>
      <c r="B5670" s="790"/>
      <c r="C5670" s="790"/>
      <c r="D5670" s="790"/>
      <c r="E5670" s="214" t="s">
        <v>10909</v>
      </c>
      <c r="F5670" s="216">
        <f>SUM(F5667:F5669)</f>
        <v>228.93600000000001</v>
      </c>
      <c r="H5670" s="186"/>
    </row>
    <row r="5671" spans="1:8" ht="12" hidden="1" customHeight="1">
      <c r="H5671" s="186"/>
    </row>
    <row r="5672" spans="1:8" ht="12" hidden="1" customHeight="1">
      <c r="A5672" s="787" t="s">
        <v>7617</v>
      </c>
      <c r="B5672" s="788"/>
      <c r="C5672" s="788"/>
      <c r="D5672" s="788"/>
      <c r="E5672" s="781" t="s">
        <v>3998</v>
      </c>
      <c r="F5672" s="782"/>
      <c r="H5672" s="186"/>
    </row>
    <row r="5673" spans="1:8" ht="12" hidden="1" customHeight="1">
      <c r="A5673" s="190" t="s">
        <v>10268</v>
      </c>
      <c r="B5673" s="191">
        <f>ROUND(F5681,2)</f>
        <v>64.84</v>
      </c>
      <c r="C5673" s="432"/>
      <c r="D5673" s="432"/>
      <c r="E5673" s="270"/>
      <c r="F5673" s="271"/>
      <c r="H5673" s="186"/>
    </row>
    <row r="5674" spans="1:8" ht="12" hidden="1" customHeight="1">
      <c r="A5674" s="195" t="s">
        <v>12885</v>
      </c>
      <c r="B5674" s="196" t="s">
        <v>8261</v>
      </c>
      <c r="C5674" s="196" t="s">
        <v>8262</v>
      </c>
      <c r="D5674" s="196" t="s">
        <v>8263</v>
      </c>
      <c r="E5674" s="196" t="s">
        <v>8264</v>
      </c>
      <c r="F5674" s="197" t="s">
        <v>8265</v>
      </c>
      <c r="H5674" s="186"/>
    </row>
    <row r="5675" spans="1:8" ht="12" hidden="1" customHeight="1">
      <c r="A5675" s="778" t="s">
        <v>13445</v>
      </c>
      <c r="B5675" s="779"/>
      <c r="C5675" s="779"/>
      <c r="D5675" s="779"/>
      <c r="E5675" s="779"/>
      <c r="F5675" s="780"/>
      <c r="H5675" s="186"/>
    </row>
    <row r="5676" spans="1:8" ht="12" hidden="1" customHeight="1">
      <c r="A5676" s="336" t="s">
        <v>7618</v>
      </c>
      <c r="B5676" s="336" t="s">
        <v>9715</v>
      </c>
      <c r="C5676" s="337" t="s">
        <v>12889</v>
      </c>
      <c r="D5676" s="338">
        <v>1</v>
      </c>
      <c r="E5676" s="211">
        <f>Insumos!D$6300</f>
        <v>54.03</v>
      </c>
      <c r="F5676" s="204">
        <f>PRODUCT(D5676:E5676)</f>
        <v>54.03</v>
      </c>
      <c r="H5676" s="186"/>
    </row>
    <row r="5677" spans="1:8" ht="12" hidden="1" customHeight="1">
      <c r="A5677" s="783" t="s">
        <v>10905</v>
      </c>
      <c r="B5677" s="784"/>
      <c r="C5677" s="784"/>
      <c r="D5677" s="784"/>
      <c r="E5677" s="784"/>
      <c r="F5677" s="204">
        <f>SUM(F5676:F5676)</f>
        <v>54.03</v>
      </c>
      <c r="H5677" s="186"/>
    </row>
    <row r="5678" spans="1:8" ht="12" hidden="1" customHeight="1">
      <c r="A5678" s="783" t="s">
        <v>6572</v>
      </c>
      <c r="B5678" s="784"/>
      <c r="C5678" s="784"/>
      <c r="D5678" s="784"/>
      <c r="E5678" s="206" t="s">
        <v>10906</v>
      </c>
      <c r="F5678" s="204">
        <f>SUM(F5677)</f>
        <v>54.03</v>
      </c>
      <c r="H5678" s="186"/>
    </row>
    <row r="5679" spans="1:8" ht="12" hidden="1" customHeight="1">
      <c r="A5679" s="783"/>
      <c r="B5679" s="784"/>
      <c r="C5679" s="784"/>
      <c r="D5679" s="784"/>
      <c r="E5679" s="206" t="s">
        <v>10907</v>
      </c>
      <c r="F5679" s="213">
        <f>F$10*(F5673)</f>
        <v>0</v>
      </c>
      <c r="H5679" s="186"/>
    </row>
    <row r="5680" spans="1:8" ht="12" hidden="1" customHeight="1">
      <c r="A5680" s="783"/>
      <c r="B5680" s="784"/>
      <c r="C5680" s="784"/>
      <c r="D5680" s="784"/>
      <c r="E5680" s="206" t="s">
        <v>10908</v>
      </c>
      <c r="F5680" s="213">
        <f>SUM(F5678:F5679)*F$11</f>
        <v>10.806000000000001</v>
      </c>
      <c r="H5680" s="186"/>
    </row>
    <row r="5681" spans="1:8" ht="12" hidden="1" customHeight="1">
      <c r="A5681" s="789"/>
      <c r="B5681" s="790"/>
      <c r="C5681" s="790"/>
      <c r="D5681" s="790"/>
      <c r="E5681" s="214" t="s">
        <v>10909</v>
      </c>
      <c r="F5681" s="216">
        <f>SUM(F5678:F5680)</f>
        <v>64.835999999999999</v>
      </c>
      <c r="H5681" s="186"/>
    </row>
    <row r="5682" spans="1:8" ht="12" hidden="1" customHeight="1">
      <c r="H5682" s="186"/>
    </row>
    <row r="5683" spans="1:8" ht="12" customHeight="1">
      <c r="A5683" s="827" t="s">
        <v>9716</v>
      </c>
      <c r="B5683" s="827"/>
      <c r="C5683" s="827"/>
      <c r="D5683" s="827"/>
      <c r="E5683" s="827"/>
      <c r="F5683" s="827"/>
      <c r="H5683" s="186"/>
    </row>
    <row r="5684" spans="1:8" ht="12" customHeight="1">
      <c r="H5684" s="186"/>
    </row>
    <row r="5685" spans="1:8" ht="12" customHeight="1">
      <c r="A5685" s="822" t="s">
        <v>12877</v>
      </c>
      <c r="B5685" s="823"/>
      <c r="C5685" s="823"/>
      <c r="D5685" s="823"/>
      <c r="E5685" s="824" t="s">
        <v>3998</v>
      </c>
      <c r="F5685" s="825"/>
      <c r="H5685" s="242" t="s">
        <v>12875</v>
      </c>
    </row>
    <row r="5686" spans="1:8" ht="12" customHeight="1">
      <c r="A5686" s="243" t="s">
        <v>10268</v>
      </c>
      <c r="B5686" s="244">
        <f>ROUND(F5701,2)</f>
        <v>46.55</v>
      </c>
      <c r="C5686" s="433"/>
      <c r="D5686" s="433"/>
      <c r="E5686" s="393"/>
      <c r="F5686" s="394"/>
      <c r="H5686" s="186"/>
    </row>
    <row r="5687" spans="1:8" ht="12" customHeight="1">
      <c r="A5687" s="248" t="s">
        <v>12885</v>
      </c>
      <c r="B5687" s="249" t="s">
        <v>8261</v>
      </c>
      <c r="C5687" s="249" t="s">
        <v>8262</v>
      </c>
      <c r="D5687" s="249" t="s">
        <v>8263</v>
      </c>
      <c r="E5687" s="249" t="s">
        <v>8264</v>
      </c>
      <c r="F5687" s="250" t="s">
        <v>8265</v>
      </c>
      <c r="H5687" s="186"/>
    </row>
    <row r="5688" spans="1:8" ht="12" customHeight="1">
      <c r="A5688" s="801" t="s">
        <v>13437</v>
      </c>
      <c r="B5688" s="802"/>
      <c r="C5688" s="802"/>
      <c r="D5688" s="802"/>
      <c r="E5688" s="802"/>
      <c r="F5688" s="803"/>
      <c r="H5688" s="186"/>
    </row>
    <row r="5689" spans="1:8" ht="12" customHeight="1">
      <c r="A5689" s="253" t="s">
        <v>8236</v>
      </c>
      <c r="B5689" s="163" t="s">
        <v>8237</v>
      </c>
      <c r="C5689" s="254" t="s">
        <v>13436</v>
      </c>
      <c r="D5689" s="255">
        <v>1.5</v>
      </c>
      <c r="E5689" s="430">
        <f>F$14</f>
        <v>2.89</v>
      </c>
      <c r="F5689" s="257">
        <f>PRODUCT(D5689:E5689)</f>
        <v>4.335</v>
      </c>
      <c r="H5689" s="186"/>
    </row>
    <row r="5690" spans="1:8" ht="12" customHeight="1">
      <c r="A5690" s="253" t="s">
        <v>4681</v>
      </c>
      <c r="B5690" s="163" t="s">
        <v>4682</v>
      </c>
      <c r="C5690" s="254" t="s">
        <v>13436</v>
      </c>
      <c r="D5690" s="255">
        <v>0.85</v>
      </c>
      <c r="E5690" s="430">
        <f>F$12</f>
        <v>2.12</v>
      </c>
      <c r="F5690" s="257">
        <f>PRODUCT(D5690:E5690)</f>
        <v>1.802</v>
      </c>
      <c r="H5690" s="186"/>
    </row>
    <row r="5691" spans="1:8" ht="12" customHeight="1">
      <c r="A5691" s="774" t="s">
        <v>13444</v>
      </c>
      <c r="B5691" s="775"/>
      <c r="C5691" s="775"/>
      <c r="D5691" s="775"/>
      <c r="E5691" s="775"/>
      <c r="F5691" s="257">
        <f>SUM(F5689:F5690)</f>
        <v>6.1370000000000005</v>
      </c>
      <c r="H5691" s="186"/>
    </row>
    <row r="5692" spans="1:8" ht="12" customHeight="1">
      <c r="A5692" s="801" t="s">
        <v>13445</v>
      </c>
      <c r="B5692" s="802"/>
      <c r="C5692" s="802"/>
      <c r="D5692" s="802"/>
      <c r="E5692" s="802"/>
      <c r="F5692" s="803"/>
      <c r="H5692" s="186"/>
    </row>
    <row r="5693" spans="1:8" ht="22.5" customHeight="1">
      <c r="A5693" s="253" t="s">
        <v>9717</v>
      </c>
      <c r="B5693" s="163" t="s">
        <v>12878</v>
      </c>
      <c r="C5693" s="254" t="s">
        <v>6555</v>
      </c>
      <c r="D5693" s="255">
        <v>4</v>
      </c>
      <c r="E5693" s="256">
        <f>Insumos!D$282</f>
        <v>6</v>
      </c>
      <c r="F5693" s="257">
        <f>PRODUCT(D5693:E5693)</f>
        <v>24</v>
      </c>
      <c r="H5693" s="186"/>
    </row>
    <row r="5694" spans="1:8" ht="12" customHeight="1">
      <c r="A5694" s="774" t="s">
        <v>10905</v>
      </c>
      <c r="B5694" s="775"/>
      <c r="C5694" s="775"/>
      <c r="D5694" s="775"/>
      <c r="E5694" s="775"/>
      <c r="F5694" s="257">
        <f>SUM(F5693:F5693)</f>
        <v>24</v>
      </c>
      <c r="H5694" s="186"/>
    </row>
    <row r="5695" spans="1:8" ht="12" customHeight="1">
      <c r="A5695" s="801" t="s">
        <v>8771</v>
      </c>
      <c r="B5695" s="802"/>
      <c r="C5695" s="802"/>
      <c r="D5695" s="802"/>
      <c r="E5695" s="802"/>
      <c r="F5695" s="803"/>
      <c r="H5695" s="186"/>
    </row>
    <row r="5696" spans="1:8" ht="24" customHeight="1">
      <c r="A5696" s="397" t="s">
        <v>8283</v>
      </c>
      <c r="B5696" s="163" t="s">
        <v>8284</v>
      </c>
      <c r="C5696" s="254" t="s">
        <v>8240</v>
      </c>
      <c r="D5696" s="255">
        <v>3.5999999999999999E-3</v>
      </c>
      <c r="E5696" s="398">
        <f>B$3912/1.25</f>
        <v>309.57600000000002</v>
      </c>
      <c r="F5696" s="257">
        <f>PRODUCT(D5696:E5696)</f>
        <v>1.1144736</v>
      </c>
      <c r="H5696" s="186"/>
    </row>
    <row r="5697" spans="1:8" ht="12" customHeight="1">
      <c r="A5697" s="774" t="s">
        <v>10886</v>
      </c>
      <c r="B5697" s="775"/>
      <c r="C5697" s="775"/>
      <c r="D5697" s="775"/>
      <c r="E5697" s="775"/>
      <c r="F5697" s="257">
        <f>SUM(F5696:F5696)</f>
        <v>1.1144736</v>
      </c>
      <c r="H5697" s="186"/>
    </row>
    <row r="5698" spans="1:8" ht="12" customHeight="1">
      <c r="A5698" s="774" t="s">
        <v>6572</v>
      </c>
      <c r="B5698" s="775"/>
      <c r="C5698" s="775"/>
      <c r="D5698" s="775"/>
      <c r="E5698" s="259" t="s">
        <v>10906</v>
      </c>
      <c r="F5698" s="257">
        <f>SUM(F5691,F5697,F5694)</f>
        <v>31.251473600000001</v>
      </c>
      <c r="H5698" s="186"/>
    </row>
    <row r="5699" spans="1:8" ht="12" customHeight="1">
      <c r="A5699" s="774"/>
      <c r="B5699" s="775"/>
      <c r="C5699" s="775"/>
      <c r="D5699" s="775"/>
      <c r="E5699" s="259" t="s">
        <v>10907</v>
      </c>
      <c r="F5699" s="260">
        <f>F$10*(F5691)</f>
        <v>7.5362360000000006</v>
      </c>
      <c r="H5699" s="186"/>
    </row>
    <row r="5700" spans="1:8" ht="12" customHeight="1">
      <c r="A5700" s="774"/>
      <c r="B5700" s="775"/>
      <c r="C5700" s="775"/>
      <c r="D5700" s="775"/>
      <c r="E5700" s="259" t="s">
        <v>10908</v>
      </c>
      <c r="F5700" s="260">
        <f>SUM(F5698:F5699)*F$11</f>
        <v>7.7575419200000004</v>
      </c>
      <c r="H5700" s="186"/>
    </row>
    <row r="5701" spans="1:8" ht="12" customHeight="1">
      <c r="A5701" s="776"/>
      <c r="B5701" s="777"/>
      <c r="C5701" s="777"/>
      <c r="D5701" s="777"/>
      <c r="E5701" s="261" t="s">
        <v>10909</v>
      </c>
      <c r="F5701" s="263">
        <f>SUM(F5698:F5700)</f>
        <v>46.545251520000001</v>
      </c>
      <c r="H5701" s="186"/>
    </row>
    <row r="5702" spans="1:8" ht="12" customHeight="1">
      <c r="A5702" s="206"/>
      <c r="B5702" s="206"/>
      <c r="C5702" s="206"/>
      <c r="D5702" s="206"/>
      <c r="E5702" s="206"/>
      <c r="F5702" s="220"/>
      <c r="H5702" s="186"/>
    </row>
    <row r="5703" spans="1:8" ht="12" hidden="1" customHeight="1">
      <c r="A5703" s="206"/>
      <c r="B5703" s="206"/>
      <c r="C5703" s="206"/>
      <c r="D5703" s="206"/>
      <c r="E5703" s="206"/>
      <c r="F5703" s="220"/>
      <c r="H5703" s="186"/>
    </row>
    <row r="5704" spans="1:8" ht="12" hidden="1" customHeight="1">
      <c r="A5704" s="206"/>
      <c r="B5704" s="206"/>
      <c r="C5704" s="206"/>
      <c r="D5704" s="206"/>
      <c r="E5704" s="206"/>
      <c r="F5704" s="220"/>
      <c r="H5704" s="186"/>
    </row>
    <row r="5705" spans="1:8" ht="12" hidden="1" customHeight="1">
      <c r="A5705" s="206"/>
      <c r="B5705" s="206"/>
      <c r="C5705" s="206"/>
      <c r="D5705" s="206"/>
      <c r="E5705" s="206"/>
      <c r="F5705" s="220"/>
      <c r="H5705" s="186"/>
    </row>
    <row r="5706" spans="1:8" hidden="1">
      <c r="H5706" s="186"/>
    </row>
    <row r="5707" spans="1:8" ht="12.75" hidden="1" customHeight="1">
      <c r="A5707" s="787" t="s">
        <v>12346</v>
      </c>
      <c r="B5707" s="788"/>
      <c r="C5707" s="788"/>
      <c r="D5707" s="788"/>
      <c r="E5707" s="781" t="s">
        <v>3998</v>
      </c>
      <c r="F5707" s="782"/>
      <c r="H5707" s="186"/>
    </row>
    <row r="5708" spans="1:8" hidden="1">
      <c r="A5708" s="190" t="s">
        <v>10268</v>
      </c>
      <c r="B5708" s="191">
        <f>ROUND(F5723,2)</f>
        <v>431.72</v>
      </c>
      <c r="C5708" s="432"/>
      <c r="D5708" s="432"/>
      <c r="E5708" s="270"/>
      <c r="F5708" s="271"/>
      <c r="H5708" s="186"/>
    </row>
    <row r="5709" spans="1:8" hidden="1">
      <c r="A5709" s="195" t="s">
        <v>12885</v>
      </c>
      <c r="B5709" s="196" t="s">
        <v>8261</v>
      </c>
      <c r="C5709" s="196" t="s">
        <v>8262</v>
      </c>
      <c r="D5709" s="196" t="s">
        <v>8263</v>
      </c>
      <c r="E5709" s="196" t="s">
        <v>8264</v>
      </c>
      <c r="F5709" s="197" t="s">
        <v>8265</v>
      </c>
      <c r="H5709" s="186"/>
    </row>
    <row r="5710" spans="1:8" ht="12.75" hidden="1" customHeight="1">
      <c r="A5710" s="778" t="s">
        <v>13437</v>
      </c>
      <c r="B5710" s="779"/>
      <c r="C5710" s="779"/>
      <c r="D5710" s="779"/>
      <c r="E5710" s="779"/>
      <c r="F5710" s="780"/>
      <c r="H5710" s="186"/>
    </row>
    <row r="5711" spans="1:8" hidden="1">
      <c r="A5711" s="207" t="s">
        <v>8236</v>
      </c>
      <c r="B5711" s="208" t="s">
        <v>8237</v>
      </c>
      <c r="C5711" s="209" t="s">
        <v>13436</v>
      </c>
      <c r="D5711" s="210">
        <v>2.5</v>
      </c>
      <c r="E5711" s="330">
        <f>F$14</f>
        <v>2.89</v>
      </c>
      <c r="F5711" s="204">
        <f>PRODUCT(D5711:E5711)</f>
        <v>7.2250000000000005</v>
      </c>
      <c r="H5711" s="186"/>
    </row>
    <row r="5712" spans="1:8" hidden="1">
      <c r="A5712" s="207" t="s">
        <v>4681</v>
      </c>
      <c r="B5712" s="208" t="s">
        <v>4682</v>
      </c>
      <c r="C5712" s="209" t="s">
        <v>13436</v>
      </c>
      <c r="D5712" s="210">
        <v>2.5</v>
      </c>
      <c r="E5712" s="330">
        <f>F$12</f>
        <v>2.12</v>
      </c>
      <c r="F5712" s="204">
        <f>PRODUCT(D5712:E5712)</f>
        <v>5.3000000000000007</v>
      </c>
      <c r="H5712" s="186"/>
    </row>
    <row r="5713" spans="1:8" ht="12.75" hidden="1" customHeight="1">
      <c r="A5713" s="783" t="s">
        <v>13444</v>
      </c>
      <c r="B5713" s="784"/>
      <c r="C5713" s="784"/>
      <c r="D5713" s="784"/>
      <c r="E5713" s="784"/>
      <c r="F5713" s="204">
        <f>SUM(F5711:F5712)</f>
        <v>12.525000000000002</v>
      </c>
      <c r="H5713" s="186"/>
    </row>
    <row r="5714" spans="1:8" hidden="1">
      <c r="A5714" s="778" t="s">
        <v>13445</v>
      </c>
      <c r="B5714" s="779"/>
      <c r="C5714" s="779"/>
      <c r="D5714" s="779"/>
      <c r="E5714" s="779"/>
      <c r="F5714" s="780"/>
      <c r="H5714" s="186"/>
    </row>
    <row r="5715" spans="1:8" hidden="1">
      <c r="A5715" s="207" t="s">
        <v>8238</v>
      </c>
      <c r="B5715" s="208" t="s">
        <v>8239</v>
      </c>
      <c r="C5715" s="209" t="s">
        <v>8240</v>
      </c>
      <c r="D5715" s="210">
        <v>3.1600000000000003E-2</v>
      </c>
      <c r="E5715" s="211">
        <f>Insumos!D$13</f>
        <v>42.5</v>
      </c>
      <c r="F5715" s="204">
        <f>PRODUCT(D5715:E5715)</f>
        <v>1.3430000000000002</v>
      </c>
      <c r="H5715" s="186"/>
    </row>
    <row r="5716" spans="1:8" hidden="1">
      <c r="A5716" s="207" t="s">
        <v>10413</v>
      </c>
      <c r="B5716" s="208" t="s">
        <v>10414</v>
      </c>
      <c r="C5716" s="209" t="s">
        <v>6555</v>
      </c>
      <c r="D5716" s="210">
        <v>25</v>
      </c>
      <c r="E5716" s="211">
        <f>Insumos!D$278</f>
        <v>12.97</v>
      </c>
      <c r="F5716" s="204">
        <f>PRODUCT(D5716:E5716)</f>
        <v>324.25</v>
      </c>
      <c r="H5716" s="186"/>
    </row>
    <row r="5717" spans="1:8" hidden="1">
      <c r="A5717" s="207" t="s">
        <v>8648</v>
      </c>
      <c r="B5717" s="208" t="s">
        <v>8649</v>
      </c>
      <c r="C5717" s="209" t="s">
        <v>8247</v>
      </c>
      <c r="D5717" s="210">
        <v>0.3</v>
      </c>
      <c r="E5717" s="211">
        <f>Insumos!D$21</f>
        <v>1.5</v>
      </c>
      <c r="F5717" s="204">
        <f>PRODUCT(D5717:E5717)</f>
        <v>0.44999999999999996</v>
      </c>
      <c r="H5717" s="186"/>
    </row>
    <row r="5718" spans="1:8" hidden="1">
      <c r="A5718" s="207" t="s">
        <v>8245</v>
      </c>
      <c r="B5718" s="208" t="s">
        <v>8246</v>
      </c>
      <c r="C5718" s="209" t="s">
        <v>8247</v>
      </c>
      <c r="D5718" s="210">
        <v>12.64</v>
      </c>
      <c r="E5718" s="211">
        <f>Insumos!D$22</f>
        <v>0.46</v>
      </c>
      <c r="F5718" s="204">
        <f>PRODUCT(D5718:E5718)</f>
        <v>5.8144000000000009</v>
      </c>
      <c r="H5718" s="186"/>
    </row>
    <row r="5719" spans="1:8" ht="12.75" hidden="1" customHeight="1">
      <c r="A5719" s="783" t="s">
        <v>10905</v>
      </c>
      <c r="B5719" s="784"/>
      <c r="C5719" s="784"/>
      <c r="D5719" s="784"/>
      <c r="E5719" s="784"/>
      <c r="F5719" s="204">
        <f>SUM(F5715:F5718)</f>
        <v>331.85739999999998</v>
      </c>
      <c r="H5719" s="186"/>
    </row>
    <row r="5720" spans="1:8" hidden="1">
      <c r="A5720" s="783" t="s">
        <v>6572</v>
      </c>
      <c r="B5720" s="784"/>
      <c r="C5720" s="784"/>
      <c r="D5720" s="784"/>
      <c r="E5720" s="206" t="s">
        <v>10906</v>
      </c>
      <c r="F5720" s="204">
        <f>SUM(F5713,F5719)</f>
        <v>344.38239999999996</v>
      </c>
      <c r="H5720" s="186"/>
    </row>
    <row r="5721" spans="1:8" hidden="1">
      <c r="A5721" s="783"/>
      <c r="B5721" s="784"/>
      <c r="C5721" s="784"/>
      <c r="D5721" s="784"/>
      <c r="E5721" s="206" t="s">
        <v>10907</v>
      </c>
      <c r="F5721" s="213">
        <f>F$10*(F5713)</f>
        <v>15.380700000000003</v>
      </c>
      <c r="H5721" s="186"/>
    </row>
    <row r="5722" spans="1:8" hidden="1">
      <c r="A5722" s="783"/>
      <c r="B5722" s="784"/>
      <c r="C5722" s="784"/>
      <c r="D5722" s="784"/>
      <c r="E5722" s="206" t="s">
        <v>10908</v>
      </c>
      <c r="F5722" s="213">
        <f>SUM(F5720:F5721)*F$11</f>
        <v>71.952619999999996</v>
      </c>
      <c r="H5722" s="186"/>
    </row>
    <row r="5723" spans="1:8" hidden="1">
      <c r="A5723" s="789"/>
      <c r="B5723" s="790"/>
      <c r="C5723" s="790"/>
      <c r="D5723" s="790"/>
      <c r="E5723" s="214" t="s">
        <v>10909</v>
      </c>
      <c r="F5723" s="216">
        <f>SUM(F5720:F5722)</f>
        <v>431.71571999999992</v>
      </c>
      <c r="H5723" s="186"/>
    </row>
    <row r="5724" spans="1:8" hidden="1">
      <c r="H5724" s="186"/>
    </row>
    <row r="5725" spans="1:8" hidden="1">
      <c r="A5725" s="796" t="s">
        <v>12347</v>
      </c>
      <c r="B5725" s="796"/>
      <c r="C5725" s="796"/>
      <c r="D5725" s="796"/>
      <c r="E5725" s="796"/>
      <c r="F5725" s="796"/>
      <c r="H5725" s="186"/>
    </row>
    <row r="5726" spans="1:8" hidden="1">
      <c r="A5726" s="796" t="s">
        <v>12348</v>
      </c>
      <c r="B5726" s="796"/>
      <c r="C5726" s="796"/>
      <c r="D5726" s="796"/>
      <c r="E5726" s="796"/>
      <c r="F5726" s="796"/>
      <c r="H5726" s="186"/>
    </row>
    <row r="5727" spans="1:8" hidden="1">
      <c r="H5727" s="186"/>
    </row>
    <row r="5728" spans="1:8" ht="12.75" hidden="1" customHeight="1">
      <c r="A5728" s="787" t="s">
        <v>12349</v>
      </c>
      <c r="B5728" s="788"/>
      <c r="C5728" s="788"/>
      <c r="D5728" s="788"/>
      <c r="E5728" s="781" t="s">
        <v>3998</v>
      </c>
      <c r="F5728" s="782"/>
      <c r="H5728" s="186"/>
    </row>
    <row r="5729" spans="1:8" hidden="1">
      <c r="A5729" s="190" t="s">
        <v>10268</v>
      </c>
      <c r="B5729" s="191">
        <f>ROUND(F5743,2)</f>
        <v>186.13</v>
      </c>
      <c r="C5729" s="432"/>
      <c r="D5729" s="432"/>
      <c r="E5729" s="270"/>
      <c r="F5729" s="271"/>
      <c r="H5729" s="186"/>
    </row>
    <row r="5730" spans="1:8" hidden="1">
      <c r="A5730" s="195" t="s">
        <v>12885</v>
      </c>
      <c r="B5730" s="196" t="s">
        <v>8261</v>
      </c>
      <c r="C5730" s="196" t="s">
        <v>8262</v>
      </c>
      <c r="D5730" s="196" t="s">
        <v>8263</v>
      </c>
      <c r="E5730" s="196" t="s">
        <v>8264</v>
      </c>
      <c r="F5730" s="197" t="s">
        <v>8265</v>
      </c>
      <c r="H5730" s="186"/>
    </row>
    <row r="5731" spans="1:8" ht="11.25" hidden="1" customHeight="1">
      <c r="A5731" s="778" t="s">
        <v>13437</v>
      </c>
      <c r="B5731" s="779"/>
      <c r="C5731" s="779"/>
      <c r="D5731" s="779"/>
      <c r="E5731" s="779"/>
      <c r="F5731" s="780"/>
      <c r="H5731" s="186"/>
    </row>
    <row r="5732" spans="1:8" ht="12" hidden="1" customHeight="1">
      <c r="A5732" s="207" t="s">
        <v>13404</v>
      </c>
      <c r="B5732" s="208" t="s">
        <v>11337</v>
      </c>
      <c r="C5732" s="209" t="s">
        <v>13436</v>
      </c>
      <c r="D5732" s="210">
        <v>2.5</v>
      </c>
      <c r="E5732" s="211">
        <f>F$13</f>
        <v>2.2200000000000002</v>
      </c>
      <c r="F5732" s="204">
        <f>PRODUCT(D5732:E5732)</f>
        <v>5.5500000000000007</v>
      </c>
      <c r="H5732" s="186"/>
    </row>
    <row r="5733" spans="1:8" ht="12" hidden="1" customHeight="1">
      <c r="A5733" s="207" t="s">
        <v>8234</v>
      </c>
      <c r="B5733" s="208" t="s">
        <v>8235</v>
      </c>
      <c r="C5733" s="209" t="s">
        <v>13436</v>
      </c>
      <c r="D5733" s="210">
        <v>2.5</v>
      </c>
      <c r="E5733" s="211">
        <f>F$14</f>
        <v>2.89</v>
      </c>
      <c r="F5733" s="204">
        <f>PRODUCT(D5733:E5733)</f>
        <v>7.2250000000000005</v>
      </c>
      <c r="H5733" s="186"/>
    </row>
    <row r="5734" spans="1:8" ht="11.25" hidden="1" customHeight="1">
      <c r="A5734" s="783" t="s">
        <v>13444</v>
      </c>
      <c r="B5734" s="784"/>
      <c r="C5734" s="784"/>
      <c r="D5734" s="784"/>
      <c r="E5734" s="784"/>
      <c r="F5734" s="204">
        <f>SUM(F5732:F5733)</f>
        <v>12.775000000000002</v>
      </c>
      <c r="H5734" s="186"/>
    </row>
    <row r="5735" spans="1:8" ht="11.25" hidden="1" customHeight="1">
      <c r="A5735" s="778" t="s">
        <v>13445</v>
      </c>
      <c r="B5735" s="779"/>
      <c r="C5735" s="779"/>
      <c r="D5735" s="779"/>
      <c r="E5735" s="779"/>
      <c r="F5735" s="780"/>
      <c r="H5735" s="186"/>
    </row>
    <row r="5736" spans="1:8" hidden="1">
      <c r="A5736" s="207" t="s">
        <v>12350</v>
      </c>
      <c r="B5736" s="208" t="s">
        <v>12351</v>
      </c>
      <c r="C5736" s="209" t="s">
        <v>8240</v>
      </c>
      <c r="D5736" s="210">
        <v>3.7999999999999999E-2</v>
      </c>
      <c r="E5736" s="211">
        <f>Insumos!D$2323</f>
        <v>1404.78</v>
      </c>
      <c r="F5736" s="204">
        <f>PRODUCT(D5736:E5736)</f>
        <v>53.381639999999997</v>
      </c>
      <c r="H5736" s="186"/>
    </row>
    <row r="5737" spans="1:8" hidden="1">
      <c r="A5737" s="207" t="s">
        <v>12352</v>
      </c>
      <c r="B5737" s="208" t="s">
        <v>12353</v>
      </c>
      <c r="C5737" s="209" t="s">
        <v>8247</v>
      </c>
      <c r="D5737" s="210">
        <v>1.35</v>
      </c>
      <c r="E5737" s="211">
        <f>Insumos!D$6540</f>
        <v>2.16</v>
      </c>
      <c r="F5737" s="204">
        <f>PRODUCT(D5737:E5737)</f>
        <v>2.9160000000000004</v>
      </c>
      <c r="H5737" s="186"/>
    </row>
    <row r="5738" spans="1:8" ht="12.75" hidden="1" customHeight="1">
      <c r="A5738" s="207" t="s">
        <v>14398</v>
      </c>
      <c r="B5738" s="208" t="s">
        <v>14399</v>
      </c>
      <c r="C5738" s="209" t="s">
        <v>12889</v>
      </c>
      <c r="D5738" s="210">
        <v>1.05</v>
      </c>
      <c r="E5738" s="211">
        <f>Insumos!D$6556</f>
        <v>67</v>
      </c>
      <c r="F5738" s="204">
        <f>PRODUCT(D5738:E5738)</f>
        <v>70.350000000000009</v>
      </c>
      <c r="H5738" s="186"/>
    </row>
    <row r="5739" spans="1:8" ht="12.75" hidden="1" customHeight="1">
      <c r="A5739" s="783" t="s">
        <v>10905</v>
      </c>
      <c r="B5739" s="784"/>
      <c r="C5739" s="784"/>
      <c r="D5739" s="784"/>
      <c r="E5739" s="784"/>
      <c r="F5739" s="204">
        <f>SUM(F5736:F5738)</f>
        <v>126.64764000000001</v>
      </c>
      <c r="H5739" s="186"/>
    </row>
    <row r="5740" spans="1:8" hidden="1">
      <c r="A5740" s="783" t="s">
        <v>6572</v>
      </c>
      <c r="B5740" s="784"/>
      <c r="C5740" s="784"/>
      <c r="D5740" s="784"/>
      <c r="E5740" s="206" t="s">
        <v>10906</v>
      </c>
      <c r="F5740" s="204">
        <f>SUM(F5734,F5739)</f>
        <v>139.42264</v>
      </c>
      <c r="H5740" s="186"/>
    </row>
    <row r="5741" spans="1:8" hidden="1">
      <c r="A5741" s="783"/>
      <c r="B5741" s="784"/>
      <c r="C5741" s="784"/>
      <c r="D5741" s="784"/>
      <c r="E5741" s="206" t="s">
        <v>10907</v>
      </c>
      <c r="F5741" s="213">
        <f>F$10*(F5734)</f>
        <v>15.687700000000003</v>
      </c>
      <c r="H5741" s="186"/>
    </row>
    <row r="5742" spans="1:8" hidden="1">
      <c r="A5742" s="783"/>
      <c r="B5742" s="784"/>
      <c r="C5742" s="784"/>
      <c r="D5742" s="784"/>
      <c r="E5742" s="206" t="s">
        <v>10908</v>
      </c>
      <c r="F5742" s="213">
        <f>SUM(F5740:F5741)*F$11</f>
        <v>31.022068000000004</v>
      </c>
      <c r="H5742" s="186"/>
    </row>
    <row r="5743" spans="1:8" hidden="1">
      <c r="A5743" s="789"/>
      <c r="B5743" s="790"/>
      <c r="C5743" s="790"/>
      <c r="D5743" s="790"/>
      <c r="E5743" s="214" t="s">
        <v>10909</v>
      </c>
      <c r="F5743" s="216">
        <f>SUM(F5740:F5742)</f>
        <v>186.132408</v>
      </c>
      <c r="H5743" s="186"/>
    </row>
    <row r="5744" spans="1:8" hidden="1">
      <c r="A5744" s="206"/>
      <c r="B5744" s="206"/>
      <c r="C5744" s="206"/>
      <c r="D5744" s="206"/>
      <c r="E5744" s="206"/>
      <c r="F5744" s="220"/>
      <c r="H5744" s="186"/>
    </row>
    <row r="5745" spans="1:8" hidden="1">
      <c r="A5745" s="206"/>
      <c r="B5745" s="206"/>
      <c r="C5745" s="206"/>
      <c r="D5745" s="206"/>
      <c r="E5745" s="206"/>
      <c r="F5745" s="220"/>
      <c r="H5745" s="186"/>
    </row>
    <row r="5746" spans="1:8" hidden="1">
      <c r="A5746" s="206"/>
      <c r="B5746" s="206"/>
      <c r="C5746" s="206"/>
      <c r="D5746" s="206"/>
      <c r="E5746" s="206"/>
      <c r="F5746" s="220"/>
      <c r="H5746" s="186"/>
    </row>
    <row r="5747" spans="1:8" hidden="1">
      <c r="A5747" s="206"/>
      <c r="B5747" s="206"/>
      <c r="C5747" s="206"/>
      <c r="D5747" s="206"/>
      <c r="E5747" s="206"/>
      <c r="F5747" s="220"/>
      <c r="H5747" s="186"/>
    </row>
    <row r="5748" spans="1:8" hidden="1">
      <c r="A5748" s="206"/>
      <c r="B5748" s="206"/>
      <c r="C5748" s="206"/>
      <c r="D5748" s="206"/>
      <c r="E5748" s="206"/>
      <c r="F5748" s="220"/>
      <c r="H5748" s="186"/>
    </row>
    <row r="5749" spans="1:8" hidden="1">
      <c r="A5749" s="206"/>
      <c r="B5749" s="206"/>
      <c r="C5749" s="206"/>
      <c r="D5749" s="206"/>
      <c r="E5749" s="206"/>
      <c r="F5749" s="220"/>
      <c r="H5749" s="186"/>
    </row>
    <row r="5750" spans="1:8" hidden="1">
      <c r="H5750" s="186"/>
    </row>
    <row r="5751" spans="1:8" ht="12.75" hidden="1" customHeight="1">
      <c r="A5751" s="787" t="s">
        <v>14400</v>
      </c>
      <c r="B5751" s="788"/>
      <c r="C5751" s="788"/>
      <c r="D5751" s="788"/>
      <c r="E5751" s="781" t="s">
        <v>3998</v>
      </c>
      <c r="F5751" s="782"/>
      <c r="H5751" s="186"/>
    </row>
    <row r="5752" spans="1:8" hidden="1">
      <c r="A5752" s="190" t="s">
        <v>10268</v>
      </c>
      <c r="B5752" s="191">
        <f>ROUND(F5764,2)</f>
        <v>167.52</v>
      </c>
      <c r="C5752" s="432"/>
      <c r="D5752" s="432"/>
      <c r="E5752" s="270"/>
      <c r="F5752" s="271"/>
      <c r="H5752" s="186"/>
    </row>
    <row r="5753" spans="1:8" hidden="1">
      <c r="A5753" s="195" t="s">
        <v>12885</v>
      </c>
      <c r="B5753" s="196" t="s">
        <v>8261</v>
      </c>
      <c r="C5753" s="196" t="s">
        <v>8262</v>
      </c>
      <c r="D5753" s="196" t="s">
        <v>8263</v>
      </c>
      <c r="E5753" s="196" t="s">
        <v>8264</v>
      </c>
      <c r="F5753" s="197" t="s">
        <v>8265</v>
      </c>
      <c r="H5753" s="186"/>
    </row>
    <row r="5754" spans="1:8" ht="12.75" hidden="1" customHeight="1">
      <c r="A5754" s="778" t="s">
        <v>13437</v>
      </c>
      <c r="B5754" s="779"/>
      <c r="C5754" s="779"/>
      <c r="D5754" s="779"/>
      <c r="E5754" s="779"/>
      <c r="F5754" s="780"/>
      <c r="H5754" s="186"/>
    </row>
    <row r="5755" spans="1:8" hidden="1">
      <c r="A5755" s="336" t="s">
        <v>13404</v>
      </c>
      <c r="B5755" s="336" t="s">
        <v>11337</v>
      </c>
      <c r="C5755" s="337" t="s">
        <v>13436</v>
      </c>
      <c r="D5755" s="338">
        <v>2.5499999999999998</v>
      </c>
      <c r="E5755" s="211">
        <f>F$13</f>
        <v>2.2200000000000002</v>
      </c>
      <c r="F5755" s="204">
        <f>PRODUCT(D5755:E5755)</f>
        <v>5.6610000000000005</v>
      </c>
      <c r="H5755" s="186"/>
    </row>
    <row r="5756" spans="1:8" hidden="1">
      <c r="A5756" s="336" t="s">
        <v>8234</v>
      </c>
      <c r="B5756" s="336" t="s">
        <v>8235</v>
      </c>
      <c r="C5756" s="337" t="s">
        <v>13436</v>
      </c>
      <c r="D5756" s="338">
        <v>2.5499999999999998</v>
      </c>
      <c r="E5756" s="211">
        <f>F$14</f>
        <v>2.89</v>
      </c>
      <c r="F5756" s="204">
        <f>PRODUCT(D5756:E5756)</f>
        <v>7.3694999999999995</v>
      </c>
      <c r="H5756" s="186"/>
    </row>
    <row r="5757" spans="1:8" ht="12.75" hidden="1" customHeight="1">
      <c r="A5757" s="783" t="s">
        <v>13444</v>
      </c>
      <c r="B5757" s="784"/>
      <c r="C5757" s="784"/>
      <c r="D5757" s="784"/>
      <c r="E5757" s="784"/>
      <c r="F5757" s="204">
        <f>SUM(F5755:F5756)</f>
        <v>13.0305</v>
      </c>
      <c r="H5757" s="186"/>
    </row>
    <row r="5758" spans="1:8" hidden="1">
      <c r="A5758" s="778" t="s">
        <v>13445</v>
      </c>
      <c r="B5758" s="779"/>
      <c r="C5758" s="779"/>
      <c r="D5758" s="779"/>
      <c r="E5758" s="779"/>
      <c r="F5758" s="780"/>
      <c r="H5758" s="186"/>
    </row>
    <row r="5759" spans="1:8" hidden="1">
      <c r="A5759" s="336" t="s">
        <v>14401</v>
      </c>
      <c r="B5759" s="336" t="s">
        <v>14402</v>
      </c>
      <c r="C5759" s="337" t="s">
        <v>12889</v>
      </c>
      <c r="D5759" s="338">
        <v>1</v>
      </c>
      <c r="E5759" s="211">
        <f>Insumos!D$2316</f>
        <v>110.57</v>
      </c>
      <c r="F5759" s="204">
        <f>PRODUCT(D5759:E5759)</f>
        <v>110.57</v>
      </c>
      <c r="H5759" s="186"/>
    </row>
    <row r="5760" spans="1:8" ht="12.75" hidden="1" customHeight="1">
      <c r="A5760" s="783" t="s">
        <v>10905</v>
      </c>
      <c r="B5760" s="784"/>
      <c r="C5760" s="784"/>
      <c r="D5760" s="784"/>
      <c r="E5760" s="784"/>
      <c r="F5760" s="204">
        <f>SUM(F5759:F5759)</f>
        <v>110.57</v>
      </c>
      <c r="H5760" s="186"/>
    </row>
    <row r="5761" spans="1:8" hidden="1">
      <c r="A5761" s="783" t="s">
        <v>6572</v>
      </c>
      <c r="B5761" s="784"/>
      <c r="C5761" s="784"/>
      <c r="D5761" s="784"/>
      <c r="E5761" s="206" t="s">
        <v>10906</v>
      </c>
      <c r="F5761" s="204">
        <f>SUM(F5757,F5760)</f>
        <v>123.6005</v>
      </c>
      <c r="H5761" s="186"/>
    </row>
    <row r="5762" spans="1:8" hidden="1">
      <c r="A5762" s="783"/>
      <c r="B5762" s="784"/>
      <c r="C5762" s="784"/>
      <c r="D5762" s="784"/>
      <c r="E5762" s="206" t="s">
        <v>10907</v>
      </c>
      <c r="F5762" s="213">
        <f>F$10*(F5757)</f>
        <v>16.001453999999999</v>
      </c>
      <c r="H5762" s="186"/>
    </row>
    <row r="5763" spans="1:8" hidden="1">
      <c r="A5763" s="783"/>
      <c r="B5763" s="784"/>
      <c r="C5763" s="784"/>
      <c r="D5763" s="784"/>
      <c r="E5763" s="206" t="s">
        <v>10908</v>
      </c>
      <c r="F5763" s="213">
        <f>SUM(F5761:F5762)*F$11</f>
        <v>27.920390800000003</v>
      </c>
      <c r="H5763" s="186"/>
    </row>
    <row r="5764" spans="1:8" hidden="1">
      <c r="A5764" s="789"/>
      <c r="B5764" s="790"/>
      <c r="C5764" s="790"/>
      <c r="D5764" s="790"/>
      <c r="E5764" s="214" t="s">
        <v>10909</v>
      </c>
      <c r="F5764" s="216">
        <f>SUM(F5761:F5763)</f>
        <v>167.52234480000001</v>
      </c>
      <c r="H5764" s="186"/>
    </row>
    <row r="5765" spans="1:8" hidden="1">
      <c r="A5765" s="214"/>
      <c r="B5765" s="214"/>
      <c r="C5765" s="214"/>
      <c r="D5765" s="214"/>
      <c r="E5765" s="214"/>
      <c r="F5765" s="275"/>
      <c r="H5765" s="186"/>
    </row>
    <row r="5766" spans="1:8" ht="23.25" hidden="1" customHeight="1">
      <c r="A5766" s="787" t="s">
        <v>13372</v>
      </c>
      <c r="B5766" s="788"/>
      <c r="C5766" s="788"/>
      <c r="D5766" s="788"/>
      <c r="E5766" s="781" t="s">
        <v>3995</v>
      </c>
      <c r="F5766" s="782"/>
      <c r="H5766" s="186"/>
    </row>
    <row r="5767" spans="1:8" ht="12.6" hidden="1" customHeight="1">
      <c r="A5767" s="190" t="s">
        <v>10268</v>
      </c>
      <c r="B5767" s="191">
        <f>ROUND(F5789,2)</f>
        <v>258.45</v>
      </c>
      <c r="C5767" s="432"/>
      <c r="D5767" s="432"/>
      <c r="E5767" s="270"/>
      <c r="F5767" s="271"/>
      <c r="H5767" s="186"/>
    </row>
    <row r="5768" spans="1:8" ht="12.6" hidden="1" customHeight="1">
      <c r="A5768" s="195" t="s">
        <v>12885</v>
      </c>
      <c r="B5768" s="196" t="s">
        <v>8261</v>
      </c>
      <c r="C5768" s="196" t="s">
        <v>8262</v>
      </c>
      <c r="D5768" s="196" t="s">
        <v>8263</v>
      </c>
      <c r="E5768" s="196" t="s">
        <v>8264</v>
      </c>
      <c r="F5768" s="197" t="s">
        <v>8265</v>
      </c>
      <c r="H5768" s="186"/>
    </row>
    <row r="5769" spans="1:8" ht="12.6" hidden="1" customHeight="1">
      <c r="A5769" s="778" t="s">
        <v>13437</v>
      </c>
      <c r="B5769" s="779"/>
      <c r="C5769" s="779"/>
      <c r="D5769" s="779"/>
      <c r="E5769" s="779"/>
      <c r="F5769" s="780"/>
      <c r="H5769" s="186"/>
    </row>
    <row r="5770" spans="1:8" ht="12.6" hidden="1" customHeight="1">
      <c r="A5770" s="207" t="s">
        <v>13404</v>
      </c>
      <c r="B5770" s="208" t="s">
        <v>11337</v>
      </c>
      <c r="C5770" s="209" t="s">
        <v>13436</v>
      </c>
      <c r="D5770" s="210">
        <v>3.75</v>
      </c>
      <c r="E5770" s="211">
        <f>F$13</f>
        <v>2.2200000000000002</v>
      </c>
      <c r="F5770" s="204">
        <f>PRODUCT(D5770:E5770)</f>
        <v>8.3250000000000011</v>
      </c>
      <c r="H5770" s="186"/>
    </row>
    <row r="5771" spans="1:8" ht="12.6" hidden="1" customHeight="1">
      <c r="A5771" s="207" t="s">
        <v>8234</v>
      </c>
      <c r="B5771" s="208" t="s">
        <v>8235</v>
      </c>
      <c r="C5771" s="209" t="s">
        <v>13436</v>
      </c>
      <c r="D5771" s="210">
        <v>3.75</v>
      </c>
      <c r="E5771" s="211">
        <f>F$14</f>
        <v>2.89</v>
      </c>
      <c r="F5771" s="204">
        <f>PRODUCT(D5771:E5771)</f>
        <v>10.8375</v>
      </c>
      <c r="H5771" s="186"/>
    </row>
    <row r="5772" spans="1:8" ht="12.6" hidden="1" customHeight="1">
      <c r="A5772" s="207" t="s">
        <v>8236</v>
      </c>
      <c r="B5772" s="208" t="s">
        <v>8237</v>
      </c>
      <c r="C5772" s="209" t="s">
        <v>13436</v>
      </c>
      <c r="D5772" s="210">
        <v>1.4</v>
      </c>
      <c r="E5772" s="211">
        <f>F$14</f>
        <v>2.89</v>
      </c>
      <c r="F5772" s="204">
        <f>PRODUCT(D5772:E5772)</f>
        <v>4.0460000000000003</v>
      </c>
      <c r="H5772" s="186"/>
    </row>
    <row r="5773" spans="1:8" ht="12.6" hidden="1" customHeight="1">
      <c r="A5773" s="207" t="s">
        <v>4681</v>
      </c>
      <c r="B5773" s="208" t="s">
        <v>4682</v>
      </c>
      <c r="C5773" s="209" t="s">
        <v>13436</v>
      </c>
      <c r="D5773" s="210">
        <v>1.4</v>
      </c>
      <c r="E5773" s="211">
        <f>F$12</f>
        <v>2.12</v>
      </c>
      <c r="F5773" s="204">
        <f>PRODUCT(D5773:E5773)</f>
        <v>2.968</v>
      </c>
      <c r="H5773" s="186"/>
    </row>
    <row r="5774" spans="1:8" ht="12.6" hidden="1" customHeight="1">
      <c r="A5774" s="783" t="s">
        <v>13444</v>
      </c>
      <c r="B5774" s="784"/>
      <c r="C5774" s="784"/>
      <c r="D5774" s="784"/>
      <c r="E5774" s="784"/>
      <c r="F5774" s="204">
        <f>SUM(F5770:F5773)</f>
        <v>26.176500000000001</v>
      </c>
      <c r="H5774" s="186"/>
    </row>
    <row r="5775" spans="1:8" ht="12.6" hidden="1" customHeight="1">
      <c r="A5775" s="778" t="s">
        <v>13445</v>
      </c>
      <c r="B5775" s="779"/>
      <c r="C5775" s="779"/>
      <c r="D5775" s="779"/>
      <c r="E5775" s="779"/>
      <c r="F5775" s="780"/>
      <c r="H5775" s="186"/>
    </row>
    <row r="5776" spans="1:8" ht="12.6" hidden="1" customHeight="1">
      <c r="A5776" s="207" t="s">
        <v>8238</v>
      </c>
      <c r="B5776" s="208" t="s">
        <v>8239</v>
      </c>
      <c r="C5776" s="209" t="s">
        <v>8240</v>
      </c>
      <c r="D5776" s="210">
        <v>1.06E-2</v>
      </c>
      <c r="E5776" s="211">
        <f>Insumos!D$13</f>
        <v>42.5</v>
      </c>
      <c r="F5776" s="204">
        <f t="shared" ref="F5776:F5784" si="27">PRODUCT(D5776:E5776)</f>
        <v>0.45050000000000001</v>
      </c>
      <c r="H5776" s="186"/>
    </row>
    <row r="5777" spans="1:8" ht="12.6" hidden="1" customHeight="1">
      <c r="A5777" s="207" t="s">
        <v>2943</v>
      </c>
      <c r="B5777" s="208" t="s">
        <v>2944</v>
      </c>
      <c r="C5777" s="209" t="s">
        <v>8247</v>
      </c>
      <c r="D5777" s="210">
        <v>1.72</v>
      </c>
      <c r="E5777" s="211">
        <f>Insumos!D$18</f>
        <v>0.4</v>
      </c>
      <c r="F5777" s="204">
        <f t="shared" si="27"/>
        <v>0.68800000000000006</v>
      </c>
      <c r="H5777" s="186"/>
    </row>
    <row r="5778" spans="1:8" ht="12.6" hidden="1" customHeight="1">
      <c r="A5778" s="207" t="s">
        <v>8245</v>
      </c>
      <c r="B5778" s="208" t="s">
        <v>8246</v>
      </c>
      <c r="C5778" s="209" t="s">
        <v>8247</v>
      </c>
      <c r="D5778" s="210">
        <v>1.72</v>
      </c>
      <c r="E5778" s="211">
        <f>Insumos!D$22</f>
        <v>0.46</v>
      </c>
      <c r="F5778" s="204">
        <f t="shared" si="27"/>
        <v>0.79120000000000001</v>
      </c>
      <c r="H5778" s="186"/>
    </row>
    <row r="5779" spans="1:8" ht="12.6" hidden="1" customHeight="1">
      <c r="A5779" s="207" t="s">
        <v>11397</v>
      </c>
      <c r="B5779" s="208" t="s">
        <v>11398</v>
      </c>
      <c r="C5779" s="209" t="s">
        <v>6555</v>
      </c>
      <c r="D5779" s="210">
        <v>3</v>
      </c>
      <c r="E5779" s="211">
        <f>Insumos!D$514</f>
        <v>4.8600000000000003</v>
      </c>
      <c r="F5779" s="204">
        <f t="shared" si="27"/>
        <v>14.580000000000002</v>
      </c>
      <c r="H5779" s="186"/>
    </row>
    <row r="5780" spans="1:8" ht="12.6" hidden="1" customHeight="1">
      <c r="A5780" s="207" t="s">
        <v>11399</v>
      </c>
      <c r="B5780" s="208" t="s">
        <v>11400</v>
      </c>
      <c r="C5780" s="209" t="s">
        <v>6555</v>
      </c>
      <c r="D5780" s="210">
        <v>1</v>
      </c>
      <c r="E5780" s="211">
        <f>Insumos!D$529</f>
        <v>26.58</v>
      </c>
      <c r="F5780" s="204">
        <f t="shared" si="27"/>
        <v>26.58</v>
      </c>
      <c r="H5780" s="186"/>
    </row>
    <row r="5781" spans="1:8" ht="12.6" hidden="1" customHeight="1">
      <c r="A5781" s="207" t="s">
        <v>11401</v>
      </c>
      <c r="B5781" s="208" t="s">
        <v>9344</v>
      </c>
      <c r="C5781" s="209" t="s">
        <v>6555</v>
      </c>
      <c r="D5781" s="210">
        <v>1</v>
      </c>
      <c r="E5781" s="211">
        <f>Insumos!D$2314</f>
        <v>10.5</v>
      </c>
      <c r="F5781" s="204">
        <f t="shared" si="27"/>
        <v>10.5</v>
      </c>
      <c r="H5781" s="186"/>
    </row>
    <row r="5782" spans="1:8" ht="12.6" hidden="1" customHeight="1">
      <c r="A5782" s="207" t="s">
        <v>9345</v>
      </c>
      <c r="B5782" s="208" t="s">
        <v>9346</v>
      </c>
      <c r="C5782" s="209" t="s">
        <v>6555</v>
      </c>
      <c r="D5782" s="210">
        <v>8</v>
      </c>
      <c r="E5782" s="211">
        <f>Insumos!D$663</f>
        <v>0.17</v>
      </c>
      <c r="F5782" s="204">
        <f t="shared" si="27"/>
        <v>1.36</v>
      </c>
      <c r="H5782" s="186"/>
    </row>
    <row r="5783" spans="1:8" ht="12.6" hidden="1" customHeight="1">
      <c r="A5783" s="207" t="s">
        <v>9347</v>
      </c>
      <c r="B5783" s="208" t="s">
        <v>13373</v>
      </c>
      <c r="C5783" s="209" t="s">
        <v>6555</v>
      </c>
      <c r="D5783" s="210">
        <v>1</v>
      </c>
      <c r="E5783" s="267">
        <v>101</v>
      </c>
      <c r="F5783" s="204">
        <f t="shared" si="27"/>
        <v>101</v>
      </c>
      <c r="H5783" s="186"/>
    </row>
    <row r="5784" spans="1:8" ht="12.6" hidden="1" customHeight="1">
      <c r="A5784" s="207" t="s">
        <v>6215</v>
      </c>
      <c r="B5784" s="208" t="s">
        <v>6216</v>
      </c>
      <c r="C5784" s="209" t="s">
        <v>8247</v>
      </c>
      <c r="D5784" s="210">
        <v>0.25</v>
      </c>
      <c r="E5784" s="211">
        <f>Insumos!D$693</f>
        <v>4.43</v>
      </c>
      <c r="F5784" s="204">
        <f t="shared" si="27"/>
        <v>1.1074999999999999</v>
      </c>
      <c r="H5784" s="186"/>
    </row>
    <row r="5785" spans="1:8" ht="12.6" hidden="1" customHeight="1">
      <c r="A5785" s="783" t="s">
        <v>10905</v>
      </c>
      <c r="B5785" s="784"/>
      <c r="C5785" s="784"/>
      <c r="D5785" s="784"/>
      <c r="E5785" s="784"/>
      <c r="F5785" s="204">
        <f>SUM(F5776:F5784)</f>
        <v>157.05719999999999</v>
      </c>
      <c r="H5785" s="186"/>
    </row>
    <row r="5786" spans="1:8" ht="12.6" hidden="1" customHeight="1">
      <c r="A5786" s="783" t="s">
        <v>6572</v>
      </c>
      <c r="B5786" s="784"/>
      <c r="C5786" s="784"/>
      <c r="D5786" s="784"/>
      <c r="E5786" s="206" t="s">
        <v>10906</v>
      </c>
      <c r="F5786" s="204">
        <f>SUM(F5774,F5785)</f>
        <v>183.2337</v>
      </c>
      <c r="H5786" s="186"/>
    </row>
    <row r="5787" spans="1:8" ht="12.6" hidden="1" customHeight="1">
      <c r="A5787" s="783"/>
      <c r="B5787" s="784"/>
      <c r="C5787" s="784"/>
      <c r="D5787" s="784"/>
      <c r="E5787" s="206" t="s">
        <v>10907</v>
      </c>
      <c r="F5787" s="213">
        <f>F$10*(F5774)</f>
        <v>32.144742000000001</v>
      </c>
      <c r="H5787" s="186"/>
    </row>
    <row r="5788" spans="1:8" ht="12.6" hidden="1" customHeight="1">
      <c r="A5788" s="783"/>
      <c r="B5788" s="784"/>
      <c r="C5788" s="784"/>
      <c r="D5788" s="784"/>
      <c r="E5788" s="206" t="s">
        <v>10908</v>
      </c>
      <c r="F5788" s="213">
        <f>SUM(F5786:F5787)*F$11</f>
        <v>43.075688400000004</v>
      </c>
      <c r="H5788" s="186"/>
    </row>
    <row r="5789" spans="1:8" ht="12.6" hidden="1" customHeight="1">
      <c r="A5789" s="789"/>
      <c r="B5789" s="790"/>
      <c r="C5789" s="790"/>
      <c r="D5789" s="790"/>
      <c r="E5789" s="214" t="s">
        <v>10909</v>
      </c>
      <c r="F5789" s="216">
        <f>SUM(F5786:F5788)</f>
        <v>258.4541304</v>
      </c>
      <c r="H5789" s="186"/>
    </row>
    <row r="5790" spans="1:8" hidden="1">
      <c r="H5790" s="186"/>
    </row>
    <row r="5791" spans="1:8" ht="25.5" hidden="1" customHeight="1">
      <c r="A5791" s="787" t="s">
        <v>5120</v>
      </c>
      <c r="B5791" s="788"/>
      <c r="C5791" s="788"/>
      <c r="D5791" s="788"/>
      <c r="E5791" s="781" t="s">
        <v>3995</v>
      </c>
      <c r="F5791" s="782"/>
      <c r="H5791" s="186"/>
    </row>
    <row r="5792" spans="1:8" ht="12.75" hidden="1" customHeight="1">
      <c r="A5792" s="190" t="s">
        <v>10268</v>
      </c>
      <c r="B5792" s="191">
        <f>ROUND(F5816,2)</f>
        <v>355.28</v>
      </c>
      <c r="C5792" s="432"/>
      <c r="D5792" s="432"/>
      <c r="E5792" s="270"/>
      <c r="F5792" s="271"/>
      <c r="H5792" s="186"/>
    </row>
    <row r="5793" spans="1:8" hidden="1">
      <c r="A5793" s="195" t="s">
        <v>12885</v>
      </c>
      <c r="B5793" s="196" t="s">
        <v>8261</v>
      </c>
      <c r="C5793" s="196" t="s">
        <v>8262</v>
      </c>
      <c r="D5793" s="196" t="s">
        <v>8263</v>
      </c>
      <c r="E5793" s="196" t="s">
        <v>8264</v>
      </c>
      <c r="F5793" s="197" t="s">
        <v>8265</v>
      </c>
      <c r="H5793" s="186"/>
    </row>
    <row r="5794" spans="1:8" ht="12.75" hidden="1" customHeight="1">
      <c r="A5794" s="778" t="s">
        <v>13437</v>
      </c>
      <c r="B5794" s="779"/>
      <c r="C5794" s="779"/>
      <c r="D5794" s="779"/>
      <c r="E5794" s="779"/>
      <c r="F5794" s="780"/>
      <c r="H5794" s="186"/>
    </row>
    <row r="5795" spans="1:8" hidden="1">
      <c r="A5795" s="207" t="s">
        <v>13404</v>
      </c>
      <c r="B5795" s="208" t="s">
        <v>11337</v>
      </c>
      <c r="C5795" s="209" t="s">
        <v>13436</v>
      </c>
      <c r="D5795" s="210">
        <v>3.75</v>
      </c>
      <c r="E5795" s="211">
        <f>F$13</f>
        <v>2.2200000000000002</v>
      </c>
      <c r="F5795" s="204">
        <f>PRODUCT(D5795:E5795)</f>
        <v>8.3250000000000011</v>
      </c>
      <c r="H5795" s="186"/>
    </row>
    <row r="5796" spans="1:8" hidden="1">
      <c r="A5796" s="207" t="s">
        <v>8234</v>
      </c>
      <c r="B5796" s="208" t="s">
        <v>8235</v>
      </c>
      <c r="C5796" s="209" t="s">
        <v>13436</v>
      </c>
      <c r="D5796" s="210">
        <v>3.75</v>
      </c>
      <c r="E5796" s="211">
        <f>F$14</f>
        <v>2.89</v>
      </c>
      <c r="F5796" s="204">
        <f>PRODUCT(D5796:E5796)</f>
        <v>10.8375</v>
      </c>
      <c r="H5796" s="186"/>
    </row>
    <row r="5797" spans="1:8" hidden="1">
      <c r="A5797" s="207" t="s">
        <v>8236</v>
      </c>
      <c r="B5797" s="208" t="s">
        <v>8237</v>
      </c>
      <c r="C5797" s="209" t="s">
        <v>13436</v>
      </c>
      <c r="D5797" s="210">
        <v>1.4</v>
      </c>
      <c r="E5797" s="211">
        <f>F$14</f>
        <v>2.89</v>
      </c>
      <c r="F5797" s="204">
        <f>PRODUCT(D5797:E5797)</f>
        <v>4.0460000000000003</v>
      </c>
      <c r="H5797" s="186"/>
    </row>
    <row r="5798" spans="1:8" hidden="1">
      <c r="A5798" s="207" t="s">
        <v>4681</v>
      </c>
      <c r="B5798" s="208" t="s">
        <v>4682</v>
      </c>
      <c r="C5798" s="209" t="s">
        <v>13436</v>
      </c>
      <c r="D5798" s="210">
        <v>1.4</v>
      </c>
      <c r="E5798" s="211">
        <f>F$12</f>
        <v>2.12</v>
      </c>
      <c r="F5798" s="204">
        <f>PRODUCT(D5798:E5798)</f>
        <v>2.968</v>
      </c>
      <c r="H5798" s="186"/>
    </row>
    <row r="5799" spans="1:8" ht="12.75" hidden="1" customHeight="1">
      <c r="A5799" s="783" t="s">
        <v>13444</v>
      </c>
      <c r="B5799" s="784"/>
      <c r="C5799" s="784"/>
      <c r="D5799" s="784"/>
      <c r="E5799" s="784"/>
      <c r="F5799" s="204">
        <f>SUM(F5795:F5798)</f>
        <v>26.176500000000001</v>
      </c>
      <c r="H5799" s="186"/>
    </row>
    <row r="5800" spans="1:8" hidden="1">
      <c r="A5800" s="778" t="s">
        <v>13445</v>
      </c>
      <c r="B5800" s="779"/>
      <c r="C5800" s="779"/>
      <c r="D5800" s="779"/>
      <c r="E5800" s="779"/>
      <c r="F5800" s="780"/>
      <c r="H5800" s="186"/>
    </row>
    <row r="5801" spans="1:8" hidden="1">
      <c r="A5801" s="207" t="s">
        <v>8238</v>
      </c>
      <c r="B5801" s="208" t="s">
        <v>8239</v>
      </c>
      <c r="C5801" s="209" t="s">
        <v>8240</v>
      </c>
      <c r="D5801" s="210">
        <v>1.06E-2</v>
      </c>
      <c r="E5801" s="211">
        <f>Insumos!D$13</f>
        <v>42.5</v>
      </c>
      <c r="F5801" s="204">
        <f t="shared" ref="F5801:F5811" si="28">PRODUCT(D5801:E5801)</f>
        <v>0.45050000000000001</v>
      </c>
      <c r="H5801" s="186"/>
    </row>
    <row r="5802" spans="1:8" hidden="1">
      <c r="A5802" s="207" t="s">
        <v>11395</v>
      </c>
      <c r="B5802" s="208" t="s">
        <v>11396</v>
      </c>
      <c r="C5802" s="209" t="s">
        <v>6555</v>
      </c>
      <c r="D5802" s="210">
        <v>1</v>
      </c>
      <c r="E5802" s="211">
        <f>Insumos!D$2286</f>
        <v>74.42</v>
      </c>
      <c r="F5802" s="204">
        <f t="shared" si="28"/>
        <v>74.42</v>
      </c>
      <c r="H5802" s="186"/>
    </row>
    <row r="5803" spans="1:8" hidden="1">
      <c r="A5803" s="207" t="s">
        <v>2943</v>
      </c>
      <c r="B5803" s="208" t="s">
        <v>2944</v>
      </c>
      <c r="C5803" s="209" t="s">
        <v>8247</v>
      </c>
      <c r="D5803" s="210">
        <v>1.72</v>
      </c>
      <c r="E5803" s="211">
        <f>Insumos!D$18</f>
        <v>0.4</v>
      </c>
      <c r="F5803" s="204">
        <f t="shared" si="28"/>
        <v>0.68800000000000006</v>
      </c>
      <c r="H5803" s="186"/>
    </row>
    <row r="5804" spans="1:8" hidden="1">
      <c r="A5804" s="207" t="s">
        <v>8245</v>
      </c>
      <c r="B5804" s="208" t="s">
        <v>8246</v>
      </c>
      <c r="C5804" s="209" t="s">
        <v>8247</v>
      </c>
      <c r="D5804" s="210">
        <v>1.72</v>
      </c>
      <c r="E5804" s="211">
        <f>Insumos!D$22</f>
        <v>0.46</v>
      </c>
      <c r="F5804" s="204">
        <f t="shared" si="28"/>
        <v>0.79120000000000001</v>
      </c>
      <c r="H5804" s="186"/>
    </row>
    <row r="5805" spans="1:8" hidden="1">
      <c r="A5805" s="207" t="s">
        <v>5121</v>
      </c>
      <c r="B5805" s="208" t="s">
        <v>5122</v>
      </c>
      <c r="C5805" s="209" t="s">
        <v>6555</v>
      </c>
      <c r="D5805" s="210">
        <v>3</v>
      </c>
      <c r="E5805" s="211">
        <f>Insumos!D$515</f>
        <v>4.8600000000000003</v>
      </c>
      <c r="F5805" s="204">
        <f t="shared" si="28"/>
        <v>14.580000000000002</v>
      </c>
      <c r="H5805" s="186"/>
    </row>
    <row r="5806" spans="1:8" hidden="1">
      <c r="A5806" s="207" t="s">
        <v>5123</v>
      </c>
      <c r="B5806" s="208" t="s">
        <v>729</v>
      </c>
      <c r="C5806" s="209" t="s">
        <v>6555</v>
      </c>
      <c r="D5806" s="210">
        <v>1</v>
      </c>
      <c r="E5806" s="211">
        <f>Insumos!D$530</f>
        <v>19.989999999999998</v>
      </c>
      <c r="F5806" s="204">
        <f t="shared" si="28"/>
        <v>19.989999999999998</v>
      </c>
      <c r="H5806" s="186"/>
    </row>
    <row r="5807" spans="1:8" hidden="1">
      <c r="A5807" s="207" t="s">
        <v>11401</v>
      </c>
      <c r="B5807" s="208" t="s">
        <v>9344</v>
      </c>
      <c r="C5807" s="209" t="s">
        <v>6555</v>
      </c>
      <c r="D5807" s="210">
        <v>2</v>
      </c>
      <c r="E5807" s="211">
        <f>Insumos!D$2314</f>
        <v>10.5</v>
      </c>
      <c r="F5807" s="204">
        <f t="shared" si="28"/>
        <v>21</v>
      </c>
      <c r="H5807" s="186"/>
    </row>
    <row r="5808" spans="1:8" hidden="1">
      <c r="A5808" s="207" t="s">
        <v>9345</v>
      </c>
      <c r="B5808" s="208" t="s">
        <v>9346</v>
      </c>
      <c r="C5808" s="209" t="s">
        <v>6555</v>
      </c>
      <c r="D5808" s="210">
        <v>8</v>
      </c>
      <c r="E5808" s="211">
        <f>Insumos!D$663</f>
        <v>0.17</v>
      </c>
      <c r="F5808" s="204">
        <f t="shared" si="28"/>
        <v>1.36</v>
      </c>
      <c r="H5808" s="186"/>
    </row>
    <row r="5809" spans="1:8" hidden="1">
      <c r="A5809" s="207" t="s">
        <v>730</v>
      </c>
      <c r="B5809" s="208" t="s">
        <v>731</v>
      </c>
      <c r="C5809" s="209" t="s">
        <v>6555</v>
      </c>
      <c r="D5809" s="210">
        <v>1</v>
      </c>
      <c r="E5809" s="211">
        <f>Insumos!D$2334</f>
        <v>101</v>
      </c>
      <c r="F5809" s="204">
        <f t="shared" si="28"/>
        <v>101</v>
      </c>
      <c r="H5809" s="186"/>
    </row>
    <row r="5810" spans="1:8" hidden="1">
      <c r="A5810" s="207" t="s">
        <v>6215</v>
      </c>
      <c r="B5810" s="208" t="s">
        <v>6216</v>
      </c>
      <c r="C5810" s="209" t="s">
        <v>8247</v>
      </c>
      <c r="D5810" s="210">
        <v>0.2</v>
      </c>
      <c r="E5810" s="211">
        <f>Insumos!D$693</f>
        <v>4.43</v>
      </c>
      <c r="F5810" s="204">
        <f t="shared" si="28"/>
        <v>0.88600000000000001</v>
      </c>
      <c r="H5810" s="186"/>
    </row>
    <row r="5811" spans="1:8" hidden="1">
      <c r="A5811" s="207" t="s">
        <v>9349</v>
      </c>
      <c r="B5811" s="208" t="s">
        <v>9350</v>
      </c>
      <c r="C5811" s="209" t="s">
        <v>6555</v>
      </c>
      <c r="D5811" s="210">
        <v>6</v>
      </c>
      <c r="E5811" s="211">
        <f>Insumos!D$2367</f>
        <v>0.43</v>
      </c>
      <c r="F5811" s="204">
        <f t="shared" si="28"/>
        <v>2.58</v>
      </c>
      <c r="H5811" s="186"/>
    </row>
    <row r="5812" spans="1:8" ht="12.75" hidden="1" customHeight="1">
      <c r="A5812" s="783" t="s">
        <v>10905</v>
      </c>
      <c r="B5812" s="784"/>
      <c r="C5812" s="784"/>
      <c r="D5812" s="784"/>
      <c r="E5812" s="784"/>
      <c r="F5812" s="204">
        <f>SUM(F5801:F5811)</f>
        <v>237.74570000000003</v>
      </c>
      <c r="H5812" s="186"/>
    </row>
    <row r="5813" spans="1:8" hidden="1">
      <c r="A5813" s="783" t="s">
        <v>6572</v>
      </c>
      <c r="B5813" s="784"/>
      <c r="C5813" s="784"/>
      <c r="D5813" s="784"/>
      <c r="E5813" s="206" t="s">
        <v>10906</v>
      </c>
      <c r="F5813" s="204">
        <f>SUM(F5799,F5812)</f>
        <v>263.92220000000003</v>
      </c>
      <c r="H5813" s="186"/>
    </row>
    <row r="5814" spans="1:8" hidden="1">
      <c r="A5814" s="783"/>
      <c r="B5814" s="784"/>
      <c r="C5814" s="784"/>
      <c r="D5814" s="784"/>
      <c r="E5814" s="206" t="s">
        <v>10907</v>
      </c>
      <c r="F5814" s="213">
        <f>F$10*(F5799)</f>
        <v>32.144742000000001</v>
      </c>
      <c r="H5814" s="186"/>
    </row>
    <row r="5815" spans="1:8" hidden="1">
      <c r="A5815" s="783"/>
      <c r="B5815" s="784"/>
      <c r="C5815" s="784"/>
      <c r="D5815" s="784"/>
      <c r="E5815" s="206" t="s">
        <v>10908</v>
      </c>
      <c r="F5815" s="213">
        <f>SUM(F5813:F5814)*F$11</f>
        <v>59.213388400000014</v>
      </c>
      <c r="H5815" s="186"/>
    </row>
    <row r="5816" spans="1:8" hidden="1">
      <c r="A5816" s="789"/>
      <c r="B5816" s="790"/>
      <c r="C5816" s="790"/>
      <c r="D5816" s="790"/>
      <c r="E5816" s="214" t="s">
        <v>10909</v>
      </c>
      <c r="F5816" s="216">
        <f>SUM(F5813:F5815)</f>
        <v>355.28033040000003</v>
      </c>
      <c r="H5816" s="186"/>
    </row>
    <row r="5817" spans="1:8" hidden="1">
      <c r="A5817" s="206"/>
      <c r="B5817" s="206"/>
      <c r="C5817" s="206"/>
      <c r="D5817" s="206"/>
      <c r="E5817" s="206"/>
      <c r="F5817" s="220"/>
      <c r="H5817" s="186"/>
    </row>
    <row r="5818" spans="1:8" hidden="1">
      <c r="A5818" s="206"/>
      <c r="B5818" s="206"/>
      <c r="C5818" s="206"/>
      <c r="D5818" s="206"/>
      <c r="E5818" s="206"/>
      <c r="F5818" s="220"/>
      <c r="H5818" s="186"/>
    </row>
    <row r="5819" spans="1:8" hidden="1">
      <c r="A5819" s="206"/>
      <c r="B5819" s="206"/>
      <c r="C5819" s="206"/>
      <c r="D5819" s="206"/>
      <c r="E5819" s="206"/>
      <c r="F5819" s="220"/>
      <c r="H5819" s="186"/>
    </row>
    <row r="5820" spans="1:8" hidden="1">
      <c r="A5820" s="206"/>
      <c r="B5820" s="206"/>
      <c r="C5820" s="206"/>
      <c r="D5820" s="206"/>
      <c r="E5820" s="206"/>
      <c r="F5820" s="220"/>
      <c r="H5820" s="186"/>
    </row>
    <row r="5821" spans="1:8" hidden="1">
      <c r="A5821" s="206"/>
      <c r="B5821" s="206"/>
      <c r="C5821" s="206"/>
      <c r="D5821" s="206"/>
      <c r="E5821" s="206"/>
      <c r="F5821" s="220"/>
      <c r="H5821" s="186"/>
    </row>
    <row r="5822" spans="1:8" hidden="1">
      <c r="A5822" s="206"/>
      <c r="B5822" s="206"/>
      <c r="C5822" s="206"/>
      <c r="D5822" s="206"/>
      <c r="E5822" s="206"/>
      <c r="F5822" s="220"/>
      <c r="H5822" s="186"/>
    </row>
    <row r="5823" spans="1:8" hidden="1">
      <c r="A5823" s="206"/>
      <c r="B5823" s="206"/>
      <c r="C5823" s="206"/>
      <c r="D5823" s="206"/>
      <c r="E5823" s="206"/>
      <c r="F5823" s="220"/>
      <c r="H5823" s="186"/>
    </row>
    <row r="5824" spans="1:8" hidden="1">
      <c r="A5824" s="206"/>
      <c r="B5824" s="206"/>
      <c r="C5824" s="206"/>
      <c r="D5824" s="206"/>
      <c r="E5824" s="206"/>
      <c r="F5824" s="220"/>
      <c r="H5824" s="186"/>
    </row>
    <row r="5825" spans="1:8" hidden="1">
      <c r="A5825" s="206"/>
      <c r="B5825" s="206"/>
      <c r="C5825" s="206"/>
      <c r="D5825" s="206"/>
      <c r="E5825" s="206"/>
      <c r="F5825" s="220"/>
      <c r="H5825" s="186"/>
    </row>
    <row r="5826" spans="1:8" hidden="1">
      <c r="H5826" s="186"/>
    </row>
    <row r="5827" spans="1:8" ht="25.5" hidden="1" customHeight="1">
      <c r="A5827" s="787" t="s">
        <v>5065</v>
      </c>
      <c r="B5827" s="788"/>
      <c r="C5827" s="788"/>
      <c r="D5827" s="788"/>
      <c r="E5827" s="781" t="s">
        <v>3995</v>
      </c>
      <c r="F5827" s="782"/>
      <c r="H5827" s="186"/>
    </row>
    <row r="5828" spans="1:8" ht="12.75" hidden="1" customHeight="1">
      <c r="A5828" s="190" t="s">
        <v>10268</v>
      </c>
      <c r="B5828" s="191">
        <f>ROUND(F5852,2)</f>
        <v>616.59</v>
      </c>
      <c r="C5828" s="432"/>
      <c r="D5828" s="432"/>
      <c r="E5828" s="270"/>
      <c r="F5828" s="271"/>
      <c r="H5828" s="186"/>
    </row>
    <row r="5829" spans="1:8" hidden="1">
      <c r="A5829" s="195" t="s">
        <v>12885</v>
      </c>
      <c r="B5829" s="196" t="s">
        <v>8261</v>
      </c>
      <c r="C5829" s="196" t="s">
        <v>8262</v>
      </c>
      <c r="D5829" s="196" t="s">
        <v>8263</v>
      </c>
      <c r="E5829" s="196" t="s">
        <v>8264</v>
      </c>
      <c r="F5829" s="197" t="s">
        <v>8265</v>
      </c>
      <c r="H5829" s="186"/>
    </row>
    <row r="5830" spans="1:8" ht="12.75" hidden="1" customHeight="1">
      <c r="A5830" s="778" t="s">
        <v>13437</v>
      </c>
      <c r="B5830" s="779"/>
      <c r="C5830" s="779"/>
      <c r="D5830" s="779"/>
      <c r="E5830" s="779"/>
      <c r="F5830" s="780"/>
      <c r="H5830" s="186"/>
    </row>
    <row r="5831" spans="1:8" hidden="1">
      <c r="A5831" s="207" t="s">
        <v>13404</v>
      </c>
      <c r="B5831" s="208" t="s">
        <v>11337</v>
      </c>
      <c r="C5831" s="209" t="s">
        <v>13436</v>
      </c>
      <c r="D5831" s="210">
        <v>3.75</v>
      </c>
      <c r="E5831" s="211">
        <f>F$13</f>
        <v>2.2200000000000002</v>
      </c>
      <c r="F5831" s="204">
        <f>PRODUCT(D5831:E5831)</f>
        <v>8.3250000000000011</v>
      </c>
      <c r="H5831" s="186"/>
    </row>
    <row r="5832" spans="1:8" hidden="1">
      <c r="A5832" s="207" t="s">
        <v>8234</v>
      </c>
      <c r="B5832" s="208" t="s">
        <v>8235</v>
      </c>
      <c r="C5832" s="209" t="s">
        <v>13436</v>
      </c>
      <c r="D5832" s="210">
        <v>3.75</v>
      </c>
      <c r="E5832" s="211">
        <f>F$14</f>
        <v>2.89</v>
      </c>
      <c r="F5832" s="204">
        <f>PRODUCT(D5832:E5832)</f>
        <v>10.8375</v>
      </c>
      <c r="H5832" s="186"/>
    </row>
    <row r="5833" spans="1:8" hidden="1">
      <c r="A5833" s="207" t="s">
        <v>8236</v>
      </c>
      <c r="B5833" s="208" t="s">
        <v>8237</v>
      </c>
      <c r="C5833" s="209" t="s">
        <v>13436</v>
      </c>
      <c r="D5833" s="210">
        <v>1.4</v>
      </c>
      <c r="E5833" s="211">
        <f>F$14</f>
        <v>2.89</v>
      </c>
      <c r="F5833" s="204">
        <f>PRODUCT(D5833:E5833)</f>
        <v>4.0460000000000003</v>
      </c>
      <c r="H5833" s="186"/>
    </row>
    <row r="5834" spans="1:8" hidden="1">
      <c r="A5834" s="207" t="s">
        <v>4681</v>
      </c>
      <c r="B5834" s="208" t="s">
        <v>4682</v>
      </c>
      <c r="C5834" s="209" t="s">
        <v>13436</v>
      </c>
      <c r="D5834" s="210">
        <v>1.4</v>
      </c>
      <c r="E5834" s="211">
        <f>F$12</f>
        <v>2.12</v>
      </c>
      <c r="F5834" s="204">
        <f>PRODUCT(D5834:E5834)</f>
        <v>2.968</v>
      </c>
      <c r="H5834" s="186"/>
    </row>
    <row r="5835" spans="1:8" ht="12.75" hidden="1" customHeight="1">
      <c r="A5835" s="783" t="s">
        <v>13444</v>
      </c>
      <c r="B5835" s="784"/>
      <c r="C5835" s="784"/>
      <c r="D5835" s="784"/>
      <c r="E5835" s="784"/>
      <c r="F5835" s="204">
        <f>SUM(F5831:F5834)</f>
        <v>26.176500000000001</v>
      </c>
      <c r="H5835" s="186"/>
    </row>
    <row r="5836" spans="1:8" hidden="1">
      <c r="A5836" s="778" t="s">
        <v>13445</v>
      </c>
      <c r="B5836" s="779"/>
      <c r="C5836" s="779"/>
      <c r="D5836" s="779"/>
      <c r="E5836" s="779"/>
      <c r="F5836" s="780"/>
      <c r="H5836" s="186"/>
    </row>
    <row r="5837" spans="1:8" hidden="1">
      <c r="A5837" s="207" t="s">
        <v>8238</v>
      </c>
      <c r="B5837" s="208" t="s">
        <v>8239</v>
      </c>
      <c r="C5837" s="209" t="s">
        <v>8240</v>
      </c>
      <c r="D5837" s="210">
        <v>2.12E-2</v>
      </c>
      <c r="E5837" s="211">
        <f>Insumos!D$13</f>
        <v>42.5</v>
      </c>
      <c r="F5837" s="204">
        <f t="shared" ref="F5837:F5847" si="29">PRODUCT(D5837:E5837)</f>
        <v>0.90100000000000002</v>
      </c>
      <c r="H5837" s="186"/>
    </row>
    <row r="5838" spans="1:8" hidden="1">
      <c r="A5838" s="207" t="s">
        <v>11395</v>
      </c>
      <c r="B5838" s="208" t="s">
        <v>11396</v>
      </c>
      <c r="C5838" s="209" t="s">
        <v>6555</v>
      </c>
      <c r="D5838" s="210">
        <v>2</v>
      </c>
      <c r="E5838" s="211">
        <f>Insumos!D$2286</f>
        <v>74.42</v>
      </c>
      <c r="F5838" s="204">
        <f t="shared" si="29"/>
        <v>148.84</v>
      </c>
      <c r="H5838" s="186"/>
    </row>
    <row r="5839" spans="1:8" hidden="1">
      <c r="A5839" s="207" t="s">
        <v>2943</v>
      </c>
      <c r="B5839" s="208" t="s">
        <v>2944</v>
      </c>
      <c r="C5839" s="209" t="s">
        <v>8247</v>
      </c>
      <c r="D5839" s="210">
        <v>3.44</v>
      </c>
      <c r="E5839" s="211">
        <f>Insumos!D$18</f>
        <v>0.4</v>
      </c>
      <c r="F5839" s="204">
        <f t="shared" si="29"/>
        <v>1.3760000000000001</v>
      </c>
      <c r="H5839" s="186"/>
    </row>
    <row r="5840" spans="1:8" hidden="1">
      <c r="A5840" s="207" t="s">
        <v>8245</v>
      </c>
      <c r="B5840" s="208" t="s">
        <v>8246</v>
      </c>
      <c r="C5840" s="209" t="s">
        <v>8247</v>
      </c>
      <c r="D5840" s="210">
        <v>3.44</v>
      </c>
      <c r="E5840" s="211">
        <f>Insumos!D$22</f>
        <v>0.46</v>
      </c>
      <c r="F5840" s="204">
        <f t="shared" si="29"/>
        <v>1.5824</v>
      </c>
      <c r="H5840" s="186"/>
    </row>
    <row r="5841" spans="1:8" hidden="1">
      <c r="A5841" s="207" t="s">
        <v>5121</v>
      </c>
      <c r="B5841" s="208" t="s">
        <v>5122</v>
      </c>
      <c r="C5841" s="209" t="s">
        <v>6555</v>
      </c>
      <c r="D5841" s="210">
        <v>6</v>
      </c>
      <c r="E5841" s="211">
        <f>Insumos!D$515</f>
        <v>4.8600000000000003</v>
      </c>
      <c r="F5841" s="204">
        <f t="shared" si="29"/>
        <v>29.160000000000004</v>
      </c>
      <c r="H5841" s="186"/>
    </row>
    <row r="5842" spans="1:8" hidden="1">
      <c r="A5842" s="207" t="s">
        <v>5123</v>
      </c>
      <c r="B5842" s="208" t="s">
        <v>729</v>
      </c>
      <c r="C5842" s="209" t="s">
        <v>6555</v>
      </c>
      <c r="D5842" s="210">
        <v>1</v>
      </c>
      <c r="E5842" s="211">
        <f>Insumos!D$530</f>
        <v>19.989999999999998</v>
      </c>
      <c r="F5842" s="204">
        <f t="shared" si="29"/>
        <v>19.989999999999998</v>
      </c>
      <c r="H5842" s="186"/>
    </row>
    <row r="5843" spans="1:8" hidden="1">
      <c r="A5843" s="207" t="s">
        <v>11401</v>
      </c>
      <c r="B5843" s="208" t="s">
        <v>9344</v>
      </c>
      <c r="C5843" s="209" t="s">
        <v>6555</v>
      </c>
      <c r="D5843" s="210">
        <v>4</v>
      </c>
      <c r="E5843" s="211">
        <f>Insumos!D$2314</f>
        <v>10.5</v>
      </c>
      <c r="F5843" s="204">
        <f t="shared" si="29"/>
        <v>42</v>
      </c>
      <c r="H5843" s="186"/>
    </row>
    <row r="5844" spans="1:8" hidden="1">
      <c r="A5844" s="207" t="s">
        <v>9345</v>
      </c>
      <c r="B5844" s="208" t="s">
        <v>9346</v>
      </c>
      <c r="C5844" s="209" t="s">
        <v>6555</v>
      </c>
      <c r="D5844" s="210">
        <v>16</v>
      </c>
      <c r="E5844" s="211">
        <f>Insumos!D$663</f>
        <v>0.17</v>
      </c>
      <c r="F5844" s="204">
        <f t="shared" si="29"/>
        <v>2.72</v>
      </c>
      <c r="H5844" s="186"/>
    </row>
    <row r="5845" spans="1:8" hidden="1">
      <c r="A5845" s="207" t="s">
        <v>730</v>
      </c>
      <c r="B5845" s="208" t="s">
        <v>731</v>
      </c>
      <c r="C5845" s="209" t="s">
        <v>6555</v>
      </c>
      <c r="D5845" s="210">
        <v>2</v>
      </c>
      <c r="E5845" s="211">
        <f>Insumos!D$2334</f>
        <v>101</v>
      </c>
      <c r="F5845" s="204">
        <f t="shared" si="29"/>
        <v>202</v>
      </c>
      <c r="H5845" s="186"/>
    </row>
    <row r="5846" spans="1:8" hidden="1">
      <c r="A5846" s="207" t="s">
        <v>6215</v>
      </c>
      <c r="B5846" s="208" t="s">
        <v>6216</v>
      </c>
      <c r="C5846" s="209" t="s">
        <v>8247</v>
      </c>
      <c r="D5846" s="210">
        <v>0.4</v>
      </c>
      <c r="E5846" s="211">
        <f>Insumos!D$693</f>
        <v>4.43</v>
      </c>
      <c r="F5846" s="204">
        <f t="shared" si="29"/>
        <v>1.772</v>
      </c>
      <c r="H5846" s="186"/>
    </row>
    <row r="5847" spans="1:8" hidden="1">
      <c r="A5847" s="207" t="s">
        <v>9349</v>
      </c>
      <c r="B5847" s="208" t="s">
        <v>9350</v>
      </c>
      <c r="C5847" s="209" t="s">
        <v>6555</v>
      </c>
      <c r="D5847" s="210">
        <v>12</v>
      </c>
      <c r="E5847" s="211">
        <f>Insumos!D$2367</f>
        <v>0.43</v>
      </c>
      <c r="F5847" s="204">
        <f t="shared" si="29"/>
        <v>5.16</v>
      </c>
      <c r="H5847" s="186"/>
    </row>
    <row r="5848" spans="1:8" ht="12.75" hidden="1" customHeight="1">
      <c r="A5848" s="783" t="s">
        <v>10905</v>
      </c>
      <c r="B5848" s="784"/>
      <c r="C5848" s="784"/>
      <c r="D5848" s="784"/>
      <c r="E5848" s="784"/>
      <c r="F5848" s="204">
        <f>SUM(F5837:F5847)</f>
        <v>455.50140000000005</v>
      </c>
      <c r="H5848" s="186"/>
    </row>
    <row r="5849" spans="1:8" hidden="1">
      <c r="A5849" s="783" t="s">
        <v>6572</v>
      </c>
      <c r="B5849" s="784"/>
      <c r="C5849" s="784"/>
      <c r="D5849" s="784"/>
      <c r="E5849" s="206" t="s">
        <v>10906</v>
      </c>
      <c r="F5849" s="204">
        <f>SUM(F5835,F5848)</f>
        <v>481.67790000000002</v>
      </c>
      <c r="H5849" s="186"/>
    </row>
    <row r="5850" spans="1:8" hidden="1">
      <c r="A5850" s="783"/>
      <c r="B5850" s="784"/>
      <c r="C5850" s="784"/>
      <c r="D5850" s="784"/>
      <c r="E5850" s="206" t="s">
        <v>10907</v>
      </c>
      <c r="F5850" s="213">
        <f>F$10*(F5835)</f>
        <v>32.144742000000001</v>
      </c>
      <c r="H5850" s="186"/>
    </row>
    <row r="5851" spans="1:8" hidden="1">
      <c r="A5851" s="783"/>
      <c r="B5851" s="784"/>
      <c r="C5851" s="784"/>
      <c r="D5851" s="784"/>
      <c r="E5851" s="206" t="s">
        <v>10908</v>
      </c>
      <c r="F5851" s="213">
        <f>SUM(F5849:F5850)*F$11</f>
        <v>102.7645284</v>
      </c>
      <c r="H5851" s="186"/>
    </row>
    <row r="5852" spans="1:8" hidden="1">
      <c r="A5852" s="789"/>
      <c r="B5852" s="790"/>
      <c r="C5852" s="790"/>
      <c r="D5852" s="790"/>
      <c r="E5852" s="214" t="s">
        <v>10909</v>
      </c>
      <c r="F5852" s="216">
        <f>SUM(F5849:F5851)</f>
        <v>616.58717039999999</v>
      </c>
      <c r="H5852" s="186"/>
    </row>
    <row r="5853" spans="1:8" hidden="1">
      <c r="A5853" s="206"/>
      <c r="B5853" s="206"/>
      <c r="C5853" s="206"/>
      <c r="D5853" s="206"/>
      <c r="E5853" s="206"/>
      <c r="F5853" s="220"/>
      <c r="H5853" s="186"/>
    </row>
    <row r="5854" spans="1:8" hidden="1">
      <c r="A5854" s="206"/>
      <c r="B5854" s="206"/>
      <c r="C5854" s="206"/>
      <c r="D5854" s="206"/>
      <c r="E5854" s="206"/>
      <c r="F5854" s="220"/>
      <c r="H5854" s="186"/>
    </row>
    <row r="5855" spans="1:8" hidden="1">
      <c r="A5855" s="206"/>
      <c r="B5855" s="206"/>
      <c r="C5855" s="206"/>
      <c r="D5855" s="206"/>
      <c r="E5855" s="206"/>
      <c r="F5855" s="220"/>
      <c r="H5855" s="186"/>
    </row>
    <row r="5856" spans="1:8" hidden="1">
      <c r="A5856" s="206"/>
      <c r="B5856" s="206"/>
      <c r="C5856" s="206"/>
      <c r="D5856" s="206"/>
      <c r="E5856" s="206"/>
      <c r="F5856" s="220"/>
      <c r="H5856" s="186"/>
    </row>
    <row r="5857" spans="1:8" hidden="1">
      <c r="A5857" s="206"/>
      <c r="B5857" s="206"/>
      <c r="C5857" s="206"/>
      <c r="D5857" s="206"/>
      <c r="E5857" s="206"/>
      <c r="F5857" s="220"/>
      <c r="H5857" s="186"/>
    </row>
    <row r="5858" spans="1:8" hidden="1">
      <c r="A5858" s="206"/>
      <c r="B5858" s="206"/>
      <c r="C5858" s="206"/>
      <c r="D5858" s="206"/>
      <c r="E5858" s="206"/>
      <c r="F5858" s="220"/>
      <c r="H5858" s="186"/>
    </row>
    <row r="5859" spans="1:8" hidden="1">
      <c r="A5859" s="206"/>
      <c r="B5859" s="206"/>
      <c r="C5859" s="206"/>
      <c r="D5859" s="206"/>
      <c r="E5859" s="206"/>
      <c r="F5859" s="220"/>
      <c r="H5859" s="186"/>
    </row>
    <row r="5860" spans="1:8" hidden="1">
      <c r="A5860" s="206"/>
      <c r="B5860" s="206"/>
      <c r="C5860" s="206"/>
      <c r="D5860" s="206"/>
      <c r="E5860" s="206"/>
      <c r="F5860" s="220"/>
      <c r="H5860" s="186"/>
    </row>
    <row r="5861" spans="1:8" hidden="1">
      <c r="A5861" s="206"/>
      <c r="B5861" s="206"/>
      <c r="C5861" s="206"/>
      <c r="D5861" s="206"/>
      <c r="E5861" s="206"/>
      <c r="F5861" s="220"/>
      <c r="H5861" s="186"/>
    </row>
    <row r="5862" spans="1:8" hidden="1">
      <c r="H5862" s="186"/>
    </row>
    <row r="5863" spans="1:8" ht="24.75" hidden="1" customHeight="1">
      <c r="A5863" s="787" t="s">
        <v>732</v>
      </c>
      <c r="B5863" s="788"/>
      <c r="C5863" s="788"/>
      <c r="D5863" s="788"/>
      <c r="E5863" s="781" t="s">
        <v>3995</v>
      </c>
      <c r="F5863" s="782"/>
      <c r="H5863" s="186"/>
    </row>
    <row r="5864" spans="1:8" ht="12.75" hidden="1" customHeight="1">
      <c r="A5864" s="190" t="s">
        <v>10268</v>
      </c>
      <c r="B5864" s="191">
        <f>ROUND(F5888,2)</f>
        <v>370.59</v>
      </c>
      <c r="C5864" s="432"/>
      <c r="D5864" s="432"/>
      <c r="E5864" s="270"/>
      <c r="F5864" s="271"/>
      <c r="H5864" s="186"/>
    </row>
    <row r="5865" spans="1:8" hidden="1">
      <c r="A5865" s="195" t="s">
        <v>12885</v>
      </c>
      <c r="B5865" s="196" t="s">
        <v>8261</v>
      </c>
      <c r="C5865" s="196" t="s">
        <v>8262</v>
      </c>
      <c r="D5865" s="196" t="s">
        <v>8263</v>
      </c>
      <c r="E5865" s="196" t="s">
        <v>8264</v>
      </c>
      <c r="F5865" s="197" t="s">
        <v>8265</v>
      </c>
      <c r="H5865" s="186"/>
    </row>
    <row r="5866" spans="1:8" ht="12.75" hidden="1" customHeight="1">
      <c r="A5866" s="778" t="s">
        <v>13437</v>
      </c>
      <c r="B5866" s="779"/>
      <c r="C5866" s="779"/>
      <c r="D5866" s="779"/>
      <c r="E5866" s="779"/>
      <c r="F5866" s="780"/>
      <c r="H5866" s="186"/>
    </row>
    <row r="5867" spans="1:8" hidden="1">
      <c r="A5867" s="207" t="s">
        <v>13404</v>
      </c>
      <c r="B5867" s="208" t="s">
        <v>11337</v>
      </c>
      <c r="C5867" s="209" t="s">
        <v>13436</v>
      </c>
      <c r="D5867" s="210">
        <v>3.75</v>
      </c>
      <c r="E5867" s="211">
        <f>F$13</f>
        <v>2.2200000000000002</v>
      </c>
      <c r="F5867" s="204">
        <f>PRODUCT(D5867:E5867)</f>
        <v>8.3250000000000011</v>
      </c>
      <c r="H5867" s="186"/>
    </row>
    <row r="5868" spans="1:8" hidden="1">
      <c r="A5868" s="207" t="s">
        <v>8234</v>
      </c>
      <c r="B5868" s="208" t="s">
        <v>8235</v>
      </c>
      <c r="C5868" s="209" t="s">
        <v>13436</v>
      </c>
      <c r="D5868" s="210">
        <v>3.75</v>
      </c>
      <c r="E5868" s="211">
        <f>F$14</f>
        <v>2.89</v>
      </c>
      <c r="F5868" s="204">
        <f>PRODUCT(D5868:E5868)</f>
        <v>10.8375</v>
      </c>
      <c r="H5868" s="186"/>
    </row>
    <row r="5869" spans="1:8" hidden="1">
      <c r="A5869" s="207" t="s">
        <v>8236</v>
      </c>
      <c r="B5869" s="208" t="s">
        <v>8237</v>
      </c>
      <c r="C5869" s="209" t="s">
        <v>13436</v>
      </c>
      <c r="D5869" s="210">
        <v>1.4</v>
      </c>
      <c r="E5869" s="211">
        <f>F$14</f>
        <v>2.89</v>
      </c>
      <c r="F5869" s="204">
        <f>PRODUCT(D5869:E5869)</f>
        <v>4.0460000000000003</v>
      </c>
      <c r="H5869" s="186"/>
    </row>
    <row r="5870" spans="1:8" hidden="1">
      <c r="A5870" s="207" t="s">
        <v>4681</v>
      </c>
      <c r="B5870" s="208" t="s">
        <v>4682</v>
      </c>
      <c r="C5870" s="209" t="s">
        <v>13436</v>
      </c>
      <c r="D5870" s="210">
        <v>1.4</v>
      </c>
      <c r="E5870" s="211">
        <f>F$12</f>
        <v>2.12</v>
      </c>
      <c r="F5870" s="204">
        <f>PRODUCT(D5870:E5870)</f>
        <v>2.968</v>
      </c>
      <c r="H5870" s="186"/>
    </row>
    <row r="5871" spans="1:8" ht="12.75" hidden="1" customHeight="1">
      <c r="A5871" s="783" t="s">
        <v>13444</v>
      </c>
      <c r="B5871" s="784"/>
      <c r="C5871" s="784"/>
      <c r="D5871" s="784"/>
      <c r="E5871" s="784"/>
      <c r="F5871" s="204">
        <f>SUM(F5867:F5870)</f>
        <v>26.176500000000001</v>
      </c>
      <c r="H5871" s="186"/>
    </row>
    <row r="5872" spans="1:8" hidden="1">
      <c r="A5872" s="778" t="s">
        <v>13445</v>
      </c>
      <c r="B5872" s="779"/>
      <c r="C5872" s="779"/>
      <c r="D5872" s="779"/>
      <c r="E5872" s="779"/>
      <c r="F5872" s="780"/>
      <c r="H5872" s="186"/>
    </row>
    <row r="5873" spans="1:8" hidden="1">
      <c r="A5873" s="207" t="s">
        <v>8238</v>
      </c>
      <c r="B5873" s="208" t="s">
        <v>8239</v>
      </c>
      <c r="C5873" s="209" t="s">
        <v>8240</v>
      </c>
      <c r="D5873" s="210">
        <v>1.06E-2</v>
      </c>
      <c r="E5873" s="211">
        <f>Insumos!D$13</f>
        <v>42.5</v>
      </c>
      <c r="F5873" s="204">
        <f t="shared" ref="F5873:F5883" si="30">PRODUCT(D5873:E5873)</f>
        <v>0.45050000000000001</v>
      </c>
      <c r="H5873" s="186"/>
    </row>
    <row r="5874" spans="1:8" hidden="1">
      <c r="A5874" s="207" t="s">
        <v>11395</v>
      </c>
      <c r="B5874" s="208" t="s">
        <v>11396</v>
      </c>
      <c r="C5874" s="209" t="s">
        <v>6555</v>
      </c>
      <c r="D5874" s="210">
        <v>1</v>
      </c>
      <c r="E5874" s="211">
        <f>Insumos!D$2286</f>
        <v>74.42</v>
      </c>
      <c r="F5874" s="204">
        <f t="shared" si="30"/>
        <v>74.42</v>
      </c>
      <c r="H5874" s="186"/>
    </row>
    <row r="5875" spans="1:8" hidden="1">
      <c r="A5875" s="207" t="s">
        <v>2943</v>
      </c>
      <c r="B5875" s="208" t="s">
        <v>2944</v>
      </c>
      <c r="C5875" s="209" t="s">
        <v>8247</v>
      </c>
      <c r="D5875" s="210">
        <v>1.72</v>
      </c>
      <c r="E5875" s="211">
        <f>Insumos!D$18</f>
        <v>0.4</v>
      </c>
      <c r="F5875" s="204">
        <f t="shared" si="30"/>
        <v>0.68800000000000006</v>
      </c>
      <c r="H5875" s="186"/>
    </row>
    <row r="5876" spans="1:8" hidden="1">
      <c r="A5876" s="207" t="s">
        <v>8245</v>
      </c>
      <c r="B5876" s="208" t="s">
        <v>8246</v>
      </c>
      <c r="C5876" s="209" t="s">
        <v>8247</v>
      </c>
      <c r="D5876" s="210">
        <v>1.72</v>
      </c>
      <c r="E5876" s="211">
        <f>Insumos!D$22</f>
        <v>0.46</v>
      </c>
      <c r="F5876" s="204">
        <f t="shared" si="30"/>
        <v>0.79120000000000001</v>
      </c>
      <c r="H5876" s="186"/>
    </row>
    <row r="5877" spans="1:8" hidden="1">
      <c r="A5877" s="207" t="s">
        <v>5121</v>
      </c>
      <c r="B5877" s="208" t="s">
        <v>5122</v>
      </c>
      <c r="C5877" s="209" t="s">
        <v>6555</v>
      </c>
      <c r="D5877" s="210">
        <v>3</v>
      </c>
      <c r="E5877" s="211">
        <f>Insumos!D$515</f>
        <v>4.8600000000000003</v>
      </c>
      <c r="F5877" s="204">
        <f t="shared" si="30"/>
        <v>14.580000000000002</v>
      </c>
      <c r="H5877" s="186"/>
    </row>
    <row r="5878" spans="1:8" hidden="1">
      <c r="A5878" s="207" t="s">
        <v>5123</v>
      </c>
      <c r="B5878" s="208" t="s">
        <v>729</v>
      </c>
      <c r="C5878" s="209" t="s">
        <v>6555</v>
      </c>
      <c r="D5878" s="210">
        <v>1</v>
      </c>
      <c r="E5878" s="211">
        <f>Insumos!D$530</f>
        <v>19.989999999999998</v>
      </c>
      <c r="F5878" s="204">
        <f t="shared" si="30"/>
        <v>19.989999999999998</v>
      </c>
      <c r="H5878" s="186"/>
    </row>
    <row r="5879" spans="1:8" hidden="1">
      <c r="A5879" s="207" t="s">
        <v>11401</v>
      </c>
      <c r="B5879" s="208" t="s">
        <v>9344</v>
      </c>
      <c r="C5879" s="209" t="s">
        <v>6555</v>
      </c>
      <c r="D5879" s="210">
        <v>2</v>
      </c>
      <c r="E5879" s="211">
        <f>Insumos!D$2314</f>
        <v>10.5</v>
      </c>
      <c r="F5879" s="204">
        <f t="shared" si="30"/>
        <v>21</v>
      </c>
      <c r="H5879" s="186"/>
    </row>
    <row r="5880" spans="1:8" hidden="1">
      <c r="A5880" s="207" t="s">
        <v>9345</v>
      </c>
      <c r="B5880" s="208" t="s">
        <v>9346</v>
      </c>
      <c r="C5880" s="209" t="s">
        <v>6555</v>
      </c>
      <c r="D5880" s="210">
        <v>8</v>
      </c>
      <c r="E5880" s="211">
        <f>Insumos!D$663</f>
        <v>0.17</v>
      </c>
      <c r="F5880" s="204">
        <f t="shared" si="30"/>
        <v>1.36</v>
      </c>
      <c r="H5880" s="186"/>
    </row>
    <row r="5881" spans="1:8" hidden="1">
      <c r="A5881" s="207" t="s">
        <v>733</v>
      </c>
      <c r="B5881" s="208" t="s">
        <v>734</v>
      </c>
      <c r="C5881" s="209" t="s">
        <v>6555</v>
      </c>
      <c r="D5881" s="210">
        <v>1</v>
      </c>
      <c r="E5881" s="211">
        <f>Insumos!D$2335</f>
        <v>113.76</v>
      </c>
      <c r="F5881" s="204">
        <f t="shared" si="30"/>
        <v>113.76</v>
      </c>
      <c r="H5881" s="186"/>
    </row>
    <row r="5882" spans="1:8" hidden="1">
      <c r="A5882" s="207" t="s">
        <v>6215</v>
      </c>
      <c r="B5882" s="208" t="s">
        <v>6216</v>
      </c>
      <c r="C5882" s="209" t="s">
        <v>8247</v>
      </c>
      <c r="D5882" s="210">
        <v>0.2</v>
      </c>
      <c r="E5882" s="211">
        <f>Insumos!D$693</f>
        <v>4.43</v>
      </c>
      <c r="F5882" s="204">
        <f t="shared" si="30"/>
        <v>0.88600000000000001</v>
      </c>
      <c r="H5882" s="186"/>
    </row>
    <row r="5883" spans="1:8" hidden="1">
      <c r="A5883" s="207" t="s">
        <v>9349</v>
      </c>
      <c r="B5883" s="208" t="s">
        <v>9350</v>
      </c>
      <c r="C5883" s="209" t="s">
        <v>6555</v>
      </c>
      <c r="D5883" s="210">
        <v>6</v>
      </c>
      <c r="E5883" s="211">
        <f>Insumos!D$2367</f>
        <v>0.43</v>
      </c>
      <c r="F5883" s="204">
        <f t="shared" si="30"/>
        <v>2.58</v>
      </c>
      <c r="H5883" s="186"/>
    </row>
    <row r="5884" spans="1:8" ht="12.75" hidden="1" customHeight="1">
      <c r="A5884" s="783" t="s">
        <v>10905</v>
      </c>
      <c r="B5884" s="784"/>
      <c r="C5884" s="784"/>
      <c r="D5884" s="784"/>
      <c r="E5884" s="784"/>
      <c r="F5884" s="204">
        <f>SUM(F5873:F5883)</f>
        <v>250.50570000000005</v>
      </c>
      <c r="H5884" s="186"/>
    </row>
    <row r="5885" spans="1:8" hidden="1">
      <c r="A5885" s="783" t="s">
        <v>6572</v>
      </c>
      <c r="B5885" s="784"/>
      <c r="C5885" s="784"/>
      <c r="D5885" s="784"/>
      <c r="E5885" s="206" t="s">
        <v>10906</v>
      </c>
      <c r="F5885" s="204">
        <f>SUM(F5871,F5884)</f>
        <v>276.68220000000002</v>
      </c>
      <c r="H5885" s="186"/>
    </row>
    <row r="5886" spans="1:8" hidden="1">
      <c r="A5886" s="783"/>
      <c r="B5886" s="784"/>
      <c r="C5886" s="784"/>
      <c r="D5886" s="784"/>
      <c r="E5886" s="206" t="s">
        <v>10907</v>
      </c>
      <c r="F5886" s="213">
        <f>F$10*(F5871)</f>
        <v>32.144742000000001</v>
      </c>
      <c r="H5886" s="186"/>
    </row>
    <row r="5887" spans="1:8" hidden="1">
      <c r="A5887" s="783"/>
      <c r="B5887" s="784"/>
      <c r="C5887" s="784"/>
      <c r="D5887" s="784"/>
      <c r="E5887" s="206" t="s">
        <v>10908</v>
      </c>
      <c r="F5887" s="213">
        <f>SUM(F5885:F5886)*F$11</f>
        <v>61.765388400000006</v>
      </c>
      <c r="H5887" s="186"/>
    </row>
    <row r="5888" spans="1:8" hidden="1">
      <c r="A5888" s="789"/>
      <c r="B5888" s="790"/>
      <c r="C5888" s="790"/>
      <c r="D5888" s="790"/>
      <c r="E5888" s="214" t="s">
        <v>10909</v>
      </c>
      <c r="F5888" s="216">
        <f>SUM(F5885:F5887)</f>
        <v>370.59233040000004</v>
      </c>
      <c r="H5888" s="186"/>
    </row>
    <row r="5889" spans="1:8" hidden="1">
      <c r="A5889" s="206"/>
      <c r="B5889" s="206"/>
      <c r="C5889" s="206"/>
      <c r="D5889" s="206"/>
      <c r="E5889" s="206"/>
      <c r="F5889" s="220"/>
      <c r="H5889" s="186"/>
    </row>
    <row r="5890" spans="1:8" hidden="1">
      <c r="A5890" s="206"/>
      <c r="B5890" s="206"/>
      <c r="C5890" s="206"/>
      <c r="D5890" s="206"/>
      <c r="E5890" s="206"/>
      <c r="F5890" s="220"/>
      <c r="H5890" s="186"/>
    </row>
    <row r="5891" spans="1:8" hidden="1">
      <c r="A5891" s="206"/>
      <c r="B5891" s="206"/>
      <c r="C5891" s="206"/>
      <c r="D5891" s="206"/>
      <c r="E5891" s="206"/>
      <c r="F5891" s="220"/>
      <c r="H5891" s="186"/>
    </row>
    <row r="5892" spans="1:8" hidden="1">
      <c r="A5892" s="206"/>
      <c r="B5892" s="206"/>
      <c r="C5892" s="206"/>
      <c r="D5892" s="206"/>
      <c r="E5892" s="206"/>
      <c r="F5892" s="220"/>
      <c r="H5892" s="186"/>
    </row>
    <row r="5893" spans="1:8" hidden="1">
      <c r="A5893" s="206"/>
      <c r="B5893" s="206"/>
      <c r="C5893" s="206"/>
      <c r="D5893" s="206"/>
      <c r="E5893" s="206"/>
      <c r="F5893" s="220"/>
      <c r="H5893" s="186"/>
    </row>
    <row r="5894" spans="1:8" hidden="1">
      <c r="A5894" s="206"/>
      <c r="B5894" s="206"/>
      <c r="C5894" s="206"/>
      <c r="D5894" s="206"/>
      <c r="E5894" s="206"/>
      <c r="F5894" s="220"/>
      <c r="H5894" s="186"/>
    </row>
    <row r="5895" spans="1:8" hidden="1">
      <c r="A5895" s="206"/>
      <c r="B5895" s="206"/>
      <c r="C5895" s="206"/>
      <c r="D5895" s="206"/>
      <c r="E5895" s="206"/>
      <c r="F5895" s="220"/>
      <c r="H5895" s="186"/>
    </row>
    <row r="5896" spans="1:8" hidden="1">
      <c r="A5896" s="206"/>
      <c r="B5896" s="206"/>
      <c r="C5896" s="206"/>
      <c r="D5896" s="206"/>
      <c r="E5896" s="206"/>
      <c r="F5896" s="220"/>
      <c r="H5896" s="186"/>
    </row>
    <row r="5897" spans="1:8" hidden="1">
      <c r="A5897" s="206"/>
      <c r="B5897" s="206"/>
      <c r="C5897" s="206"/>
      <c r="D5897" s="206"/>
      <c r="E5897" s="206"/>
      <c r="F5897" s="220"/>
      <c r="H5897" s="186"/>
    </row>
    <row r="5898" spans="1:8" hidden="1">
      <c r="A5898" s="206"/>
      <c r="B5898" s="206"/>
      <c r="C5898" s="206"/>
      <c r="D5898" s="206"/>
      <c r="E5898" s="206"/>
      <c r="F5898" s="220"/>
      <c r="H5898" s="186"/>
    </row>
    <row r="5899" spans="1:8">
      <c r="H5899" s="186"/>
    </row>
    <row r="5900" spans="1:8">
      <c r="A5900" s="827" t="s">
        <v>10392</v>
      </c>
      <c r="B5900" s="827"/>
      <c r="C5900" s="827"/>
      <c r="D5900" s="827"/>
      <c r="E5900" s="827"/>
      <c r="F5900" s="827"/>
      <c r="H5900" s="186"/>
    </row>
    <row r="5901" spans="1:8" ht="12.75" customHeight="1">
      <c r="H5901" s="186"/>
    </row>
    <row r="5902" spans="1:8" ht="12.75" hidden="1" customHeight="1">
      <c r="A5902" s="787" t="s">
        <v>10393</v>
      </c>
      <c r="B5902" s="788"/>
      <c r="C5902" s="788"/>
      <c r="D5902" s="788"/>
      <c r="E5902" s="781" t="s">
        <v>3998</v>
      </c>
      <c r="F5902" s="782"/>
      <c r="H5902" s="186"/>
    </row>
    <row r="5903" spans="1:8" hidden="1">
      <c r="A5903" s="190" t="s">
        <v>10268</v>
      </c>
      <c r="B5903" s="191">
        <f>ROUND(F5918,2)</f>
        <v>133.44999999999999</v>
      </c>
      <c r="C5903" s="432"/>
      <c r="D5903" s="432"/>
      <c r="E5903" s="270"/>
      <c r="F5903" s="271"/>
      <c r="H5903" s="186"/>
    </row>
    <row r="5904" spans="1:8" hidden="1">
      <c r="A5904" s="195" t="s">
        <v>12885</v>
      </c>
      <c r="B5904" s="196" t="s">
        <v>8261</v>
      </c>
      <c r="C5904" s="196" t="s">
        <v>8262</v>
      </c>
      <c r="D5904" s="196" t="s">
        <v>8263</v>
      </c>
      <c r="E5904" s="196" t="s">
        <v>8264</v>
      </c>
      <c r="F5904" s="197" t="s">
        <v>8265</v>
      </c>
      <c r="H5904" s="186"/>
    </row>
    <row r="5905" spans="1:8" ht="12.75" hidden="1" customHeight="1">
      <c r="A5905" s="778" t="s">
        <v>13437</v>
      </c>
      <c r="B5905" s="779"/>
      <c r="C5905" s="779"/>
      <c r="D5905" s="779"/>
      <c r="E5905" s="779"/>
      <c r="F5905" s="780"/>
      <c r="H5905" s="186"/>
    </row>
    <row r="5906" spans="1:8" hidden="1">
      <c r="A5906" s="207" t="s">
        <v>8236</v>
      </c>
      <c r="B5906" s="208" t="s">
        <v>8237</v>
      </c>
      <c r="C5906" s="209" t="s">
        <v>13436</v>
      </c>
      <c r="D5906" s="210">
        <v>3</v>
      </c>
      <c r="E5906" s="211">
        <f>F$14</f>
        <v>2.89</v>
      </c>
      <c r="F5906" s="204">
        <f>PRODUCT(D5906:E5906)</f>
        <v>8.67</v>
      </c>
      <c r="H5906" s="186"/>
    </row>
    <row r="5907" spans="1:8" hidden="1">
      <c r="A5907" s="207" t="s">
        <v>4681</v>
      </c>
      <c r="B5907" s="208" t="s">
        <v>4682</v>
      </c>
      <c r="C5907" s="209" t="s">
        <v>13436</v>
      </c>
      <c r="D5907" s="210">
        <v>3</v>
      </c>
      <c r="E5907" s="211">
        <f>F$12</f>
        <v>2.12</v>
      </c>
      <c r="F5907" s="204">
        <f>PRODUCT(D5907:E5907)</f>
        <v>6.36</v>
      </c>
      <c r="H5907" s="186"/>
    </row>
    <row r="5908" spans="1:8" ht="12.75" hidden="1" customHeight="1">
      <c r="A5908" s="783" t="s">
        <v>13444</v>
      </c>
      <c r="B5908" s="784"/>
      <c r="C5908" s="784"/>
      <c r="D5908" s="784"/>
      <c r="E5908" s="784"/>
      <c r="F5908" s="204">
        <f>SUM(F5906:F5907)</f>
        <v>15.030000000000001</v>
      </c>
      <c r="H5908" s="186"/>
    </row>
    <row r="5909" spans="1:8" hidden="1">
      <c r="A5909" s="778" t="s">
        <v>13445</v>
      </c>
      <c r="B5909" s="779"/>
      <c r="C5909" s="779"/>
      <c r="D5909" s="779"/>
      <c r="E5909" s="779"/>
      <c r="F5909" s="780"/>
      <c r="H5909" s="186"/>
    </row>
    <row r="5910" spans="1:8" hidden="1">
      <c r="A5910" s="207" t="s">
        <v>8238</v>
      </c>
      <c r="B5910" s="208" t="s">
        <v>8239</v>
      </c>
      <c r="C5910" s="209" t="s">
        <v>8240</v>
      </c>
      <c r="D5910" s="210">
        <v>8.0000000000000002E-3</v>
      </c>
      <c r="E5910" s="211">
        <f>Insumos!D$13</f>
        <v>42.5</v>
      </c>
      <c r="F5910" s="204">
        <f>PRODUCT(D5910:E5910)</f>
        <v>0.34</v>
      </c>
      <c r="H5910" s="186"/>
    </row>
    <row r="5911" spans="1:8" hidden="1">
      <c r="A5911" s="207" t="s">
        <v>2943</v>
      </c>
      <c r="B5911" s="208" t="s">
        <v>2944</v>
      </c>
      <c r="C5911" s="209" t="s">
        <v>8247</v>
      </c>
      <c r="D5911" s="210">
        <v>0.56999999999999995</v>
      </c>
      <c r="E5911" s="211">
        <f>Insumos!D$18</f>
        <v>0.4</v>
      </c>
      <c r="F5911" s="204">
        <f>PRODUCT(D5911:E5911)</f>
        <v>0.22799999999999998</v>
      </c>
      <c r="H5911" s="186"/>
    </row>
    <row r="5912" spans="1:8" hidden="1">
      <c r="A5912" s="207" t="s">
        <v>8245</v>
      </c>
      <c r="B5912" s="208" t="s">
        <v>8246</v>
      </c>
      <c r="C5912" s="209" t="s">
        <v>8247</v>
      </c>
      <c r="D5912" s="210">
        <v>2.84</v>
      </c>
      <c r="E5912" s="211">
        <f>Insumos!D$22</f>
        <v>0.46</v>
      </c>
      <c r="F5912" s="204">
        <f>PRODUCT(D5912:E5912)</f>
        <v>1.3064</v>
      </c>
      <c r="H5912" s="186"/>
    </row>
    <row r="5913" spans="1:8" hidden="1">
      <c r="A5913" s="207" t="s">
        <v>10394</v>
      </c>
      <c r="B5913" s="208" t="s">
        <v>10395</v>
      </c>
      <c r="C5913" s="209" t="s">
        <v>12889</v>
      </c>
      <c r="D5913" s="210">
        <v>1</v>
      </c>
      <c r="E5913" s="211">
        <f>Insumos!D$632</f>
        <v>75.849999999999994</v>
      </c>
      <c r="F5913" s="204">
        <f>PRODUCT(D5913:E5913)</f>
        <v>75.849999999999994</v>
      </c>
      <c r="H5913" s="186"/>
    </row>
    <row r="5914" spans="1:8" ht="12.75" hidden="1" customHeight="1">
      <c r="A5914" s="783" t="s">
        <v>10905</v>
      </c>
      <c r="B5914" s="784"/>
      <c r="C5914" s="784"/>
      <c r="D5914" s="784"/>
      <c r="E5914" s="784"/>
      <c r="F5914" s="204">
        <f>SUM(F5910:F5913)</f>
        <v>77.724399999999989</v>
      </c>
      <c r="H5914" s="186"/>
    </row>
    <row r="5915" spans="1:8" hidden="1">
      <c r="A5915" s="783" t="s">
        <v>6572</v>
      </c>
      <c r="B5915" s="784"/>
      <c r="C5915" s="784"/>
      <c r="D5915" s="784"/>
      <c r="E5915" s="206" t="s">
        <v>10906</v>
      </c>
      <c r="F5915" s="204">
        <f>SUM(F5908,F5914)</f>
        <v>92.75439999999999</v>
      </c>
      <c r="H5915" s="186"/>
    </row>
    <row r="5916" spans="1:8" hidden="1">
      <c r="A5916" s="783"/>
      <c r="B5916" s="784"/>
      <c r="C5916" s="784"/>
      <c r="D5916" s="784"/>
      <c r="E5916" s="206" t="s">
        <v>10907</v>
      </c>
      <c r="F5916" s="213">
        <f>F$10*(F5908)</f>
        <v>18.45684</v>
      </c>
      <c r="H5916" s="186"/>
    </row>
    <row r="5917" spans="1:8" hidden="1">
      <c r="A5917" s="783"/>
      <c r="B5917" s="784"/>
      <c r="C5917" s="784"/>
      <c r="D5917" s="784"/>
      <c r="E5917" s="206" t="s">
        <v>10908</v>
      </c>
      <c r="F5917" s="213">
        <f>SUM(F5915:F5916)*F$11</f>
        <v>22.242248</v>
      </c>
      <c r="H5917" s="186"/>
    </row>
    <row r="5918" spans="1:8" hidden="1">
      <c r="A5918" s="789"/>
      <c r="B5918" s="790"/>
      <c r="C5918" s="790"/>
      <c r="D5918" s="790"/>
      <c r="E5918" s="214" t="s">
        <v>10909</v>
      </c>
      <c r="F5918" s="216">
        <f>SUM(F5915:F5917)</f>
        <v>133.45348799999999</v>
      </c>
      <c r="H5918" s="186"/>
    </row>
    <row r="5919" spans="1:8" hidden="1">
      <c r="H5919" s="186"/>
    </row>
    <row r="5920" spans="1:8" ht="12.75" hidden="1" customHeight="1">
      <c r="A5920" s="791" t="s">
        <v>10396</v>
      </c>
      <c r="B5920" s="792"/>
      <c r="C5920" s="792"/>
      <c r="D5920" s="792"/>
      <c r="E5920" s="781" t="s">
        <v>3998</v>
      </c>
      <c r="F5920" s="782"/>
      <c r="H5920" s="186"/>
    </row>
    <row r="5921" spans="1:8" hidden="1">
      <c r="A5921" s="190" t="s">
        <v>10268</v>
      </c>
      <c r="B5921" s="191">
        <f>ROUND(F5938,2)</f>
        <v>150.96</v>
      </c>
      <c r="C5921" s="269"/>
      <c r="D5921" s="269"/>
      <c r="E5921" s="270"/>
      <c r="F5921" s="271"/>
      <c r="H5921" s="186"/>
    </row>
    <row r="5922" spans="1:8" hidden="1">
      <c r="A5922" s="195" t="s">
        <v>12885</v>
      </c>
      <c r="B5922" s="196" t="s">
        <v>8261</v>
      </c>
      <c r="C5922" s="196" t="s">
        <v>8262</v>
      </c>
      <c r="D5922" s="196" t="s">
        <v>8263</v>
      </c>
      <c r="E5922" s="196" t="s">
        <v>8264</v>
      </c>
      <c r="F5922" s="197" t="s">
        <v>8265</v>
      </c>
      <c r="H5922" s="186"/>
    </row>
    <row r="5923" spans="1:8" ht="12.75" hidden="1" customHeight="1">
      <c r="A5923" s="778" t="s">
        <v>6573</v>
      </c>
      <c r="B5923" s="779"/>
      <c r="C5923" s="779"/>
      <c r="D5923" s="779"/>
      <c r="E5923" s="779"/>
      <c r="F5923" s="780"/>
      <c r="H5923" s="186"/>
    </row>
    <row r="5924" spans="1:8" hidden="1">
      <c r="A5924" s="219" t="s">
        <v>10397</v>
      </c>
      <c r="B5924" s="208" t="s">
        <v>10398</v>
      </c>
      <c r="C5924" s="209" t="s">
        <v>13436</v>
      </c>
      <c r="D5924" s="210">
        <v>1.2</v>
      </c>
      <c r="E5924" s="211">
        <f>Insumos!D$66</f>
        <v>8.0399999999999991</v>
      </c>
      <c r="F5924" s="204">
        <f>PRODUCT(D5924:E5924)</f>
        <v>9.6479999999999979</v>
      </c>
      <c r="H5924" s="186"/>
    </row>
    <row r="5925" spans="1:8" ht="12.75" hidden="1" customHeight="1">
      <c r="A5925" s="783" t="s">
        <v>6574</v>
      </c>
      <c r="B5925" s="784"/>
      <c r="C5925" s="784"/>
      <c r="D5925" s="784"/>
      <c r="E5925" s="784"/>
      <c r="F5925" s="204">
        <f>SUM(F5924:F5924)</f>
        <v>9.6479999999999979</v>
      </c>
      <c r="H5925" s="186"/>
    </row>
    <row r="5926" spans="1:8" ht="12.75" hidden="1" customHeight="1">
      <c r="A5926" s="778" t="s">
        <v>13437</v>
      </c>
      <c r="B5926" s="779"/>
      <c r="C5926" s="779"/>
      <c r="D5926" s="779"/>
      <c r="E5926" s="779"/>
      <c r="F5926" s="780"/>
      <c r="H5926" s="186"/>
    </row>
    <row r="5927" spans="1:8" hidden="1">
      <c r="A5927" s="207" t="s">
        <v>10399</v>
      </c>
      <c r="B5927" s="208" t="s">
        <v>10400</v>
      </c>
      <c r="C5927" s="209" t="s">
        <v>13436</v>
      </c>
      <c r="D5927" s="210">
        <v>1.5</v>
      </c>
      <c r="E5927" s="211">
        <f>F$13</f>
        <v>2.2200000000000002</v>
      </c>
      <c r="F5927" s="204">
        <f>PRODUCT(D5927:E5927)</f>
        <v>3.33</v>
      </c>
      <c r="H5927" s="186"/>
    </row>
    <row r="5928" spans="1:8" hidden="1">
      <c r="A5928" s="207" t="s">
        <v>10401</v>
      </c>
      <c r="B5928" s="208" t="s">
        <v>10402</v>
      </c>
      <c r="C5928" s="209" t="s">
        <v>13436</v>
      </c>
      <c r="D5928" s="210">
        <v>1.5</v>
      </c>
      <c r="E5928" s="211">
        <f>F$14</f>
        <v>2.89</v>
      </c>
      <c r="F5928" s="204">
        <f>PRODUCT(D5928:E5928)</f>
        <v>4.335</v>
      </c>
      <c r="H5928" s="186"/>
    </row>
    <row r="5929" spans="1:8" ht="12.75" hidden="1" customHeight="1">
      <c r="A5929" s="783" t="s">
        <v>13444</v>
      </c>
      <c r="B5929" s="784"/>
      <c r="C5929" s="784"/>
      <c r="D5929" s="784"/>
      <c r="E5929" s="784"/>
      <c r="F5929" s="204">
        <f>SUM(F5927:F5928)</f>
        <v>7.665</v>
      </c>
      <c r="H5929" s="186"/>
    </row>
    <row r="5930" spans="1:8" hidden="1">
      <c r="A5930" s="778" t="s">
        <v>13445</v>
      </c>
      <c r="B5930" s="779"/>
      <c r="C5930" s="779"/>
      <c r="D5930" s="779"/>
      <c r="E5930" s="779"/>
      <c r="F5930" s="780"/>
      <c r="H5930" s="186"/>
    </row>
    <row r="5931" spans="1:8" hidden="1">
      <c r="A5931" s="207" t="s">
        <v>2941</v>
      </c>
      <c r="B5931" s="208" t="s">
        <v>2942</v>
      </c>
      <c r="C5931" s="209" t="s">
        <v>8247</v>
      </c>
      <c r="D5931" s="210">
        <v>13.025</v>
      </c>
      <c r="E5931" s="211">
        <f>Insumos!D$557</f>
        <v>4.42</v>
      </c>
      <c r="F5931" s="204">
        <f>PRODUCT(D5931:E5931)</f>
        <v>57.570500000000003</v>
      </c>
      <c r="H5931" s="186"/>
    </row>
    <row r="5932" spans="1:8" hidden="1">
      <c r="A5932" s="207" t="s">
        <v>10403</v>
      </c>
      <c r="B5932" s="208" t="s">
        <v>10404</v>
      </c>
      <c r="C5932" s="209" t="s">
        <v>4675</v>
      </c>
      <c r="D5932" s="210">
        <v>2.1</v>
      </c>
      <c r="E5932" s="211">
        <f>Insumos!D$586</f>
        <v>14.1</v>
      </c>
      <c r="F5932" s="204">
        <f>PRODUCT(D5932:E5932)</f>
        <v>29.61</v>
      </c>
      <c r="H5932" s="186"/>
    </row>
    <row r="5933" spans="1:8" hidden="1">
      <c r="A5933" s="207" t="s">
        <v>5173</v>
      </c>
      <c r="B5933" s="208" t="s">
        <v>5174</v>
      </c>
      <c r="C5933" s="209" t="s">
        <v>8247</v>
      </c>
      <c r="D5933" s="210">
        <v>1.2</v>
      </c>
      <c r="E5933" s="211">
        <f>Insumos!D$334</f>
        <v>9.91</v>
      </c>
      <c r="F5933" s="204">
        <f>PRODUCT(D5933:E5933)</f>
        <v>11.891999999999999</v>
      </c>
      <c r="H5933" s="186"/>
    </row>
    <row r="5934" spans="1:8" ht="12.75" hidden="1" customHeight="1">
      <c r="A5934" s="783" t="s">
        <v>10905</v>
      </c>
      <c r="B5934" s="784"/>
      <c r="C5934" s="784"/>
      <c r="D5934" s="784"/>
      <c r="E5934" s="784"/>
      <c r="F5934" s="204">
        <f>SUM(F5931:F5933)</f>
        <v>99.072499999999991</v>
      </c>
      <c r="H5934" s="186"/>
    </row>
    <row r="5935" spans="1:8" hidden="1">
      <c r="A5935" s="783" t="s">
        <v>6572</v>
      </c>
      <c r="B5935" s="784"/>
      <c r="C5935" s="784"/>
      <c r="D5935" s="784"/>
      <c r="E5935" s="206" t="s">
        <v>10906</v>
      </c>
      <c r="F5935" s="204">
        <f>SUM(F5925,F5929,F5934)</f>
        <v>116.38549999999999</v>
      </c>
      <c r="H5935" s="186"/>
    </row>
    <row r="5936" spans="1:8" hidden="1">
      <c r="A5936" s="783"/>
      <c r="B5936" s="784"/>
      <c r="C5936" s="784"/>
      <c r="D5936" s="784"/>
      <c r="E5936" s="212" t="s">
        <v>10907</v>
      </c>
      <c r="F5936" s="213">
        <f>F$10*(F5929)</f>
        <v>9.4126200000000004</v>
      </c>
      <c r="H5936" s="186"/>
    </row>
    <row r="5937" spans="1:8" hidden="1">
      <c r="A5937" s="783"/>
      <c r="B5937" s="784"/>
      <c r="C5937" s="784"/>
      <c r="D5937" s="784"/>
      <c r="E5937" s="206" t="s">
        <v>10908</v>
      </c>
      <c r="F5937" s="213">
        <f>SUM(F5935:F5936)*F$11</f>
        <v>25.159624000000001</v>
      </c>
      <c r="H5937" s="186"/>
    </row>
    <row r="5938" spans="1:8" hidden="1">
      <c r="A5938" s="789"/>
      <c r="B5938" s="790"/>
      <c r="C5938" s="790"/>
      <c r="D5938" s="790"/>
      <c r="E5938" s="215" t="s">
        <v>10909</v>
      </c>
      <c r="F5938" s="216">
        <f>SUM(F5935:F5937)</f>
        <v>150.95774399999999</v>
      </c>
      <c r="H5938" s="186"/>
    </row>
    <row r="5939" spans="1:8" hidden="1">
      <c r="A5939" s="206"/>
      <c r="B5939" s="206"/>
      <c r="C5939" s="206"/>
      <c r="D5939" s="206"/>
      <c r="E5939" s="212"/>
      <c r="F5939" s="220"/>
      <c r="H5939" s="186"/>
    </row>
    <row r="5940" spans="1:8" hidden="1">
      <c r="A5940" s="206"/>
      <c r="B5940" s="206"/>
      <c r="C5940" s="206"/>
      <c r="D5940" s="206"/>
      <c r="E5940" s="212"/>
      <c r="F5940" s="220"/>
      <c r="H5940" s="186"/>
    </row>
    <row r="5941" spans="1:8" hidden="1">
      <c r="A5941" s="206"/>
      <c r="B5941" s="206"/>
      <c r="C5941" s="206"/>
      <c r="D5941" s="206"/>
      <c r="E5941" s="212"/>
      <c r="F5941" s="220"/>
      <c r="H5941" s="186"/>
    </row>
    <row r="5942" spans="1:8" hidden="1">
      <c r="A5942" s="206"/>
      <c r="B5942" s="206"/>
      <c r="C5942" s="206"/>
      <c r="D5942" s="206"/>
      <c r="E5942" s="212"/>
      <c r="F5942" s="220"/>
      <c r="H5942" s="186"/>
    </row>
    <row r="5943" spans="1:8" hidden="1">
      <c r="H5943" s="186"/>
    </row>
    <row r="5944" spans="1:8" ht="12.75" hidden="1" customHeight="1">
      <c r="A5944" s="840" t="s">
        <v>10405</v>
      </c>
      <c r="B5944" s="841"/>
      <c r="C5944" s="841"/>
      <c r="D5944" s="841"/>
      <c r="E5944" s="781" t="s">
        <v>3998</v>
      </c>
      <c r="F5944" s="782"/>
      <c r="H5944" s="186"/>
    </row>
    <row r="5945" spans="1:8" ht="12.75" hidden="1" customHeight="1">
      <c r="A5945" s="190" t="s">
        <v>10268</v>
      </c>
      <c r="B5945" s="191">
        <f>ROUND(F5960,2)</f>
        <v>224.73</v>
      </c>
      <c r="C5945" s="269"/>
      <c r="D5945" s="269"/>
      <c r="E5945" s="270"/>
      <c r="F5945" s="271"/>
      <c r="H5945" s="186"/>
    </row>
    <row r="5946" spans="1:8" ht="12.75" hidden="1" customHeight="1">
      <c r="A5946" s="195" t="s">
        <v>12885</v>
      </c>
      <c r="B5946" s="196" t="s">
        <v>8261</v>
      </c>
      <c r="C5946" s="196" t="s">
        <v>8262</v>
      </c>
      <c r="D5946" s="196" t="s">
        <v>8263</v>
      </c>
      <c r="E5946" s="196" t="s">
        <v>8264</v>
      </c>
      <c r="F5946" s="197" t="s">
        <v>8265</v>
      </c>
      <c r="H5946" s="186"/>
    </row>
    <row r="5947" spans="1:8" ht="12.75" hidden="1" customHeight="1">
      <c r="A5947" s="778" t="s">
        <v>13437</v>
      </c>
      <c r="B5947" s="779"/>
      <c r="C5947" s="779"/>
      <c r="D5947" s="779"/>
      <c r="E5947" s="779"/>
      <c r="F5947" s="780"/>
      <c r="H5947" s="186"/>
    </row>
    <row r="5948" spans="1:8" ht="12.75" hidden="1" customHeight="1">
      <c r="A5948" s="329" t="s">
        <v>8236</v>
      </c>
      <c r="B5948" s="325" t="s">
        <v>8237</v>
      </c>
      <c r="C5948" s="326" t="s">
        <v>13436</v>
      </c>
      <c r="D5948" s="327">
        <v>2.5</v>
      </c>
      <c r="E5948" s="330">
        <f>F$14</f>
        <v>2.89</v>
      </c>
      <c r="F5948" s="204">
        <f>PRODUCT(D5948:E5948)</f>
        <v>7.2250000000000005</v>
      </c>
      <c r="H5948" s="186"/>
    </row>
    <row r="5949" spans="1:8" ht="12.75" hidden="1" customHeight="1">
      <c r="A5949" s="329" t="s">
        <v>4681</v>
      </c>
      <c r="B5949" s="325" t="s">
        <v>4682</v>
      </c>
      <c r="C5949" s="326" t="s">
        <v>13436</v>
      </c>
      <c r="D5949" s="327">
        <v>1</v>
      </c>
      <c r="E5949" s="330">
        <f>F$12</f>
        <v>2.12</v>
      </c>
      <c r="F5949" s="204">
        <f>PRODUCT(D5949:E5949)</f>
        <v>2.12</v>
      </c>
      <c r="H5949" s="186"/>
    </row>
    <row r="5950" spans="1:8" ht="12.75" hidden="1" customHeight="1">
      <c r="A5950" s="783" t="s">
        <v>13444</v>
      </c>
      <c r="B5950" s="784"/>
      <c r="C5950" s="784"/>
      <c r="D5950" s="784"/>
      <c r="E5950" s="784"/>
      <c r="F5950" s="204">
        <f>SUM(F5948:F5949)</f>
        <v>9.3450000000000006</v>
      </c>
      <c r="H5950" s="186"/>
    </row>
    <row r="5951" spans="1:8" ht="12.75" hidden="1" customHeight="1">
      <c r="A5951" s="778" t="s">
        <v>13445</v>
      </c>
      <c r="B5951" s="779"/>
      <c r="C5951" s="779"/>
      <c r="D5951" s="779"/>
      <c r="E5951" s="779"/>
      <c r="F5951" s="780"/>
      <c r="H5951" s="186"/>
    </row>
    <row r="5952" spans="1:8" ht="12.75" hidden="1" customHeight="1">
      <c r="A5952" s="329" t="s">
        <v>8238</v>
      </c>
      <c r="B5952" s="325" t="s">
        <v>8239</v>
      </c>
      <c r="C5952" s="326" t="s">
        <v>8240</v>
      </c>
      <c r="D5952" s="327">
        <v>9.7000000000000003E-3</v>
      </c>
      <c r="E5952" s="330">
        <f>Insumos!D$13</f>
        <v>42.5</v>
      </c>
      <c r="F5952" s="204">
        <f>PRODUCT(D5952:E5952)</f>
        <v>0.41225000000000001</v>
      </c>
      <c r="H5952" s="186"/>
    </row>
    <row r="5953" spans="1:8" ht="12.75" hidden="1" customHeight="1">
      <c r="A5953" s="329" t="s">
        <v>10406</v>
      </c>
      <c r="B5953" s="325" t="s">
        <v>10407</v>
      </c>
      <c r="C5953" s="326" t="s">
        <v>12889</v>
      </c>
      <c r="D5953" s="327">
        <v>1</v>
      </c>
      <c r="E5953" s="330">
        <f>Insumos!D$471</f>
        <v>164.52</v>
      </c>
      <c r="F5953" s="204">
        <f>PRODUCT(D5953:E5953)</f>
        <v>164.52</v>
      </c>
      <c r="H5953" s="186"/>
    </row>
    <row r="5954" spans="1:8" ht="12.75" hidden="1" customHeight="1">
      <c r="A5954" s="329" t="s">
        <v>2943</v>
      </c>
      <c r="B5954" s="325" t="s">
        <v>2944</v>
      </c>
      <c r="C5954" s="326" t="s">
        <v>8247</v>
      </c>
      <c r="D5954" s="327">
        <v>0.73</v>
      </c>
      <c r="E5954" s="330">
        <f>Insumos!D$18</f>
        <v>0.4</v>
      </c>
      <c r="F5954" s="204">
        <f>PRODUCT(D5954:E5954)</f>
        <v>0.29199999999999998</v>
      </c>
      <c r="H5954" s="186"/>
    </row>
    <row r="5955" spans="1:8" ht="12.75" hidden="1" customHeight="1">
      <c r="A5955" s="329" t="s">
        <v>8245</v>
      </c>
      <c r="B5955" s="325" t="s">
        <v>8246</v>
      </c>
      <c r="C5955" s="326" t="s">
        <v>8247</v>
      </c>
      <c r="D5955" s="327">
        <v>2.67</v>
      </c>
      <c r="E5955" s="330">
        <f>Insumos!D$22</f>
        <v>0.46</v>
      </c>
      <c r="F5955" s="204">
        <f>PRODUCT(D5955:E5955)</f>
        <v>1.2282</v>
      </c>
      <c r="H5955" s="186"/>
    </row>
    <row r="5956" spans="1:8" ht="12.75" hidden="1" customHeight="1">
      <c r="A5956" s="783" t="s">
        <v>10905</v>
      </c>
      <c r="B5956" s="784"/>
      <c r="C5956" s="784"/>
      <c r="D5956" s="784"/>
      <c r="E5956" s="784"/>
      <c r="F5956" s="204">
        <f>SUM(F5952:F5955)</f>
        <v>166.45245</v>
      </c>
      <c r="H5956" s="186"/>
    </row>
    <row r="5957" spans="1:8" ht="12.75" hidden="1" customHeight="1">
      <c r="A5957" s="783" t="s">
        <v>6572</v>
      </c>
      <c r="B5957" s="784"/>
      <c r="C5957" s="784"/>
      <c r="D5957" s="784"/>
      <c r="E5957" s="206" t="s">
        <v>10906</v>
      </c>
      <c r="F5957" s="204">
        <f>SUM(F5950,F5956)</f>
        <v>175.79745</v>
      </c>
      <c r="H5957" s="186"/>
    </row>
    <row r="5958" spans="1:8" ht="12.75" hidden="1" customHeight="1">
      <c r="A5958" s="783"/>
      <c r="B5958" s="784"/>
      <c r="C5958" s="784"/>
      <c r="D5958" s="784"/>
      <c r="E5958" s="206" t="s">
        <v>10907</v>
      </c>
      <c r="F5958" s="331">
        <f>F$10*(F5950)</f>
        <v>11.475660000000001</v>
      </c>
      <c r="H5958" s="186"/>
    </row>
    <row r="5959" spans="1:8" ht="12.75" hidden="1" customHeight="1">
      <c r="A5959" s="783"/>
      <c r="B5959" s="784"/>
      <c r="C5959" s="784"/>
      <c r="D5959" s="784"/>
      <c r="E5959" s="206" t="s">
        <v>10908</v>
      </c>
      <c r="F5959" s="331">
        <f>SUM(F5957:F5958)*F$11</f>
        <v>37.454622000000001</v>
      </c>
      <c r="H5959" s="186"/>
    </row>
    <row r="5960" spans="1:8" ht="12.75" hidden="1" customHeight="1">
      <c r="A5960" s="789"/>
      <c r="B5960" s="790"/>
      <c r="C5960" s="790"/>
      <c r="D5960" s="790"/>
      <c r="E5960" s="214" t="s">
        <v>10909</v>
      </c>
      <c r="F5960" s="216">
        <f>SUM(F5957:F5959)</f>
        <v>224.727732</v>
      </c>
      <c r="H5960" s="186"/>
    </row>
    <row r="5961" spans="1:8" ht="12.75" hidden="1" customHeight="1">
      <c r="H5961" s="186"/>
    </row>
    <row r="5962" spans="1:8" ht="12.75" hidden="1" customHeight="1">
      <c r="A5962" s="840" t="s">
        <v>10408</v>
      </c>
      <c r="B5962" s="841"/>
      <c r="C5962" s="841"/>
      <c r="D5962" s="841"/>
      <c r="E5962" s="781" t="s">
        <v>3998</v>
      </c>
      <c r="F5962" s="782"/>
      <c r="H5962" s="186"/>
    </row>
    <row r="5963" spans="1:8" ht="12.75" hidden="1" customHeight="1">
      <c r="A5963" s="190" t="s">
        <v>10268</v>
      </c>
      <c r="B5963" s="191">
        <f>ROUND(F5971,2)</f>
        <v>265.82</v>
      </c>
      <c r="C5963" s="269"/>
      <c r="D5963" s="269"/>
      <c r="E5963" s="270"/>
      <c r="F5963" s="271"/>
      <c r="H5963" s="186"/>
    </row>
    <row r="5964" spans="1:8" ht="12.75" hidden="1" customHeight="1">
      <c r="A5964" s="195" t="s">
        <v>12885</v>
      </c>
      <c r="B5964" s="196" t="s">
        <v>8261</v>
      </c>
      <c r="C5964" s="196" t="s">
        <v>8262</v>
      </c>
      <c r="D5964" s="196" t="s">
        <v>8263</v>
      </c>
      <c r="E5964" s="196" t="s">
        <v>8264</v>
      </c>
      <c r="F5964" s="197" t="s">
        <v>8265</v>
      </c>
      <c r="H5964" s="186"/>
    </row>
    <row r="5965" spans="1:8" ht="12.75" hidden="1" customHeight="1">
      <c r="A5965" s="778" t="s">
        <v>13445</v>
      </c>
      <c r="B5965" s="779"/>
      <c r="C5965" s="779"/>
      <c r="D5965" s="779"/>
      <c r="E5965" s="779"/>
      <c r="F5965" s="780"/>
      <c r="H5965" s="186"/>
    </row>
    <row r="5966" spans="1:8" ht="12.75" hidden="1" customHeight="1">
      <c r="A5966" s="329" t="s">
        <v>10409</v>
      </c>
      <c r="B5966" s="325" t="s">
        <v>10410</v>
      </c>
      <c r="C5966" s="326" t="s">
        <v>12889</v>
      </c>
      <c r="D5966" s="327">
        <v>1</v>
      </c>
      <c r="E5966" s="330">
        <f>Insumos!D$6233</f>
        <v>221.52</v>
      </c>
      <c r="F5966" s="204">
        <f>PRODUCT(D5966:E5966)</f>
        <v>221.52</v>
      </c>
      <c r="H5966" s="186"/>
    </row>
    <row r="5967" spans="1:8" ht="12.75" hidden="1" customHeight="1">
      <c r="A5967" s="783" t="s">
        <v>10905</v>
      </c>
      <c r="B5967" s="784"/>
      <c r="C5967" s="784"/>
      <c r="D5967" s="784"/>
      <c r="E5967" s="784"/>
      <c r="F5967" s="204">
        <f>SUM(F5966:F5966)</f>
        <v>221.52</v>
      </c>
      <c r="H5967" s="186"/>
    </row>
    <row r="5968" spans="1:8" ht="12.75" hidden="1" customHeight="1">
      <c r="A5968" s="783" t="s">
        <v>6572</v>
      </c>
      <c r="B5968" s="784"/>
      <c r="C5968" s="784"/>
      <c r="D5968" s="784"/>
      <c r="E5968" s="206" t="s">
        <v>10906</v>
      </c>
      <c r="F5968" s="204">
        <f>SUM(F5967)</f>
        <v>221.52</v>
      </c>
      <c r="H5968" s="186"/>
    </row>
    <row r="5969" spans="1:8" ht="12.75" hidden="1" customHeight="1">
      <c r="A5969" s="783"/>
      <c r="B5969" s="784"/>
      <c r="C5969" s="784"/>
      <c r="D5969" s="784"/>
      <c r="E5969" s="206" t="s">
        <v>10907</v>
      </c>
      <c r="F5969" s="331">
        <f>F$10*(F5963)</f>
        <v>0</v>
      </c>
      <c r="H5969" s="186"/>
    </row>
    <row r="5970" spans="1:8" ht="12.75" hidden="1" customHeight="1">
      <c r="A5970" s="783"/>
      <c r="B5970" s="784"/>
      <c r="C5970" s="784"/>
      <c r="D5970" s="784"/>
      <c r="E5970" s="206" t="s">
        <v>10908</v>
      </c>
      <c r="F5970" s="331">
        <f>SUM(F5968:F5969)*F$11</f>
        <v>44.304000000000002</v>
      </c>
      <c r="H5970" s="186"/>
    </row>
    <row r="5971" spans="1:8" ht="12.75" hidden="1" customHeight="1">
      <c r="A5971" s="789"/>
      <c r="B5971" s="790"/>
      <c r="C5971" s="790"/>
      <c r="D5971" s="790"/>
      <c r="E5971" s="214" t="s">
        <v>10909</v>
      </c>
      <c r="F5971" s="216">
        <f>SUM(F5968:F5970)</f>
        <v>265.82400000000001</v>
      </c>
      <c r="H5971" s="186"/>
    </row>
    <row r="5972" spans="1:8" ht="12.75" hidden="1" customHeight="1">
      <c r="H5972" s="186"/>
    </row>
    <row r="5973" spans="1:8" ht="12.75" hidden="1" customHeight="1">
      <c r="A5973" s="840" t="s">
        <v>13351</v>
      </c>
      <c r="B5973" s="841"/>
      <c r="C5973" s="841"/>
      <c r="D5973" s="841"/>
      <c r="E5973" s="781" t="s">
        <v>3998</v>
      </c>
      <c r="F5973" s="782"/>
      <c r="H5973" s="186"/>
    </row>
    <row r="5974" spans="1:8" ht="12.75" hidden="1" customHeight="1">
      <c r="A5974" s="190" t="s">
        <v>10268</v>
      </c>
      <c r="B5974" s="191">
        <f>ROUND(F5982,2)</f>
        <v>230.21</v>
      </c>
      <c r="C5974" s="269"/>
      <c r="D5974" s="269"/>
      <c r="E5974" s="270"/>
      <c r="F5974" s="271"/>
      <c r="H5974" s="186"/>
    </row>
    <row r="5975" spans="1:8" ht="12.75" hidden="1" customHeight="1">
      <c r="A5975" s="195" t="s">
        <v>12885</v>
      </c>
      <c r="B5975" s="196" t="s">
        <v>8261</v>
      </c>
      <c r="C5975" s="196" t="s">
        <v>8262</v>
      </c>
      <c r="D5975" s="196" t="s">
        <v>8263</v>
      </c>
      <c r="E5975" s="196" t="s">
        <v>8264</v>
      </c>
      <c r="F5975" s="197" t="s">
        <v>8265</v>
      </c>
      <c r="H5975" s="186"/>
    </row>
    <row r="5976" spans="1:8" ht="12.75" hidden="1" customHeight="1">
      <c r="A5976" s="778" t="s">
        <v>13445</v>
      </c>
      <c r="B5976" s="779"/>
      <c r="C5976" s="779"/>
      <c r="D5976" s="779"/>
      <c r="E5976" s="779"/>
      <c r="F5976" s="780"/>
      <c r="H5976" s="186"/>
    </row>
    <row r="5977" spans="1:8" ht="12.75" hidden="1" customHeight="1">
      <c r="A5977" s="329" t="s">
        <v>13352</v>
      </c>
      <c r="B5977" s="325" t="s">
        <v>13353</v>
      </c>
      <c r="C5977" s="326" t="s">
        <v>12889</v>
      </c>
      <c r="D5977" s="327">
        <v>1</v>
      </c>
      <c r="E5977" s="330">
        <f>Insumos!D$6234</f>
        <v>191.84</v>
      </c>
      <c r="F5977" s="204">
        <f>PRODUCT(D5977:E5977)</f>
        <v>191.84</v>
      </c>
      <c r="H5977" s="186"/>
    </row>
    <row r="5978" spans="1:8" ht="12.75" hidden="1" customHeight="1">
      <c r="A5978" s="783" t="s">
        <v>10905</v>
      </c>
      <c r="B5978" s="784"/>
      <c r="C5978" s="784"/>
      <c r="D5978" s="784"/>
      <c r="E5978" s="784"/>
      <c r="F5978" s="204">
        <f>SUM(F5977:F5977)</f>
        <v>191.84</v>
      </c>
      <c r="H5978" s="186"/>
    </row>
    <row r="5979" spans="1:8" ht="12.75" hidden="1" customHeight="1">
      <c r="A5979" s="783" t="s">
        <v>6572</v>
      </c>
      <c r="B5979" s="784"/>
      <c r="C5979" s="784"/>
      <c r="D5979" s="784"/>
      <c r="E5979" s="206" t="s">
        <v>10906</v>
      </c>
      <c r="F5979" s="204">
        <f>SUM(F5978)</f>
        <v>191.84</v>
      </c>
      <c r="H5979" s="186"/>
    </row>
    <row r="5980" spans="1:8" ht="12.75" hidden="1" customHeight="1">
      <c r="A5980" s="783"/>
      <c r="B5980" s="784"/>
      <c r="C5980" s="784"/>
      <c r="D5980" s="784"/>
      <c r="E5980" s="206" t="s">
        <v>10907</v>
      </c>
      <c r="F5980" s="331">
        <f>F$10*(F5974)</f>
        <v>0</v>
      </c>
      <c r="H5980" s="186"/>
    </row>
    <row r="5981" spans="1:8" ht="12.75" hidden="1" customHeight="1">
      <c r="A5981" s="783"/>
      <c r="B5981" s="784"/>
      <c r="C5981" s="784"/>
      <c r="D5981" s="784"/>
      <c r="E5981" s="206" t="s">
        <v>10908</v>
      </c>
      <c r="F5981" s="331">
        <f>SUM(F5979:F5980)*F$11</f>
        <v>38.368000000000002</v>
      </c>
      <c r="H5981" s="186"/>
    </row>
    <row r="5982" spans="1:8" ht="12.75" hidden="1" customHeight="1">
      <c r="A5982" s="789"/>
      <c r="B5982" s="790"/>
      <c r="C5982" s="790"/>
      <c r="D5982" s="790"/>
      <c r="E5982" s="214" t="s">
        <v>10909</v>
      </c>
      <c r="F5982" s="216">
        <f>SUM(F5979:F5981)</f>
        <v>230.208</v>
      </c>
      <c r="H5982" s="186"/>
    </row>
    <row r="5983" spans="1:8" ht="12.75" hidden="1" customHeight="1">
      <c r="A5983" s="206"/>
      <c r="B5983" s="206"/>
      <c r="C5983" s="206"/>
      <c r="D5983" s="206"/>
      <c r="E5983" s="206"/>
      <c r="F5983" s="220"/>
      <c r="H5983" s="186"/>
    </row>
    <row r="5984" spans="1:8" ht="12.75" customHeight="1">
      <c r="A5984" s="206"/>
      <c r="B5984" s="206"/>
      <c r="C5984" s="206"/>
      <c r="D5984" s="206"/>
      <c r="E5984" s="206"/>
      <c r="F5984" s="220"/>
      <c r="H5984" s="186"/>
    </row>
    <row r="5985" spans="1:8" ht="12.75" customHeight="1">
      <c r="A5985" s="822" t="s">
        <v>4351</v>
      </c>
      <c r="B5985" s="823"/>
      <c r="C5985" s="823"/>
      <c r="D5985" s="823"/>
      <c r="E5985" s="824" t="s">
        <v>3329</v>
      </c>
      <c r="F5985" s="825"/>
      <c r="H5985" s="242" t="s">
        <v>12875</v>
      </c>
    </row>
    <row r="5986" spans="1:8" ht="12.75" customHeight="1">
      <c r="A5986" s="243" t="s">
        <v>10268</v>
      </c>
      <c r="B5986" s="244">
        <f>ROUND(F6001,2)</f>
        <v>148.11000000000001</v>
      </c>
      <c r="C5986" s="433"/>
      <c r="D5986" s="433"/>
      <c r="E5986" s="393"/>
      <c r="F5986" s="394"/>
      <c r="H5986" s="186"/>
    </row>
    <row r="5987" spans="1:8" ht="12.75" customHeight="1">
      <c r="A5987" s="248" t="s">
        <v>12885</v>
      </c>
      <c r="B5987" s="249" t="s">
        <v>8261</v>
      </c>
      <c r="C5987" s="249" t="s">
        <v>8262</v>
      </c>
      <c r="D5987" s="249" t="s">
        <v>8263</v>
      </c>
      <c r="E5987" s="249" t="s">
        <v>8264</v>
      </c>
      <c r="F5987" s="250" t="s">
        <v>8265</v>
      </c>
      <c r="H5987" s="186"/>
    </row>
    <row r="5988" spans="1:8" ht="12.75" customHeight="1">
      <c r="A5988" s="801" t="s">
        <v>13437</v>
      </c>
      <c r="B5988" s="802"/>
      <c r="C5988" s="802"/>
      <c r="D5988" s="802"/>
      <c r="E5988" s="802"/>
      <c r="F5988" s="803"/>
      <c r="H5988" s="186"/>
    </row>
    <row r="5989" spans="1:8" ht="12.75" customHeight="1">
      <c r="A5989" s="253" t="s">
        <v>8236</v>
      </c>
      <c r="B5989" s="163" t="s">
        <v>8237</v>
      </c>
      <c r="C5989" s="254" t="s">
        <v>13436</v>
      </c>
      <c r="D5989" s="255">
        <v>3</v>
      </c>
      <c r="E5989" s="256">
        <f>F$14</f>
        <v>2.89</v>
      </c>
      <c r="F5989" s="257">
        <f>PRODUCT(D5989:E5989)</f>
        <v>8.67</v>
      </c>
      <c r="H5989" s="186"/>
    </row>
    <row r="5990" spans="1:8" ht="12.75" customHeight="1">
      <c r="A5990" s="253" t="s">
        <v>4681</v>
      </c>
      <c r="B5990" s="163" t="s">
        <v>4682</v>
      </c>
      <c r="C5990" s="254" t="s">
        <v>13436</v>
      </c>
      <c r="D5990" s="255">
        <v>3</v>
      </c>
      <c r="E5990" s="256">
        <f>F$12</f>
        <v>2.12</v>
      </c>
      <c r="F5990" s="257">
        <f>PRODUCT(D5990:E5990)</f>
        <v>6.36</v>
      </c>
      <c r="H5990" s="186"/>
    </row>
    <row r="5991" spans="1:8" ht="12.75" customHeight="1">
      <c r="A5991" s="774" t="s">
        <v>13444</v>
      </c>
      <c r="B5991" s="775"/>
      <c r="C5991" s="775"/>
      <c r="D5991" s="775"/>
      <c r="E5991" s="775"/>
      <c r="F5991" s="257">
        <f>SUM(F5989:F5990)</f>
        <v>15.030000000000001</v>
      </c>
      <c r="H5991" s="186"/>
    </row>
    <row r="5992" spans="1:8" ht="12.75" customHeight="1">
      <c r="A5992" s="801" t="s">
        <v>13445</v>
      </c>
      <c r="B5992" s="802"/>
      <c r="C5992" s="802"/>
      <c r="D5992" s="802"/>
      <c r="E5992" s="802"/>
      <c r="F5992" s="803"/>
      <c r="H5992" s="186"/>
    </row>
    <row r="5993" spans="1:8" ht="12.75" customHeight="1">
      <c r="A5993" s="253" t="s">
        <v>8238</v>
      </c>
      <c r="B5993" s="163" t="s">
        <v>8239</v>
      </c>
      <c r="C5993" s="254" t="s">
        <v>8240</v>
      </c>
      <c r="D5993" s="255">
        <v>7.1999999999999998E-3</v>
      </c>
      <c r="E5993" s="256">
        <f>Insumos!D$13</f>
        <v>42.5</v>
      </c>
      <c r="F5993" s="257">
        <f>PRODUCT(D5993:E5993)</f>
        <v>0.30599999999999999</v>
      </c>
      <c r="H5993" s="186"/>
    </row>
    <row r="5994" spans="1:8" ht="12.75" customHeight="1">
      <c r="A5994" s="253" t="s">
        <v>2943</v>
      </c>
      <c r="B5994" s="163" t="s">
        <v>2944</v>
      </c>
      <c r="C5994" s="254" t="s">
        <v>8247</v>
      </c>
      <c r="D5994" s="255">
        <v>0.49</v>
      </c>
      <c r="E5994" s="256">
        <f>Insumos!D$18</f>
        <v>0.4</v>
      </c>
      <c r="F5994" s="257">
        <f>PRODUCT(D5994:E5994)</f>
        <v>0.19600000000000001</v>
      </c>
      <c r="H5994" s="186"/>
    </row>
    <row r="5995" spans="1:8" ht="12.75" customHeight="1">
      <c r="A5995" s="253" t="s">
        <v>8245</v>
      </c>
      <c r="B5995" s="163" t="s">
        <v>8246</v>
      </c>
      <c r="C5995" s="254" t="s">
        <v>8247</v>
      </c>
      <c r="D5995" s="255">
        <v>2.0299999999999998</v>
      </c>
      <c r="E5995" s="256">
        <f>Insumos!D$22</f>
        <v>0.46</v>
      </c>
      <c r="F5995" s="257">
        <f>PRODUCT(D5995:E5995)</f>
        <v>0.93379999999999996</v>
      </c>
      <c r="H5995" s="186"/>
    </row>
    <row r="5996" spans="1:8" ht="12.75" customHeight="1">
      <c r="A5996" s="253" t="s">
        <v>10257</v>
      </c>
      <c r="B5996" s="163" t="s">
        <v>10258</v>
      </c>
      <c r="C5996" s="254" t="s">
        <v>12889</v>
      </c>
      <c r="D5996" s="255">
        <v>1.26</v>
      </c>
      <c r="E5996" s="256">
        <f>Insumos!D$692</f>
        <v>70.239999999999995</v>
      </c>
      <c r="F5996" s="257">
        <f>PRODUCT(D5996:E5996)</f>
        <v>88.502399999999994</v>
      </c>
      <c r="H5996" s="186"/>
    </row>
    <row r="5997" spans="1:8" ht="12.75" customHeight="1">
      <c r="A5997" s="774" t="s">
        <v>10905</v>
      </c>
      <c r="B5997" s="775"/>
      <c r="C5997" s="775"/>
      <c r="D5997" s="775"/>
      <c r="E5997" s="775"/>
      <c r="F5997" s="257">
        <f>SUM(F5993:F5996)</f>
        <v>89.938199999999995</v>
      </c>
      <c r="H5997" s="186"/>
    </row>
    <row r="5998" spans="1:8" ht="12.75" customHeight="1">
      <c r="A5998" s="774" t="s">
        <v>6572</v>
      </c>
      <c r="B5998" s="775"/>
      <c r="C5998" s="775"/>
      <c r="D5998" s="775"/>
      <c r="E5998" s="259" t="s">
        <v>10906</v>
      </c>
      <c r="F5998" s="257">
        <f>SUM(F5991,F5997)</f>
        <v>104.9682</v>
      </c>
      <c r="H5998" s="186"/>
    </row>
    <row r="5999" spans="1:8" ht="12.75" customHeight="1">
      <c r="A5999" s="774"/>
      <c r="B5999" s="775"/>
      <c r="C5999" s="775"/>
      <c r="D5999" s="775"/>
      <c r="E5999" s="259" t="s">
        <v>10907</v>
      </c>
      <c r="F5999" s="260">
        <f>F$10*(F5991)</f>
        <v>18.45684</v>
      </c>
      <c r="H5999" s="186"/>
    </row>
    <row r="6000" spans="1:8" ht="12.75" customHeight="1">
      <c r="A6000" s="774"/>
      <c r="B6000" s="775"/>
      <c r="C6000" s="775"/>
      <c r="D6000" s="775"/>
      <c r="E6000" s="259" t="s">
        <v>10908</v>
      </c>
      <c r="F6000" s="260">
        <f>SUM(F5998:F5999)*F$11</f>
        <v>24.685008</v>
      </c>
      <c r="H6000" s="186"/>
    </row>
    <row r="6001" spans="1:8" ht="12.75" customHeight="1">
      <c r="A6001" s="776"/>
      <c r="B6001" s="777"/>
      <c r="C6001" s="777"/>
      <c r="D6001" s="777"/>
      <c r="E6001" s="261" t="s">
        <v>10909</v>
      </c>
      <c r="F6001" s="263">
        <f>SUM(F5998:F6000)</f>
        <v>148.11004800000001</v>
      </c>
      <c r="H6001" s="186"/>
    </row>
    <row r="6002" spans="1:8" ht="12.75" customHeight="1">
      <c r="A6002" s="206"/>
      <c r="B6002" s="206"/>
      <c r="C6002" s="206"/>
      <c r="D6002" s="206"/>
      <c r="E6002" s="206"/>
      <c r="F6002" s="220"/>
      <c r="H6002" s="186"/>
    </row>
    <row r="6003" spans="1:8">
      <c r="H6003" s="186"/>
    </row>
    <row r="6004" spans="1:8" ht="12.75" customHeight="1">
      <c r="A6004" s="822" t="s">
        <v>4350</v>
      </c>
      <c r="B6004" s="823"/>
      <c r="C6004" s="823"/>
      <c r="D6004" s="823"/>
      <c r="E6004" s="824" t="s">
        <v>3329</v>
      </c>
      <c r="F6004" s="825"/>
      <c r="H6004" s="242" t="s">
        <v>12875</v>
      </c>
    </row>
    <row r="6005" spans="1:8">
      <c r="A6005" s="243" t="s">
        <v>10268</v>
      </c>
      <c r="B6005" s="244">
        <f>ROUND(F6020,2)</f>
        <v>183.51</v>
      </c>
      <c r="C6005" s="433"/>
      <c r="D6005" s="433"/>
      <c r="E6005" s="393"/>
      <c r="F6005" s="394"/>
      <c r="H6005" s="186"/>
    </row>
    <row r="6006" spans="1:8">
      <c r="A6006" s="248" t="s">
        <v>12885</v>
      </c>
      <c r="B6006" s="249" t="s">
        <v>8261</v>
      </c>
      <c r="C6006" s="249" t="s">
        <v>8262</v>
      </c>
      <c r="D6006" s="249" t="s">
        <v>8263</v>
      </c>
      <c r="E6006" s="249" t="s">
        <v>8264</v>
      </c>
      <c r="F6006" s="250" t="s">
        <v>8265</v>
      </c>
      <c r="H6006" s="186"/>
    </row>
    <row r="6007" spans="1:8" ht="12.75" customHeight="1">
      <c r="A6007" s="801" t="s">
        <v>13437</v>
      </c>
      <c r="B6007" s="802"/>
      <c r="C6007" s="802"/>
      <c r="D6007" s="802"/>
      <c r="E6007" s="802"/>
      <c r="F6007" s="803"/>
      <c r="H6007" s="186"/>
    </row>
    <row r="6008" spans="1:8">
      <c r="A6008" s="253" t="s">
        <v>8236</v>
      </c>
      <c r="B6008" s="163" t="s">
        <v>8237</v>
      </c>
      <c r="C6008" s="254" t="s">
        <v>13436</v>
      </c>
      <c r="D6008" s="255">
        <v>3</v>
      </c>
      <c r="E6008" s="256">
        <f>F$14</f>
        <v>2.89</v>
      </c>
      <c r="F6008" s="257">
        <f>PRODUCT(D6008:E6008)</f>
        <v>8.67</v>
      </c>
      <c r="H6008" s="186"/>
    </row>
    <row r="6009" spans="1:8">
      <c r="A6009" s="253" t="s">
        <v>4681</v>
      </c>
      <c r="B6009" s="163" t="s">
        <v>4682</v>
      </c>
      <c r="C6009" s="254" t="s">
        <v>13436</v>
      </c>
      <c r="D6009" s="255">
        <v>3</v>
      </c>
      <c r="E6009" s="256">
        <f>F$12</f>
        <v>2.12</v>
      </c>
      <c r="F6009" s="257">
        <f>PRODUCT(D6009:E6009)</f>
        <v>6.36</v>
      </c>
      <c r="H6009" s="186"/>
    </row>
    <row r="6010" spans="1:8" ht="12.75" customHeight="1">
      <c r="A6010" s="774" t="s">
        <v>13444</v>
      </c>
      <c r="B6010" s="775"/>
      <c r="C6010" s="775"/>
      <c r="D6010" s="775"/>
      <c r="E6010" s="775"/>
      <c r="F6010" s="257">
        <f>SUM(F6008:F6009)</f>
        <v>15.030000000000001</v>
      </c>
      <c r="H6010" s="186"/>
    </row>
    <row r="6011" spans="1:8">
      <c r="A6011" s="801" t="s">
        <v>13445</v>
      </c>
      <c r="B6011" s="802"/>
      <c r="C6011" s="802"/>
      <c r="D6011" s="802"/>
      <c r="E6011" s="802"/>
      <c r="F6011" s="803"/>
      <c r="H6011" s="186"/>
    </row>
    <row r="6012" spans="1:8">
      <c r="A6012" s="253" t="s">
        <v>8238</v>
      </c>
      <c r="B6012" s="163" t="s">
        <v>8239</v>
      </c>
      <c r="C6012" s="254" t="s">
        <v>8240</v>
      </c>
      <c r="D6012" s="255">
        <v>7.1999999999999998E-3</v>
      </c>
      <c r="E6012" s="256">
        <f>Insumos!D$13</f>
        <v>42.5</v>
      </c>
      <c r="F6012" s="257">
        <f>PRODUCT(D6012:E6012)</f>
        <v>0.30599999999999999</v>
      </c>
      <c r="H6012" s="186"/>
    </row>
    <row r="6013" spans="1:8">
      <c r="A6013" s="253" t="s">
        <v>2943</v>
      </c>
      <c r="B6013" s="163" t="s">
        <v>2944</v>
      </c>
      <c r="C6013" s="254" t="s">
        <v>8247</v>
      </c>
      <c r="D6013" s="255">
        <v>0.49</v>
      </c>
      <c r="E6013" s="256">
        <f>Insumos!D$18</f>
        <v>0.4</v>
      </c>
      <c r="F6013" s="257">
        <f>PRODUCT(D6013:E6013)</f>
        <v>0.19600000000000001</v>
      </c>
      <c r="H6013" s="186"/>
    </row>
    <row r="6014" spans="1:8">
      <c r="A6014" s="253" t="s">
        <v>8245</v>
      </c>
      <c r="B6014" s="163" t="s">
        <v>8246</v>
      </c>
      <c r="C6014" s="254" t="s">
        <v>8247</v>
      </c>
      <c r="D6014" s="255">
        <v>2.0299999999999998</v>
      </c>
      <c r="E6014" s="256">
        <f>Insumos!D$22</f>
        <v>0.46</v>
      </c>
      <c r="F6014" s="257">
        <f>PRODUCT(D6014:E6014)</f>
        <v>0.93379999999999996</v>
      </c>
      <c r="H6014" s="186"/>
    </row>
    <row r="6015" spans="1:8">
      <c r="A6015" s="253" t="s">
        <v>10257</v>
      </c>
      <c r="B6015" s="163" t="s">
        <v>10258</v>
      </c>
      <c r="C6015" s="254" t="s">
        <v>12889</v>
      </c>
      <c r="D6015" s="255">
        <v>1.68</v>
      </c>
      <c r="E6015" s="256">
        <f>Insumos!D$692</f>
        <v>70.239999999999995</v>
      </c>
      <c r="F6015" s="257">
        <f>PRODUCT(D6015:E6015)</f>
        <v>118.00319999999999</v>
      </c>
      <c r="H6015" s="186"/>
    </row>
    <row r="6016" spans="1:8" ht="12.75" customHeight="1">
      <c r="A6016" s="774" t="s">
        <v>10905</v>
      </c>
      <c r="B6016" s="775"/>
      <c r="C6016" s="775"/>
      <c r="D6016" s="775"/>
      <c r="E6016" s="775"/>
      <c r="F6016" s="257">
        <f>SUM(F6012:F6015)</f>
        <v>119.43899999999999</v>
      </c>
      <c r="H6016" s="186"/>
    </row>
    <row r="6017" spans="1:8">
      <c r="A6017" s="774" t="s">
        <v>6572</v>
      </c>
      <c r="B6017" s="775"/>
      <c r="C6017" s="775"/>
      <c r="D6017" s="775"/>
      <c r="E6017" s="259" t="s">
        <v>10906</v>
      </c>
      <c r="F6017" s="257">
        <f>SUM(F6010,F6016)</f>
        <v>134.46899999999999</v>
      </c>
      <c r="H6017" s="186"/>
    </row>
    <row r="6018" spans="1:8">
      <c r="A6018" s="774"/>
      <c r="B6018" s="775"/>
      <c r="C6018" s="775"/>
      <c r="D6018" s="775"/>
      <c r="E6018" s="259" t="s">
        <v>10907</v>
      </c>
      <c r="F6018" s="260">
        <f>F$10*(F6010)</f>
        <v>18.45684</v>
      </c>
      <c r="H6018" s="186"/>
    </row>
    <row r="6019" spans="1:8">
      <c r="A6019" s="774"/>
      <c r="B6019" s="775"/>
      <c r="C6019" s="775"/>
      <c r="D6019" s="775"/>
      <c r="E6019" s="259" t="s">
        <v>10908</v>
      </c>
      <c r="F6019" s="260">
        <f>SUM(F6017:F6018)*F$11</f>
        <v>30.585167999999999</v>
      </c>
      <c r="H6019" s="186"/>
    </row>
    <row r="6020" spans="1:8">
      <c r="A6020" s="776"/>
      <c r="B6020" s="777"/>
      <c r="C6020" s="777"/>
      <c r="D6020" s="777"/>
      <c r="E6020" s="261" t="s">
        <v>10909</v>
      </c>
      <c r="F6020" s="263">
        <f>SUM(F6017:F6019)</f>
        <v>183.511008</v>
      </c>
      <c r="H6020" s="186"/>
    </row>
    <row r="6021" spans="1:8">
      <c r="H6021" s="186"/>
    </row>
    <row r="6022" spans="1:8" ht="24.75" hidden="1" customHeight="1">
      <c r="A6022" s="787" t="s">
        <v>10259</v>
      </c>
      <c r="B6022" s="788"/>
      <c r="C6022" s="788"/>
      <c r="D6022" s="788"/>
      <c r="E6022" s="781" t="s">
        <v>3998</v>
      </c>
      <c r="F6022" s="782"/>
      <c r="H6022" s="186"/>
    </row>
    <row r="6023" spans="1:8" ht="12.75" hidden="1" customHeight="1">
      <c r="A6023" s="190" t="s">
        <v>10268</v>
      </c>
      <c r="B6023" s="191">
        <f>ROUND(F6038,2)</f>
        <v>306.83</v>
      </c>
      <c r="C6023" s="432"/>
      <c r="D6023" s="432"/>
      <c r="E6023" s="270"/>
      <c r="F6023" s="271"/>
      <c r="H6023" s="186"/>
    </row>
    <row r="6024" spans="1:8" hidden="1">
      <c r="A6024" s="195" t="s">
        <v>12885</v>
      </c>
      <c r="B6024" s="196" t="s">
        <v>8261</v>
      </c>
      <c r="C6024" s="196" t="s">
        <v>8262</v>
      </c>
      <c r="D6024" s="196" t="s">
        <v>8263</v>
      </c>
      <c r="E6024" s="196" t="s">
        <v>8264</v>
      </c>
      <c r="F6024" s="197" t="s">
        <v>8265</v>
      </c>
      <c r="H6024" s="186"/>
    </row>
    <row r="6025" spans="1:8" ht="12.75" hidden="1" customHeight="1">
      <c r="A6025" s="778" t="s">
        <v>13437</v>
      </c>
      <c r="B6025" s="779"/>
      <c r="C6025" s="779"/>
      <c r="D6025" s="779"/>
      <c r="E6025" s="779"/>
      <c r="F6025" s="780"/>
      <c r="H6025" s="186"/>
    </row>
    <row r="6026" spans="1:8" hidden="1">
      <c r="A6026" s="207" t="s">
        <v>13396</v>
      </c>
      <c r="B6026" s="208" t="s">
        <v>13397</v>
      </c>
      <c r="C6026" s="209" t="s">
        <v>13436</v>
      </c>
      <c r="D6026" s="210">
        <v>1</v>
      </c>
      <c r="E6026" s="211">
        <f>F$14</f>
        <v>2.89</v>
      </c>
      <c r="F6026" s="204">
        <f>PRODUCT(D6026:E6026)</f>
        <v>2.89</v>
      </c>
      <c r="H6026" s="186"/>
    </row>
    <row r="6027" spans="1:8" hidden="1">
      <c r="A6027" s="207" t="s">
        <v>8236</v>
      </c>
      <c r="B6027" s="208" t="s">
        <v>8237</v>
      </c>
      <c r="C6027" s="209" t="s">
        <v>13436</v>
      </c>
      <c r="D6027" s="210">
        <v>0.35</v>
      </c>
      <c r="E6027" s="211">
        <f>F$14</f>
        <v>2.89</v>
      </c>
      <c r="F6027" s="204">
        <f>PRODUCT(D6027:E6027)</f>
        <v>1.0115000000000001</v>
      </c>
      <c r="H6027" s="186"/>
    </row>
    <row r="6028" spans="1:8" hidden="1">
      <c r="A6028" s="207" t="s">
        <v>4681</v>
      </c>
      <c r="B6028" s="208" t="s">
        <v>4682</v>
      </c>
      <c r="C6028" s="209" t="s">
        <v>13436</v>
      </c>
      <c r="D6028" s="210">
        <v>0.25</v>
      </c>
      <c r="E6028" s="211">
        <f>F$12</f>
        <v>2.12</v>
      </c>
      <c r="F6028" s="204">
        <f>PRODUCT(D6028:E6028)</f>
        <v>0.53</v>
      </c>
      <c r="H6028" s="186"/>
    </row>
    <row r="6029" spans="1:8" ht="12.75" hidden="1" customHeight="1">
      <c r="A6029" s="783" t="s">
        <v>13444</v>
      </c>
      <c r="B6029" s="784"/>
      <c r="C6029" s="784"/>
      <c r="D6029" s="784"/>
      <c r="E6029" s="784"/>
      <c r="F6029" s="204">
        <f>SUM(F6026:F6028)</f>
        <v>4.4315000000000007</v>
      </c>
      <c r="H6029" s="186"/>
    </row>
    <row r="6030" spans="1:8" hidden="1">
      <c r="A6030" s="778" t="s">
        <v>13445</v>
      </c>
      <c r="B6030" s="779"/>
      <c r="C6030" s="779"/>
      <c r="D6030" s="779"/>
      <c r="E6030" s="779"/>
      <c r="F6030" s="780"/>
      <c r="H6030" s="186"/>
    </row>
    <row r="6031" spans="1:8" hidden="1">
      <c r="A6031" s="207" t="s">
        <v>8056</v>
      </c>
      <c r="B6031" s="208" t="s">
        <v>8057</v>
      </c>
      <c r="C6031" s="209" t="s">
        <v>8240</v>
      </c>
      <c r="D6031" s="210">
        <v>1E-3</v>
      </c>
      <c r="E6031" s="211">
        <f>Insumos!D$12</f>
        <v>42.5</v>
      </c>
      <c r="F6031" s="204">
        <f>PRODUCT(D6031:E6031)</f>
        <v>4.2500000000000003E-2</v>
      </c>
      <c r="H6031" s="186"/>
    </row>
    <row r="6032" spans="1:8" hidden="1">
      <c r="A6032" s="207" t="s">
        <v>8245</v>
      </c>
      <c r="B6032" s="208" t="s">
        <v>8246</v>
      </c>
      <c r="C6032" s="209" t="s">
        <v>8247</v>
      </c>
      <c r="D6032" s="210">
        <v>0.15</v>
      </c>
      <c r="E6032" s="211">
        <f>Insumos!D$22</f>
        <v>0.46</v>
      </c>
      <c r="F6032" s="204">
        <f>PRODUCT(D6032:E6032)</f>
        <v>6.9000000000000006E-2</v>
      </c>
      <c r="H6032" s="186"/>
    </row>
    <row r="6033" spans="1:8" ht="33.75" hidden="1">
      <c r="A6033" s="207" t="s">
        <v>10260</v>
      </c>
      <c r="B6033" s="208" t="s">
        <v>10261</v>
      </c>
      <c r="C6033" s="209" t="s">
        <v>6555</v>
      </c>
      <c r="D6033" s="210">
        <v>1</v>
      </c>
      <c r="E6033" s="211">
        <f>Insumos!D$487</f>
        <v>245.71</v>
      </c>
      <c r="F6033" s="204">
        <f>PRODUCT(D6033:E6033)</f>
        <v>245.71</v>
      </c>
      <c r="H6033" s="186"/>
    </row>
    <row r="6034" spans="1:8" ht="12.75" hidden="1" customHeight="1">
      <c r="A6034" s="783" t="s">
        <v>10905</v>
      </c>
      <c r="B6034" s="784"/>
      <c r="C6034" s="784"/>
      <c r="D6034" s="784"/>
      <c r="E6034" s="784"/>
      <c r="F6034" s="204">
        <f>SUM(F6031:F6033)</f>
        <v>245.82150000000001</v>
      </c>
      <c r="H6034" s="186"/>
    </row>
    <row r="6035" spans="1:8" hidden="1">
      <c r="A6035" s="783" t="s">
        <v>6572</v>
      </c>
      <c r="B6035" s="784"/>
      <c r="C6035" s="784"/>
      <c r="D6035" s="784"/>
      <c r="E6035" s="206" t="s">
        <v>10906</v>
      </c>
      <c r="F6035" s="204">
        <f>SUM(F6029,F6034)</f>
        <v>250.25300000000001</v>
      </c>
      <c r="H6035" s="186"/>
    </row>
    <row r="6036" spans="1:8" hidden="1">
      <c r="A6036" s="783"/>
      <c r="B6036" s="784"/>
      <c r="C6036" s="784"/>
      <c r="D6036" s="784"/>
      <c r="E6036" s="206" t="s">
        <v>10907</v>
      </c>
      <c r="F6036" s="213">
        <f>F$10*(F6029)</f>
        <v>5.4418820000000006</v>
      </c>
      <c r="H6036" s="186"/>
    </row>
    <row r="6037" spans="1:8" hidden="1">
      <c r="A6037" s="783"/>
      <c r="B6037" s="784"/>
      <c r="C6037" s="784"/>
      <c r="D6037" s="784"/>
      <c r="E6037" s="206" t="s">
        <v>10908</v>
      </c>
      <c r="F6037" s="213">
        <f>SUM(F6035:F6036)*F$11</f>
        <v>51.138976400000004</v>
      </c>
      <c r="H6037" s="186"/>
    </row>
    <row r="6038" spans="1:8" hidden="1">
      <c r="A6038" s="789"/>
      <c r="B6038" s="790"/>
      <c r="C6038" s="790"/>
      <c r="D6038" s="790"/>
      <c r="E6038" s="214" t="s">
        <v>10909</v>
      </c>
      <c r="F6038" s="216">
        <f>SUM(F6035:F6037)</f>
        <v>306.8338584</v>
      </c>
      <c r="H6038" s="186"/>
    </row>
    <row r="6039" spans="1:8" hidden="1">
      <c r="A6039" s="206"/>
      <c r="B6039" s="206"/>
      <c r="C6039" s="206"/>
      <c r="D6039" s="206"/>
      <c r="E6039" s="206"/>
      <c r="F6039" s="220"/>
      <c r="H6039" s="186"/>
    </row>
    <row r="6040" spans="1:8" hidden="1">
      <c r="A6040" s="206"/>
      <c r="B6040" s="206"/>
      <c r="C6040" s="206"/>
      <c r="D6040" s="206"/>
      <c r="E6040" s="206"/>
      <c r="F6040" s="220"/>
      <c r="H6040" s="186"/>
    </row>
    <row r="6041" spans="1:8" hidden="1">
      <c r="H6041" s="186"/>
    </row>
    <row r="6042" spans="1:8" ht="26.25" hidden="1" customHeight="1">
      <c r="A6042" s="787" t="s">
        <v>6032</v>
      </c>
      <c r="B6042" s="788"/>
      <c r="C6042" s="788"/>
      <c r="D6042" s="788"/>
      <c r="E6042" s="781" t="s">
        <v>3995</v>
      </c>
      <c r="F6042" s="782"/>
      <c r="H6042" s="186"/>
    </row>
    <row r="6043" spans="1:8" ht="12.75" hidden="1" customHeight="1">
      <c r="A6043" s="190" t="s">
        <v>10268</v>
      </c>
      <c r="B6043" s="191">
        <f>ROUND(F6066,2)</f>
        <v>476.73</v>
      </c>
      <c r="C6043" s="432"/>
      <c r="D6043" s="432"/>
      <c r="E6043" s="270"/>
      <c r="F6043" s="271"/>
      <c r="H6043" s="186"/>
    </row>
    <row r="6044" spans="1:8" hidden="1">
      <c r="A6044" s="195" t="s">
        <v>12885</v>
      </c>
      <c r="B6044" s="196" t="s">
        <v>8261</v>
      </c>
      <c r="C6044" s="196" t="s">
        <v>8262</v>
      </c>
      <c r="D6044" s="196" t="s">
        <v>8263</v>
      </c>
      <c r="E6044" s="196" t="s">
        <v>8264</v>
      </c>
      <c r="F6044" s="197" t="s">
        <v>8265</v>
      </c>
      <c r="H6044" s="186"/>
    </row>
    <row r="6045" spans="1:8" ht="12.75" hidden="1" customHeight="1">
      <c r="A6045" s="778" t="s">
        <v>13437</v>
      </c>
      <c r="B6045" s="779"/>
      <c r="C6045" s="779"/>
      <c r="D6045" s="779"/>
      <c r="E6045" s="779"/>
      <c r="F6045" s="780"/>
      <c r="H6045" s="186"/>
    </row>
    <row r="6046" spans="1:8" hidden="1">
      <c r="A6046" s="207" t="s">
        <v>7115</v>
      </c>
      <c r="B6046" s="208" t="s">
        <v>7116</v>
      </c>
      <c r="C6046" s="209" t="s">
        <v>13436</v>
      </c>
      <c r="D6046" s="210">
        <v>3</v>
      </c>
      <c r="E6046" s="211">
        <f>F$14</f>
        <v>2.89</v>
      </c>
      <c r="F6046" s="204">
        <f>PRODUCT(D6046:E6046)</f>
        <v>8.67</v>
      </c>
      <c r="H6046" s="186"/>
    </row>
    <row r="6047" spans="1:8" hidden="1">
      <c r="A6047" s="207" t="s">
        <v>11339</v>
      </c>
      <c r="B6047" s="208" t="s">
        <v>8824</v>
      </c>
      <c r="C6047" s="209" t="s">
        <v>13436</v>
      </c>
      <c r="D6047" s="210">
        <v>2</v>
      </c>
      <c r="E6047" s="211">
        <f>F$14</f>
        <v>2.89</v>
      </c>
      <c r="F6047" s="204">
        <f>PRODUCT(D6047:E6047)</f>
        <v>5.78</v>
      </c>
      <c r="H6047" s="186"/>
    </row>
    <row r="6048" spans="1:8" hidden="1">
      <c r="A6048" s="207" t="s">
        <v>4681</v>
      </c>
      <c r="B6048" s="208" t="s">
        <v>4682</v>
      </c>
      <c r="C6048" s="209" t="s">
        <v>13436</v>
      </c>
      <c r="D6048" s="210">
        <v>6</v>
      </c>
      <c r="E6048" s="211">
        <f>F$12</f>
        <v>2.12</v>
      </c>
      <c r="F6048" s="204">
        <f>PRODUCT(D6048:E6048)</f>
        <v>12.72</v>
      </c>
      <c r="H6048" s="186"/>
    </row>
    <row r="6049" spans="1:8" ht="12.75" hidden="1" customHeight="1">
      <c r="A6049" s="783" t="s">
        <v>13444</v>
      </c>
      <c r="B6049" s="784"/>
      <c r="C6049" s="784"/>
      <c r="D6049" s="784"/>
      <c r="E6049" s="784"/>
      <c r="F6049" s="204">
        <f>SUM(F6046:F6048)</f>
        <v>27.17</v>
      </c>
      <c r="H6049" s="186"/>
    </row>
    <row r="6050" spans="1:8" hidden="1">
      <c r="A6050" s="778" t="s">
        <v>13445</v>
      </c>
      <c r="B6050" s="779"/>
      <c r="C6050" s="779"/>
      <c r="D6050" s="779"/>
      <c r="E6050" s="779"/>
      <c r="F6050" s="780"/>
      <c r="H6050" s="186"/>
    </row>
    <row r="6051" spans="1:8" hidden="1">
      <c r="A6051" s="207" t="s">
        <v>6033</v>
      </c>
      <c r="B6051" s="208" t="s">
        <v>6034</v>
      </c>
      <c r="C6051" s="209" t="s">
        <v>8247</v>
      </c>
      <c r="D6051" s="210">
        <v>10.69</v>
      </c>
      <c r="E6051" s="211">
        <f>Insumos!D$592</f>
        <v>4.6500000000000004</v>
      </c>
      <c r="F6051" s="204">
        <f t="shared" ref="F6051:F6056" si="31">PRODUCT(D6051:E6051)</f>
        <v>49.708500000000001</v>
      </c>
      <c r="H6051" s="186"/>
    </row>
    <row r="6052" spans="1:8" hidden="1">
      <c r="A6052" s="207" t="s">
        <v>6035</v>
      </c>
      <c r="B6052" s="208" t="s">
        <v>6036</v>
      </c>
      <c r="C6052" s="209" t="s">
        <v>4675</v>
      </c>
      <c r="D6052" s="210">
        <v>8.83</v>
      </c>
      <c r="E6052" s="211">
        <f>Insumos!D$2094</f>
        <v>10.55</v>
      </c>
      <c r="F6052" s="204">
        <f t="shared" si="31"/>
        <v>93.156500000000008</v>
      </c>
      <c r="H6052" s="186"/>
    </row>
    <row r="6053" spans="1:8" hidden="1">
      <c r="A6053" s="207" t="s">
        <v>6037</v>
      </c>
      <c r="B6053" s="208" t="s">
        <v>6038</v>
      </c>
      <c r="C6053" s="209" t="s">
        <v>8247</v>
      </c>
      <c r="D6053" s="210">
        <v>4.25</v>
      </c>
      <c r="E6053" s="211">
        <f>Insumos!D$622</f>
        <v>3.25</v>
      </c>
      <c r="F6053" s="204">
        <f t="shared" si="31"/>
        <v>13.8125</v>
      </c>
      <c r="H6053" s="186"/>
    </row>
    <row r="6054" spans="1:8" hidden="1">
      <c r="A6054" s="207" t="s">
        <v>6039</v>
      </c>
      <c r="B6054" s="208" t="s">
        <v>6040</v>
      </c>
      <c r="C6054" s="209" t="s">
        <v>8247</v>
      </c>
      <c r="D6054" s="210">
        <v>5</v>
      </c>
      <c r="E6054" s="211">
        <f>Insumos!D$623</f>
        <v>5.22</v>
      </c>
      <c r="F6054" s="204">
        <f t="shared" si="31"/>
        <v>26.099999999999998</v>
      </c>
      <c r="H6054" s="186"/>
    </row>
    <row r="6055" spans="1:8" ht="14.25" hidden="1" customHeight="1">
      <c r="A6055" s="207" t="s">
        <v>6041</v>
      </c>
      <c r="B6055" s="208" t="s">
        <v>6042</v>
      </c>
      <c r="C6055" s="209" t="s">
        <v>6555</v>
      </c>
      <c r="D6055" s="210">
        <v>4</v>
      </c>
      <c r="E6055" s="211">
        <f>Insumos!D$1726</f>
        <v>3.21</v>
      </c>
      <c r="F6055" s="204">
        <f t="shared" si="31"/>
        <v>12.84</v>
      </c>
      <c r="H6055" s="186"/>
    </row>
    <row r="6056" spans="1:8" ht="23.25" hidden="1" customHeight="1">
      <c r="A6056" s="207" t="s">
        <v>3497</v>
      </c>
      <c r="B6056" s="208" t="s">
        <v>3498</v>
      </c>
      <c r="C6056" s="209" t="s">
        <v>12889</v>
      </c>
      <c r="D6056" s="210">
        <v>2</v>
      </c>
      <c r="E6056" s="211">
        <f>Insumos!D$709</f>
        <v>15.41</v>
      </c>
      <c r="F6056" s="204">
        <f t="shared" si="31"/>
        <v>30.82</v>
      </c>
      <c r="H6056" s="186"/>
    </row>
    <row r="6057" spans="1:8" ht="12.75" hidden="1" customHeight="1">
      <c r="A6057" s="783" t="s">
        <v>10905</v>
      </c>
      <c r="B6057" s="784"/>
      <c r="C6057" s="784"/>
      <c r="D6057" s="784"/>
      <c r="E6057" s="784"/>
      <c r="F6057" s="204">
        <f>SUM(F6051:F6056)</f>
        <v>226.4375</v>
      </c>
      <c r="H6057" s="186"/>
    </row>
    <row r="6058" spans="1:8" hidden="1">
      <c r="A6058" s="778" t="s">
        <v>8771</v>
      </c>
      <c r="B6058" s="779"/>
      <c r="C6058" s="779"/>
      <c r="D6058" s="779"/>
      <c r="E6058" s="779"/>
      <c r="F6058" s="780"/>
      <c r="H6058" s="186"/>
    </row>
    <row r="6059" spans="1:8" hidden="1">
      <c r="A6059" s="219" t="s">
        <v>10913</v>
      </c>
      <c r="B6059" s="208" t="s">
        <v>10914</v>
      </c>
      <c r="C6059" s="209" t="s">
        <v>8247</v>
      </c>
      <c r="D6059" s="210">
        <v>6.8</v>
      </c>
      <c r="E6059" s="273">
        <f>B$4257/1.25</f>
        <v>5.9039999999999999</v>
      </c>
      <c r="F6059" s="204">
        <f>PRODUCT(D6059:E6059)</f>
        <v>40.147199999999998</v>
      </c>
      <c r="H6059" s="186"/>
    </row>
    <row r="6060" spans="1:8" hidden="1">
      <c r="A6060" s="219" t="s">
        <v>8227</v>
      </c>
      <c r="B6060" s="208" t="s">
        <v>8228</v>
      </c>
      <c r="C6060" s="209" t="s">
        <v>8247</v>
      </c>
      <c r="D6060" s="210">
        <v>1.014</v>
      </c>
      <c r="E6060" s="272">
        <f>B$4273/1.25</f>
        <v>6.008</v>
      </c>
      <c r="F6060" s="204">
        <f>PRODUCT(D6060:E6060)</f>
        <v>6.0921120000000002</v>
      </c>
      <c r="H6060" s="186"/>
    </row>
    <row r="6061" spans="1:8" ht="22.5" hidden="1">
      <c r="A6061" s="219" t="s">
        <v>10915</v>
      </c>
      <c r="B6061" s="208" t="s">
        <v>10916</v>
      </c>
      <c r="C6061" s="209" t="s">
        <v>8240</v>
      </c>
      <c r="D6061" s="210">
        <v>0.27210000000000001</v>
      </c>
      <c r="E6061" s="272">
        <f>B$4432/1.25</f>
        <v>235.44800000000001</v>
      </c>
      <c r="F6061" s="204">
        <f>PRODUCT(D6061:E6061)</f>
        <v>64.065400800000006</v>
      </c>
      <c r="H6061" s="186"/>
    </row>
    <row r="6062" spans="1:8" ht="12.75" hidden="1" customHeight="1">
      <c r="A6062" s="783" t="s">
        <v>10886</v>
      </c>
      <c r="B6062" s="784"/>
      <c r="C6062" s="784"/>
      <c r="D6062" s="784"/>
      <c r="E6062" s="784"/>
      <c r="F6062" s="204">
        <f>SUM(F6059:F6061)</f>
        <v>110.3047128</v>
      </c>
      <c r="H6062" s="186"/>
    </row>
    <row r="6063" spans="1:8" hidden="1">
      <c r="A6063" s="783" t="s">
        <v>6572</v>
      </c>
      <c r="B6063" s="784"/>
      <c r="C6063" s="784"/>
      <c r="D6063" s="784"/>
      <c r="E6063" s="206" t="s">
        <v>10906</v>
      </c>
      <c r="F6063" s="204">
        <f>SUM(F6049,F6062,F6057)</f>
        <v>363.91221280000002</v>
      </c>
      <c r="H6063" s="186"/>
    </row>
    <row r="6064" spans="1:8" hidden="1">
      <c r="A6064" s="783"/>
      <c r="B6064" s="784"/>
      <c r="C6064" s="784"/>
      <c r="D6064" s="784"/>
      <c r="E6064" s="206" t="s">
        <v>10907</v>
      </c>
      <c r="F6064" s="213">
        <f>F$10*(F6049)</f>
        <v>33.364760000000004</v>
      </c>
      <c r="H6064" s="186"/>
    </row>
    <row r="6065" spans="1:8" hidden="1">
      <c r="A6065" s="783"/>
      <c r="B6065" s="784"/>
      <c r="C6065" s="784"/>
      <c r="D6065" s="784"/>
      <c r="E6065" s="206" t="s">
        <v>10908</v>
      </c>
      <c r="F6065" s="213">
        <f>SUM(F6063:F6064)*F$11</f>
        <v>79.455394560000002</v>
      </c>
      <c r="H6065" s="186"/>
    </row>
    <row r="6066" spans="1:8" hidden="1">
      <c r="A6066" s="789"/>
      <c r="B6066" s="790"/>
      <c r="C6066" s="790"/>
      <c r="D6066" s="790"/>
      <c r="E6066" s="214" t="s">
        <v>10909</v>
      </c>
      <c r="F6066" s="216">
        <f>SUM(F6063:F6065)</f>
        <v>476.73236736000001</v>
      </c>
      <c r="H6066" s="186"/>
    </row>
    <row r="6067" spans="1:8" hidden="1">
      <c r="A6067" s="206"/>
      <c r="B6067" s="206"/>
      <c r="C6067" s="206"/>
      <c r="D6067" s="206"/>
      <c r="E6067" s="206"/>
      <c r="F6067" s="220"/>
      <c r="H6067" s="186"/>
    </row>
    <row r="6068" spans="1:8" hidden="1">
      <c r="A6068" s="206"/>
      <c r="B6068" s="206"/>
      <c r="C6068" s="206"/>
      <c r="D6068" s="206"/>
      <c r="E6068" s="206"/>
      <c r="F6068" s="220"/>
      <c r="H6068" s="186"/>
    </row>
    <row r="6069" spans="1:8" hidden="1">
      <c r="A6069" s="206"/>
      <c r="B6069" s="206"/>
      <c r="C6069" s="206"/>
      <c r="D6069" s="206"/>
      <c r="E6069" s="206"/>
      <c r="F6069" s="220"/>
      <c r="H6069" s="186"/>
    </row>
    <row r="6070" spans="1:8" hidden="1">
      <c r="A6070" s="206"/>
      <c r="B6070" s="206"/>
      <c r="C6070" s="206"/>
      <c r="D6070" s="206"/>
      <c r="E6070" s="206"/>
      <c r="F6070" s="220"/>
      <c r="H6070" s="186"/>
    </row>
    <row r="6071" spans="1:8" hidden="1">
      <c r="A6071" s="206"/>
      <c r="B6071" s="206"/>
      <c r="C6071" s="206"/>
      <c r="D6071" s="206"/>
      <c r="E6071" s="206"/>
      <c r="F6071" s="220"/>
      <c r="H6071" s="186"/>
    </row>
    <row r="6072" spans="1:8" hidden="1">
      <c r="A6072" s="206"/>
      <c r="B6072" s="206"/>
      <c r="C6072" s="206"/>
      <c r="D6072" s="206"/>
      <c r="E6072" s="206"/>
      <c r="F6072" s="220"/>
      <c r="H6072" s="186"/>
    </row>
    <row r="6073" spans="1:8" hidden="1">
      <c r="A6073" s="206"/>
      <c r="B6073" s="206"/>
      <c r="C6073" s="206"/>
      <c r="D6073" s="206"/>
      <c r="E6073" s="206"/>
      <c r="F6073" s="220"/>
      <c r="H6073" s="186"/>
    </row>
    <row r="6074" spans="1:8" hidden="1">
      <c r="A6074" s="206"/>
      <c r="B6074" s="206"/>
      <c r="C6074" s="206"/>
      <c r="D6074" s="206"/>
      <c r="E6074" s="206"/>
      <c r="F6074" s="220"/>
      <c r="H6074" s="186"/>
    </row>
    <row r="6075" spans="1:8" hidden="1">
      <c r="A6075" s="206"/>
      <c r="B6075" s="206"/>
      <c r="C6075" s="206"/>
      <c r="D6075" s="206"/>
      <c r="E6075" s="206"/>
      <c r="F6075" s="220"/>
      <c r="H6075" s="186"/>
    </row>
    <row r="6076" spans="1:8" hidden="1">
      <c r="A6076" s="206"/>
      <c r="B6076" s="206"/>
      <c r="C6076" s="206"/>
      <c r="D6076" s="206"/>
      <c r="E6076" s="206"/>
      <c r="F6076" s="220"/>
      <c r="H6076" s="186"/>
    </row>
    <row r="6077" spans="1:8" hidden="1">
      <c r="A6077" s="206"/>
      <c r="B6077" s="206"/>
      <c r="C6077" s="206"/>
      <c r="D6077" s="206"/>
      <c r="E6077" s="206"/>
      <c r="F6077" s="220"/>
      <c r="H6077" s="186"/>
    </row>
    <row r="6078" spans="1:8" hidden="1">
      <c r="A6078" s="206"/>
      <c r="B6078" s="206"/>
      <c r="C6078" s="206"/>
      <c r="D6078" s="206"/>
      <c r="E6078" s="206"/>
      <c r="F6078" s="220"/>
      <c r="H6078" s="186"/>
    </row>
    <row r="6079" spans="1:8" hidden="1">
      <c r="H6079" s="186"/>
    </row>
    <row r="6080" spans="1:8" ht="22.5" hidden="1" customHeight="1">
      <c r="A6080" s="787" t="s">
        <v>6146</v>
      </c>
      <c r="B6080" s="788"/>
      <c r="C6080" s="788"/>
      <c r="D6080" s="788"/>
      <c r="E6080" s="781" t="s">
        <v>3995</v>
      </c>
      <c r="F6080" s="782"/>
      <c r="H6080" s="186"/>
    </row>
    <row r="6081" spans="1:8" ht="12.6" hidden="1" customHeight="1">
      <c r="A6081" s="190" t="s">
        <v>10268</v>
      </c>
      <c r="B6081" s="191">
        <f>ROUND(F6105,2)</f>
        <v>1651.88</v>
      </c>
      <c r="C6081" s="432"/>
      <c r="D6081" s="432"/>
      <c r="E6081" s="270"/>
      <c r="F6081" s="271"/>
      <c r="H6081" s="186"/>
    </row>
    <row r="6082" spans="1:8" ht="12.6" hidden="1" customHeight="1">
      <c r="A6082" s="195" t="s">
        <v>12885</v>
      </c>
      <c r="B6082" s="196" t="s">
        <v>8261</v>
      </c>
      <c r="C6082" s="196" t="s">
        <v>8262</v>
      </c>
      <c r="D6082" s="196" t="s">
        <v>8263</v>
      </c>
      <c r="E6082" s="196" t="s">
        <v>8264</v>
      </c>
      <c r="F6082" s="197" t="s">
        <v>8265</v>
      </c>
      <c r="H6082" s="186"/>
    </row>
    <row r="6083" spans="1:8" ht="12.6" hidden="1" customHeight="1">
      <c r="A6083" s="778" t="s">
        <v>13437</v>
      </c>
      <c r="B6083" s="779"/>
      <c r="C6083" s="779"/>
      <c r="D6083" s="779"/>
      <c r="E6083" s="779"/>
      <c r="F6083" s="780"/>
      <c r="H6083" s="186"/>
    </row>
    <row r="6084" spans="1:8" ht="12.6" hidden="1" customHeight="1">
      <c r="A6084" s="207" t="s">
        <v>7115</v>
      </c>
      <c r="B6084" s="208" t="s">
        <v>7116</v>
      </c>
      <c r="C6084" s="209" t="s">
        <v>13436</v>
      </c>
      <c r="D6084" s="210">
        <v>6</v>
      </c>
      <c r="E6084" s="211">
        <f>F$14</f>
        <v>2.89</v>
      </c>
      <c r="F6084" s="204">
        <f>PRODUCT(D6084:E6084)</f>
        <v>17.34</v>
      </c>
      <c r="H6084" s="186"/>
    </row>
    <row r="6085" spans="1:8" ht="12.6" hidden="1" customHeight="1">
      <c r="A6085" s="207" t="s">
        <v>11339</v>
      </c>
      <c r="B6085" s="208" t="s">
        <v>8824</v>
      </c>
      <c r="C6085" s="209" t="s">
        <v>13436</v>
      </c>
      <c r="D6085" s="210">
        <v>3</v>
      </c>
      <c r="E6085" s="211">
        <f>F$14</f>
        <v>2.89</v>
      </c>
      <c r="F6085" s="204">
        <f>PRODUCT(D6085:E6085)</f>
        <v>8.67</v>
      </c>
      <c r="H6085" s="186"/>
    </row>
    <row r="6086" spans="1:8" ht="12.6" hidden="1" customHeight="1">
      <c r="A6086" s="207" t="s">
        <v>4681</v>
      </c>
      <c r="B6086" s="208" t="s">
        <v>4682</v>
      </c>
      <c r="C6086" s="209" t="s">
        <v>13436</v>
      </c>
      <c r="D6086" s="210">
        <v>12</v>
      </c>
      <c r="E6086" s="211">
        <f>F$12</f>
        <v>2.12</v>
      </c>
      <c r="F6086" s="204">
        <f>PRODUCT(D6086:E6086)</f>
        <v>25.44</v>
      </c>
      <c r="H6086" s="186"/>
    </row>
    <row r="6087" spans="1:8" ht="12.6" hidden="1" customHeight="1">
      <c r="A6087" s="783" t="s">
        <v>13444</v>
      </c>
      <c r="B6087" s="784"/>
      <c r="C6087" s="784"/>
      <c r="D6087" s="784"/>
      <c r="E6087" s="784"/>
      <c r="F6087" s="204">
        <f>SUM(F6084:F6086)</f>
        <v>51.45</v>
      </c>
      <c r="H6087" s="186"/>
    </row>
    <row r="6088" spans="1:8" ht="12.6" hidden="1" customHeight="1">
      <c r="A6088" s="778" t="s">
        <v>13445</v>
      </c>
      <c r="B6088" s="779"/>
      <c r="C6088" s="779"/>
      <c r="D6088" s="779"/>
      <c r="E6088" s="779"/>
      <c r="F6088" s="780"/>
      <c r="H6088" s="186"/>
    </row>
    <row r="6089" spans="1:8" ht="12.6" hidden="1" customHeight="1">
      <c r="A6089" s="207" t="s">
        <v>6033</v>
      </c>
      <c r="B6089" s="208" t="s">
        <v>6034</v>
      </c>
      <c r="C6089" s="209" t="s">
        <v>8247</v>
      </c>
      <c r="D6089" s="210">
        <v>39</v>
      </c>
      <c r="E6089" s="211">
        <f>Insumos!D$592</f>
        <v>4.6500000000000004</v>
      </c>
      <c r="F6089" s="204">
        <f t="shared" ref="F6089:F6094" si="32">PRODUCT(D6089:E6089)</f>
        <v>181.35000000000002</v>
      </c>
      <c r="H6089" s="186"/>
    </row>
    <row r="6090" spans="1:8" ht="12.6" hidden="1" customHeight="1">
      <c r="A6090" s="207" t="s">
        <v>6035</v>
      </c>
      <c r="B6090" s="208" t="s">
        <v>9188</v>
      </c>
      <c r="C6090" s="209" t="s">
        <v>4675</v>
      </c>
      <c r="D6090" s="210">
        <v>21.6</v>
      </c>
      <c r="E6090" s="211">
        <f>Insumos!D$2094</f>
        <v>10.55</v>
      </c>
      <c r="F6090" s="204">
        <f t="shared" si="32"/>
        <v>227.88000000000002</v>
      </c>
      <c r="H6090" s="186"/>
    </row>
    <row r="6091" spans="1:8" ht="12.6" hidden="1" customHeight="1">
      <c r="A6091" s="207" t="s">
        <v>6039</v>
      </c>
      <c r="B6091" s="208" t="s">
        <v>6040</v>
      </c>
      <c r="C6091" s="209" t="s">
        <v>8247</v>
      </c>
      <c r="D6091" s="210">
        <v>10</v>
      </c>
      <c r="E6091" s="211">
        <f>Insumos!D$623</f>
        <v>5.22</v>
      </c>
      <c r="F6091" s="204">
        <f t="shared" si="32"/>
        <v>52.199999999999996</v>
      </c>
      <c r="H6091" s="186"/>
    </row>
    <row r="6092" spans="1:8" ht="12.6" hidden="1" customHeight="1">
      <c r="A6092" s="207" t="s">
        <v>6041</v>
      </c>
      <c r="B6092" s="208" t="s">
        <v>6042</v>
      </c>
      <c r="C6092" s="209" t="s">
        <v>6555</v>
      </c>
      <c r="D6092" s="210">
        <v>8</v>
      </c>
      <c r="E6092" s="211">
        <f>Insumos!D$1726</f>
        <v>3.21</v>
      </c>
      <c r="F6092" s="204">
        <f t="shared" si="32"/>
        <v>25.68</v>
      </c>
      <c r="H6092" s="186"/>
    </row>
    <row r="6093" spans="1:8" ht="12.6" hidden="1" customHeight="1">
      <c r="A6093" s="207" t="s">
        <v>6147</v>
      </c>
      <c r="B6093" s="208" t="s">
        <v>6148</v>
      </c>
      <c r="C6093" s="209" t="s">
        <v>6555</v>
      </c>
      <c r="D6093" s="210">
        <v>10.85</v>
      </c>
      <c r="E6093" s="211">
        <f>Insumos!D$1776</f>
        <v>18.579999999999998</v>
      </c>
      <c r="F6093" s="204">
        <f t="shared" si="32"/>
        <v>201.59299999999996</v>
      </c>
      <c r="H6093" s="186"/>
    </row>
    <row r="6094" spans="1:8" ht="12.6" hidden="1" customHeight="1">
      <c r="A6094" s="207" t="s">
        <v>3497</v>
      </c>
      <c r="B6094" s="208" t="s">
        <v>3498</v>
      </c>
      <c r="C6094" s="209" t="s">
        <v>12889</v>
      </c>
      <c r="D6094" s="210">
        <v>7.2</v>
      </c>
      <c r="E6094" s="211">
        <f>Insumos!D$709</f>
        <v>15.41</v>
      </c>
      <c r="F6094" s="204">
        <f t="shared" si="32"/>
        <v>110.952</v>
      </c>
      <c r="H6094" s="186"/>
    </row>
    <row r="6095" spans="1:8" ht="12.6" hidden="1" customHeight="1">
      <c r="A6095" s="783" t="s">
        <v>10905</v>
      </c>
      <c r="B6095" s="784"/>
      <c r="C6095" s="784"/>
      <c r="D6095" s="784"/>
      <c r="E6095" s="784"/>
      <c r="F6095" s="204">
        <f>SUM(F6089:F6094)</f>
        <v>799.65499999999997</v>
      </c>
      <c r="H6095" s="186"/>
    </row>
    <row r="6096" spans="1:8" ht="12.6" hidden="1" customHeight="1">
      <c r="A6096" s="778" t="s">
        <v>8771</v>
      </c>
      <c r="B6096" s="779"/>
      <c r="C6096" s="779"/>
      <c r="D6096" s="779"/>
      <c r="E6096" s="779"/>
      <c r="F6096" s="780"/>
      <c r="H6096" s="186"/>
    </row>
    <row r="6097" spans="1:8" ht="12.6" hidden="1" customHeight="1">
      <c r="A6097" s="219" t="s">
        <v>10913</v>
      </c>
      <c r="B6097" s="208" t="s">
        <v>10914</v>
      </c>
      <c r="C6097" s="209" t="s">
        <v>8247</v>
      </c>
      <c r="D6097" s="210">
        <v>13.6</v>
      </c>
      <c r="E6097" s="273">
        <f>B$4257/1.25</f>
        <v>5.9039999999999999</v>
      </c>
      <c r="F6097" s="204">
        <f>PRODUCT(D6097:E6097)</f>
        <v>80.294399999999996</v>
      </c>
      <c r="H6097" s="186"/>
    </row>
    <row r="6098" spans="1:8" ht="12.6" hidden="1" customHeight="1">
      <c r="A6098" s="219" t="s">
        <v>8227</v>
      </c>
      <c r="B6098" s="208" t="s">
        <v>8228</v>
      </c>
      <c r="C6098" s="209" t="s">
        <v>8247</v>
      </c>
      <c r="D6098" s="210">
        <v>2.0270000000000001</v>
      </c>
      <c r="E6098" s="272">
        <f>B$4273/1.25</f>
        <v>6.008</v>
      </c>
      <c r="F6098" s="204">
        <f>PRODUCT(D6098:E6098)</f>
        <v>12.178216000000001</v>
      </c>
      <c r="H6098" s="186"/>
    </row>
    <row r="6099" spans="1:8" ht="12.6" hidden="1" customHeight="1">
      <c r="A6099" s="219" t="s">
        <v>10915</v>
      </c>
      <c r="B6099" s="208" t="s">
        <v>10916</v>
      </c>
      <c r="C6099" s="209" t="s">
        <v>8240</v>
      </c>
      <c r="D6099" s="210">
        <v>0.54420000000000002</v>
      </c>
      <c r="E6099" s="272">
        <f>B$4432/1.25</f>
        <v>235.44800000000001</v>
      </c>
      <c r="F6099" s="204">
        <f>PRODUCT(D6099:E6099)</f>
        <v>128.13080160000001</v>
      </c>
      <c r="H6099" s="186"/>
    </row>
    <row r="6100" spans="1:8" ht="12.6" hidden="1" customHeight="1">
      <c r="A6100" s="219" t="s">
        <v>3967</v>
      </c>
      <c r="B6100" s="208" t="s">
        <v>3968</v>
      </c>
      <c r="C6100" s="209" t="s">
        <v>12889</v>
      </c>
      <c r="D6100" s="210">
        <v>10</v>
      </c>
      <c r="E6100" s="273">
        <f>B$4115/1.25</f>
        <v>24.167999999999999</v>
      </c>
      <c r="F6100" s="204">
        <f>PRODUCT(D6100:E6100)</f>
        <v>241.68</v>
      </c>
      <c r="H6100" s="186"/>
    </row>
    <row r="6101" spans="1:8" ht="12.6" hidden="1" customHeight="1">
      <c r="A6101" s="783" t="s">
        <v>10886</v>
      </c>
      <c r="B6101" s="784"/>
      <c r="C6101" s="784"/>
      <c r="D6101" s="784"/>
      <c r="E6101" s="784"/>
      <c r="F6101" s="204">
        <f>SUM(F6097:F6100)</f>
        <v>462.28341760000001</v>
      </c>
      <c r="H6101" s="186"/>
    </row>
    <row r="6102" spans="1:8" ht="12.6" hidden="1" customHeight="1">
      <c r="A6102" s="783" t="s">
        <v>6572</v>
      </c>
      <c r="B6102" s="784"/>
      <c r="C6102" s="784"/>
      <c r="D6102" s="784"/>
      <c r="E6102" s="206" t="s">
        <v>10906</v>
      </c>
      <c r="F6102" s="204">
        <f>SUM(F6087,F6101,F6095)</f>
        <v>1313.3884176000001</v>
      </c>
      <c r="H6102" s="186"/>
    </row>
    <row r="6103" spans="1:8" ht="12.6" hidden="1" customHeight="1">
      <c r="A6103" s="783"/>
      <c r="B6103" s="784"/>
      <c r="C6103" s="784"/>
      <c r="D6103" s="784"/>
      <c r="E6103" s="206" t="s">
        <v>10907</v>
      </c>
      <c r="F6103" s="213">
        <f>F$10*(F6087)</f>
        <v>63.180600000000005</v>
      </c>
      <c r="H6103" s="186"/>
    </row>
    <row r="6104" spans="1:8" ht="12.6" hidden="1" customHeight="1">
      <c r="A6104" s="783"/>
      <c r="B6104" s="784"/>
      <c r="C6104" s="784"/>
      <c r="D6104" s="784"/>
      <c r="E6104" s="206" t="s">
        <v>10908</v>
      </c>
      <c r="F6104" s="213">
        <f>SUM(F6102:F6103)*F$11</f>
        <v>275.31380352000002</v>
      </c>
      <c r="H6104" s="186"/>
    </row>
    <row r="6105" spans="1:8" ht="12.6" hidden="1" customHeight="1">
      <c r="A6105" s="789"/>
      <c r="B6105" s="790"/>
      <c r="C6105" s="790"/>
      <c r="D6105" s="790"/>
      <c r="E6105" s="214" t="s">
        <v>10909</v>
      </c>
      <c r="F6105" s="216">
        <f>SUM(F6102:F6104)</f>
        <v>1651.88282112</v>
      </c>
      <c r="H6105" s="186"/>
    </row>
    <row r="6106" spans="1:8" ht="12.6" hidden="1" customHeight="1">
      <c r="H6106" s="186"/>
    </row>
    <row r="6107" spans="1:8" ht="12.6" hidden="1" customHeight="1">
      <c r="A6107" s="787" t="s">
        <v>6149</v>
      </c>
      <c r="B6107" s="788"/>
      <c r="C6107" s="788"/>
      <c r="D6107" s="788"/>
      <c r="E6107" s="781" t="s">
        <v>3998</v>
      </c>
      <c r="F6107" s="782"/>
      <c r="H6107" s="186"/>
    </row>
    <row r="6108" spans="1:8" ht="12.6" hidden="1" customHeight="1">
      <c r="A6108" s="190" t="s">
        <v>10268</v>
      </c>
      <c r="B6108" s="191">
        <f>ROUND(F6122,2)</f>
        <v>45.48</v>
      </c>
      <c r="C6108" s="432"/>
      <c r="D6108" s="432"/>
      <c r="E6108" s="270"/>
      <c r="F6108" s="271"/>
      <c r="H6108" s="186"/>
    </row>
    <row r="6109" spans="1:8" ht="12.6" hidden="1" customHeight="1">
      <c r="A6109" s="195" t="s">
        <v>12885</v>
      </c>
      <c r="B6109" s="196" t="s">
        <v>8261</v>
      </c>
      <c r="C6109" s="196" t="s">
        <v>8262</v>
      </c>
      <c r="D6109" s="196" t="s">
        <v>8263</v>
      </c>
      <c r="E6109" s="196" t="s">
        <v>8264</v>
      </c>
      <c r="F6109" s="197" t="s">
        <v>8265</v>
      </c>
      <c r="H6109" s="186"/>
    </row>
    <row r="6110" spans="1:8" ht="12.6" hidden="1" customHeight="1">
      <c r="A6110" s="778" t="s">
        <v>13437</v>
      </c>
      <c r="B6110" s="779"/>
      <c r="C6110" s="779"/>
      <c r="D6110" s="779"/>
      <c r="E6110" s="779"/>
      <c r="F6110" s="780"/>
      <c r="H6110" s="186"/>
    </row>
    <row r="6111" spans="1:8" ht="12.6" hidden="1" customHeight="1">
      <c r="A6111" s="207" t="s">
        <v>10399</v>
      </c>
      <c r="B6111" s="208" t="s">
        <v>10400</v>
      </c>
      <c r="C6111" s="209" t="s">
        <v>13436</v>
      </c>
      <c r="D6111" s="210">
        <v>0.9</v>
      </c>
      <c r="E6111" s="211">
        <f>F$13</f>
        <v>2.2200000000000002</v>
      </c>
      <c r="F6111" s="204">
        <f>PRODUCT(D6111:E6111)</f>
        <v>1.9980000000000002</v>
      </c>
      <c r="H6111" s="186"/>
    </row>
    <row r="6112" spans="1:8" ht="12.6" hidden="1" customHeight="1">
      <c r="A6112" s="207" t="s">
        <v>10401</v>
      </c>
      <c r="B6112" s="208" t="s">
        <v>10402</v>
      </c>
      <c r="C6112" s="209" t="s">
        <v>13436</v>
      </c>
      <c r="D6112" s="210">
        <v>1.5</v>
      </c>
      <c r="E6112" s="211">
        <f>F$14</f>
        <v>2.89</v>
      </c>
      <c r="F6112" s="204">
        <f>PRODUCT(D6112:E6112)</f>
        <v>4.335</v>
      </c>
      <c r="H6112" s="186"/>
    </row>
    <row r="6113" spans="1:8" ht="12.6" hidden="1" customHeight="1">
      <c r="A6113" s="783" t="s">
        <v>13444</v>
      </c>
      <c r="B6113" s="784"/>
      <c r="C6113" s="784"/>
      <c r="D6113" s="784"/>
      <c r="E6113" s="784"/>
      <c r="F6113" s="204">
        <f>SUM(F6111:F6112)</f>
        <v>6.3330000000000002</v>
      </c>
      <c r="H6113" s="186"/>
    </row>
    <row r="6114" spans="1:8" ht="12.6" hidden="1" customHeight="1">
      <c r="A6114" s="778" t="s">
        <v>13445</v>
      </c>
      <c r="B6114" s="779"/>
      <c r="C6114" s="779"/>
      <c r="D6114" s="779"/>
      <c r="E6114" s="779"/>
      <c r="F6114" s="780"/>
      <c r="H6114" s="186"/>
    </row>
    <row r="6115" spans="1:8" ht="12.6" hidden="1" customHeight="1">
      <c r="A6115" s="207" t="s">
        <v>6150</v>
      </c>
      <c r="B6115" s="208" t="s">
        <v>6151</v>
      </c>
      <c r="C6115" s="209" t="s">
        <v>8247</v>
      </c>
      <c r="D6115" s="210">
        <v>3.5</v>
      </c>
      <c r="E6115" s="211">
        <f>Insumos!D$673</f>
        <v>1.61</v>
      </c>
      <c r="F6115" s="204">
        <f>PRODUCT(D6115:E6115)</f>
        <v>5.6350000000000007</v>
      </c>
      <c r="H6115" s="186"/>
    </row>
    <row r="6116" spans="1:8" ht="12.6" hidden="1" customHeight="1">
      <c r="A6116" s="207" t="s">
        <v>6152</v>
      </c>
      <c r="B6116" s="208" t="s">
        <v>6153</v>
      </c>
      <c r="C6116" s="209" t="s">
        <v>8247</v>
      </c>
      <c r="D6116" s="210">
        <v>0.15</v>
      </c>
      <c r="E6116" s="211">
        <f>Insumos!D$371</f>
        <v>32.31</v>
      </c>
      <c r="F6116" s="204">
        <f>PRODUCT(D6116:E6116)</f>
        <v>4.8464999999999998</v>
      </c>
      <c r="H6116" s="186"/>
    </row>
    <row r="6117" spans="1:8" ht="12.6" hidden="1" customHeight="1">
      <c r="A6117" s="207" t="s">
        <v>6154</v>
      </c>
      <c r="B6117" s="208" t="s">
        <v>6155</v>
      </c>
      <c r="C6117" s="209" t="s">
        <v>12889</v>
      </c>
      <c r="D6117" s="210">
        <v>1.1499999999999999</v>
      </c>
      <c r="E6117" s="211">
        <f>Insumos!D$6521</f>
        <v>11.57</v>
      </c>
      <c r="F6117" s="204">
        <f>PRODUCT(D6117:E6117)</f>
        <v>13.305499999999999</v>
      </c>
      <c r="H6117" s="186"/>
    </row>
    <row r="6118" spans="1:8" ht="12.6" hidden="1" customHeight="1">
      <c r="A6118" s="783" t="s">
        <v>10905</v>
      </c>
      <c r="B6118" s="784"/>
      <c r="C6118" s="784"/>
      <c r="D6118" s="784"/>
      <c r="E6118" s="784"/>
      <c r="F6118" s="204">
        <f>SUM(F6115:F6117)</f>
        <v>23.786999999999999</v>
      </c>
      <c r="H6118" s="186"/>
    </row>
    <row r="6119" spans="1:8" ht="12.6" hidden="1" customHeight="1">
      <c r="A6119" s="783" t="s">
        <v>6572</v>
      </c>
      <c r="B6119" s="784"/>
      <c r="C6119" s="784"/>
      <c r="D6119" s="784"/>
      <c r="E6119" s="206" t="s">
        <v>10906</v>
      </c>
      <c r="F6119" s="204">
        <f>SUM(F6113,F6118)</f>
        <v>30.119999999999997</v>
      </c>
      <c r="H6119" s="186"/>
    </row>
    <row r="6120" spans="1:8" ht="12.6" hidden="1" customHeight="1">
      <c r="A6120" s="783"/>
      <c r="B6120" s="784"/>
      <c r="C6120" s="784"/>
      <c r="D6120" s="784"/>
      <c r="E6120" s="206" t="s">
        <v>10907</v>
      </c>
      <c r="F6120" s="213">
        <f>F$10*(F6113)</f>
        <v>7.7769240000000002</v>
      </c>
      <c r="H6120" s="186"/>
    </row>
    <row r="6121" spans="1:8" ht="12.6" hidden="1" customHeight="1">
      <c r="A6121" s="783"/>
      <c r="B6121" s="784"/>
      <c r="C6121" s="784"/>
      <c r="D6121" s="784"/>
      <c r="E6121" s="206" t="s">
        <v>10908</v>
      </c>
      <c r="F6121" s="213">
        <f>SUM(F6119:F6120)*F$11</f>
        <v>7.5793847999999997</v>
      </c>
      <c r="H6121" s="186"/>
    </row>
    <row r="6122" spans="1:8" ht="12.6" hidden="1" customHeight="1">
      <c r="A6122" s="789"/>
      <c r="B6122" s="790"/>
      <c r="C6122" s="790"/>
      <c r="D6122" s="790"/>
      <c r="E6122" s="214" t="s">
        <v>10909</v>
      </c>
      <c r="F6122" s="216">
        <f>SUM(F6119:F6121)</f>
        <v>45.476308799999998</v>
      </c>
      <c r="H6122" s="186"/>
    </row>
    <row r="6123" spans="1:8" hidden="1">
      <c r="A6123" s="206"/>
      <c r="B6123" s="206"/>
      <c r="C6123" s="206"/>
      <c r="D6123" s="206"/>
      <c r="E6123" s="206"/>
      <c r="F6123" s="220"/>
      <c r="H6123" s="186"/>
    </row>
    <row r="6124" spans="1:8" ht="11.45" hidden="1" customHeight="1">
      <c r="A6124" s="796" t="s">
        <v>6156</v>
      </c>
      <c r="B6124" s="796"/>
      <c r="C6124" s="796"/>
      <c r="D6124" s="796"/>
      <c r="E6124" s="796"/>
      <c r="F6124" s="796"/>
      <c r="H6124" s="186"/>
    </row>
    <row r="6125" spans="1:8" ht="11.45" hidden="1" customHeight="1">
      <c r="H6125" s="186"/>
    </row>
    <row r="6126" spans="1:8" ht="11.45" hidden="1" customHeight="1">
      <c r="A6126" s="787" t="s">
        <v>6157</v>
      </c>
      <c r="B6126" s="788"/>
      <c r="C6126" s="788"/>
      <c r="D6126" s="788"/>
      <c r="E6126" s="781" t="s">
        <v>3998</v>
      </c>
      <c r="F6126" s="782"/>
      <c r="H6126" s="186"/>
    </row>
    <row r="6127" spans="1:8" ht="11.45" hidden="1" customHeight="1">
      <c r="A6127" s="190" t="s">
        <v>10268</v>
      </c>
      <c r="B6127" s="191">
        <f>ROUND(F6135,2)</f>
        <v>71.319999999999993</v>
      </c>
      <c r="C6127" s="432"/>
      <c r="D6127" s="432"/>
      <c r="E6127" s="270"/>
      <c r="F6127" s="271"/>
      <c r="H6127" s="186"/>
    </row>
    <row r="6128" spans="1:8" ht="11.45" hidden="1" customHeight="1">
      <c r="A6128" s="195" t="s">
        <v>12885</v>
      </c>
      <c r="B6128" s="196" t="s">
        <v>8261</v>
      </c>
      <c r="C6128" s="196" t="s">
        <v>8262</v>
      </c>
      <c r="D6128" s="196" t="s">
        <v>8263</v>
      </c>
      <c r="E6128" s="196" t="s">
        <v>8264</v>
      </c>
      <c r="F6128" s="197" t="s">
        <v>8265</v>
      </c>
      <c r="H6128" s="186"/>
    </row>
    <row r="6129" spans="1:8" ht="11.45" hidden="1" customHeight="1">
      <c r="A6129" s="778" t="s">
        <v>13445</v>
      </c>
      <c r="B6129" s="779"/>
      <c r="C6129" s="779"/>
      <c r="D6129" s="779"/>
      <c r="E6129" s="779"/>
      <c r="F6129" s="780"/>
      <c r="H6129" s="186"/>
    </row>
    <row r="6130" spans="1:8" ht="11.45" hidden="1" customHeight="1">
      <c r="A6130" s="207" t="s">
        <v>6158</v>
      </c>
      <c r="B6130" s="208" t="s">
        <v>6159</v>
      </c>
      <c r="C6130" s="209" t="s">
        <v>12889</v>
      </c>
      <c r="D6130" s="210">
        <v>1</v>
      </c>
      <c r="E6130" s="211">
        <f>Insumos!D$6555</f>
        <v>59.43</v>
      </c>
      <c r="F6130" s="204">
        <f>PRODUCT(D6130:E6130)</f>
        <v>59.43</v>
      </c>
      <c r="H6130" s="186"/>
    </row>
    <row r="6131" spans="1:8" ht="11.45" hidden="1" customHeight="1">
      <c r="A6131" s="783" t="s">
        <v>10905</v>
      </c>
      <c r="B6131" s="784"/>
      <c r="C6131" s="784"/>
      <c r="D6131" s="784"/>
      <c r="E6131" s="784"/>
      <c r="F6131" s="204">
        <f>SUM(F6130:F6130)</f>
        <v>59.43</v>
      </c>
      <c r="H6131" s="186"/>
    </row>
    <row r="6132" spans="1:8" ht="11.45" hidden="1" customHeight="1">
      <c r="A6132" s="783" t="s">
        <v>6572</v>
      </c>
      <c r="B6132" s="784"/>
      <c r="C6132" s="784"/>
      <c r="D6132" s="784"/>
      <c r="E6132" s="206" t="s">
        <v>10906</v>
      </c>
      <c r="F6132" s="204">
        <f>SUM(F6131)</f>
        <v>59.43</v>
      </c>
      <c r="H6132" s="186"/>
    </row>
    <row r="6133" spans="1:8" ht="11.45" hidden="1" customHeight="1">
      <c r="A6133" s="783"/>
      <c r="B6133" s="784"/>
      <c r="C6133" s="784"/>
      <c r="D6133" s="784"/>
      <c r="E6133" s="206" t="s">
        <v>10907</v>
      </c>
      <c r="F6133" s="213">
        <f>F$10*(F6127)</f>
        <v>0</v>
      </c>
      <c r="H6133" s="186"/>
    </row>
    <row r="6134" spans="1:8" ht="11.45" hidden="1" customHeight="1">
      <c r="A6134" s="783"/>
      <c r="B6134" s="784"/>
      <c r="C6134" s="784"/>
      <c r="D6134" s="784"/>
      <c r="E6134" s="206" t="s">
        <v>10908</v>
      </c>
      <c r="F6134" s="213">
        <f>SUM(F6132:F6133)*F$11</f>
        <v>11.886000000000001</v>
      </c>
      <c r="H6134" s="186"/>
    </row>
    <row r="6135" spans="1:8" ht="11.45" hidden="1" customHeight="1">
      <c r="A6135" s="789"/>
      <c r="B6135" s="790"/>
      <c r="C6135" s="790"/>
      <c r="D6135" s="790"/>
      <c r="E6135" s="214" t="s">
        <v>10909</v>
      </c>
      <c r="F6135" s="216">
        <f>SUM(F6132:F6134)</f>
        <v>71.316000000000003</v>
      </c>
      <c r="H6135" s="186"/>
    </row>
    <row r="6136" spans="1:8" ht="11.45" customHeight="1">
      <c r="H6136" s="186"/>
    </row>
    <row r="6137" spans="1:8" ht="11.45" customHeight="1">
      <c r="A6137" s="827" t="s">
        <v>6160</v>
      </c>
      <c r="B6137" s="827"/>
      <c r="C6137" s="827"/>
      <c r="D6137" s="827"/>
      <c r="E6137" s="827"/>
      <c r="F6137" s="827"/>
      <c r="H6137" s="186"/>
    </row>
    <row r="6138" spans="1:8" ht="11.45" customHeight="1">
      <c r="A6138" s="827" t="s">
        <v>6161</v>
      </c>
      <c r="B6138" s="827"/>
      <c r="C6138" s="827"/>
      <c r="D6138" s="827"/>
      <c r="E6138" s="827"/>
      <c r="F6138" s="827"/>
      <c r="H6138" s="186"/>
    </row>
    <row r="6139" spans="1:8" ht="11.45" customHeight="1">
      <c r="H6139" s="186"/>
    </row>
    <row r="6140" spans="1:8" ht="12.75" customHeight="1">
      <c r="A6140" s="822" t="s">
        <v>4347</v>
      </c>
      <c r="B6140" s="823"/>
      <c r="C6140" s="823"/>
      <c r="D6140" s="823"/>
      <c r="E6140" s="824" t="s">
        <v>3998</v>
      </c>
      <c r="F6140" s="825"/>
      <c r="H6140" s="242" t="s">
        <v>12875</v>
      </c>
    </row>
    <row r="6141" spans="1:8" ht="11.45" customHeight="1">
      <c r="A6141" s="243" t="s">
        <v>10268</v>
      </c>
      <c r="B6141" s="244">
        <f>ROUND(F6155,2)</f>
        <v>34.409999999999997</v>
      </c>
      <c r="C6141" s="433"/>
      <c r="D6141" s="433"/>
      <c r="E6141" s="393"/>
      <c r="F6141" s="394"/>
      <c r="H6141" s="186"/>
    </row>
    <row r="6142" spans="1:8" ht="11.45" customHeight="1">
      <c r="A6142" s="248" t="s">
        <v>12885</v>
      </c>
      <c r="B6142" s="249" t="s">
        <v>8261</v>
      </c>
      <c r="C6142" s="249" t="s">
        <v>8262</v>
      </c>
      <c r="D6142" s="249" t="s">
        <v>8263</v>
      </c>
      <c r="E6142" s="249" t="s">
        <v>8264</v>
      </c>
      <c r="F6142" s="250" t="s">
        <v>8265</v>
      </c>
      <c r="H6142" s="186"/>
    </row>
    <row r="6143" spans="1:8" ht="11.45" customHeight="1">
      <c r="A6143" s="801" t="s">
        <v>13437</v>
      </c>
      <c r="B6143" s="802"/>
      <c r="C6143" s="802"/>
      <c r="D6143" s="802"/>
      <c r="E6143" s="802"/>
      <c r="F6143" s="803"/>
      <c r="H6143" s="186"/>
    </row>
    <row r="6144" spans="1:8" ht="11.45" customHeight="1">
      <c r="A6144" s="253" t="s">
        <v>13404</v>
      </c>
      <c r="B6144" s="163" t="s">
        <v>11337</v>
      </c>
      <c r="C6144" s="254" t="s">
        <v>13436</v>
      </c>
      <c r="D6144" s="255">
        <v>1.2</v>
      </c>
      <c r="E6144" s="256">
        <f>F$13</f>
        <v>2.2200000000000002</v>
      </c>
      <c r="F6144" s="257">
        <f>PRODUCT(D6144:E6144)</f>
        <v>2.6640000000000001</v>
      </c>
      <c r="H6144" s="186"/>
    </row>
    <row r="6145" spans="1:8" ht="11.45" customHeight="1">
      <c r="A6145" s="253" t="s">
        <v>8234</v>
      </c>
      <c r="B6145" s="163" t="s">
        <v>8235</v>
      </c>
      <c r="C6145" s="254" t="s">
        <v>13436</v>
      </c>
      <c r="D6145" s="255">
        <v>1.2</v>
      </c>
      <c r="E6145" s="256">
        <f>F$14</f>
        <v>2.89</v>
      </c>
      <c r="F6145" s="257">
        <f>PRODUCT(D6145:E6145)</f>
        <v>3.468</v>
      </c>
      <c r="H6145" s="186"/>
    </row>
    <row r="6146" spans="1:8" ht="11.45" customHeight="1">
      <c r="A6146" s="774" t="s">
        <v>13444</v>
      </c>
      <c r="B6146" s="775"/>
      <c r="C6146" s="775"/>
      <c r="D6146" s="775"/>
      <c r="E6146" s="775"/>
      <c r="F6146" s="257">
        <f>SUM(F6144:F6145)</f>
        <v>6.1319999999999997</v>
      </c>
      <c r="H6146" s="186"/>
    </row>
    <row r="6147" spans="1:8" ht="11.45" customHeight="1">
      <c r="A6147" s="801" t="s">
        <v>13445</v>
      </c>
      <c r="B6147" s="802"/>
      <c r="C6147" s="802"/>
      <c r="D6147" s="802"/>
      <c r="E6147" s="802"/>
      <c r="F6147" s="803"/>
      <c r="H6147" s="186"/>
    </row>
    <row r="6148" spans="1:8" ht="11.45" customHeight="1">
      <c r="A6148" s="253" t="s">
        <v>2388</v>
      </c>
      <c r="B6148" s="163" t="s">
        <v>2389</v>
      </c>
      <c r="C6148" s="254" t="s">
        <v>8247</v>
      </c>
      <c r="D6148" s="255">
        <v>0.18</v>
      </c>
      <c r="E6148" s="256">
        <f>Insumos!D$2359</f>
        <v>16.100000000000001</v>
      </c>
      <c r="F6148" s="257">
        <f>PRODUCT(D6148:E6148)</f>
        <v>2.8980000000000001</v>
      </c>
      <c r="H6148" s="186"/>
    </row>
    <row r="6149" spans="1:8">
      <c r="A6149" s="253" t="s">
        <v>12350</v>
      </c>
      <c r="B6149" s="163" t="s">
        <v>4348</v>
      </c>
      <c r="C6149" s="254" t="s">
        <v>8240</v>
      </c>
      <c r="D6149" s="255">
        <v>1.4E-2</v>
      </c>
      <c r="E6149" s="256">
        <f>Insumos!$D$2325</f>
        <v>827.12</v>
      </c>
      <c r="F6149" s="257">
        <f>PRODUCT(D6149:E6149)</f>
        <v>11.57968</v>
      </c>
      <c r="H6149" s="186"/>
    </row>
    <row r="6150" spans="1:8" ht="11.45" customHeight="1">
      <c r="A6150" s="253" t="s">
        <v>6215</v>
      </c>
      <c r="B6150" s="163" t="s">
        <v>6216</v>
      </c>
      <c r="C6150" s="254" t="s">
        <v>8247</v>
      </c>
      <c r="D6150" s="255">
        <v>0.12</v>
      </c>
      <c r="E6150" s="256">
        <f>Insumos!D$693</f>
        <v>4.43</v>
      </c>
      <c r="F6150" s="257">
        <f>PRODUCT(D6150:E6150)</f>
        <v>0.53159999999999996</v>
      </c>
      <c r="H6150" s="186"/>
    </row>
    <row r="6151" spans="1:8" ht="11.45" customHeight="1">
      <c r="A6151" s="774" t="s">
        <v>10905</v>
      </c>
      <c r="B6151" s="775"/>
      <c r="C6151" s="775"/>
      <c r="D6151" s="775"/>
      <c r="E6151" s="775"/>
      <c r="F6151" s="257">
        <f>SUM(F6148:F6150)</f>
        <v>15.009279999999999</v>
      </c>
      <c r="H6151" s="186"/>
    </row>
    <row r="6152" spans="1:8" ht="11.45" customHeight="1">
      <c r="A6152" s="774" t="s">
        <v>6572</v>
      </c>
      <c r="B6152" s="775"/>
      <c r="C6152" s="775"/>
      <c r="D6152" s="775"/>
      <c r="E6152" s="259" t="s">
        <v>10906</v>
      </c>
      <c r="F6152" s="257">
        <f>SUM(F6146,F6151)</f>
        <v>21.141279999999998</v>
      </c>
      <c r="H6152" s="186"/>
    </row>
    <row r="6153" spans="1:8" ht="11.45" customHeight="1">
      <c r="A6153" s="774"/>
      <c r="B6153" s="775"/>
      <c r="C6153" s="775"/>
      <c r="D6153" s="775"/>
      <c r="E6153" s="259" t="s">
        <v>10907</v>
      </c>
      <c r="F6153" s="260">
        <f>F$10*(F6146)</f>
        <v>7.5300959999999995</v>
      </c>
      <c r="H6153" s="186"/>
    </row>
    <row r="6154" spans="1:8" ht="11.45" customHeight="1">
      <c r="A6154" s="774"/>
      <c r="B6154" s="775"/>
      <c r="C6154" s="775"/>
      <c r="D6154" s="775"/>
      <c r="E6154" s="259" t="s">
        <v>10908</v>
      </c>
      <c r="F6154" s="260">
        <f>SUM(F6152:F6153)*F$11</f>
        <v>5.7342751999999999</v>
      </c>
      <c r="H6154" s="186"/>
    </row>
    <row r="6155" spans="1:8" ht="11.45" customHeight="1">
      <c r="A6155" s="776"/>
      <c r="B6155" s="777"/>
      <c r="C6155" s="777"/>
      <c r="D6155" s="777"/>
      <c r="E6155" s="261" t="s">
        <v>10909</v>
      </c>
      <c r="F6155" s="263">
        <f>SUM(F6152:F6154)</f>
        <v>34.405651200000001</v>
      </c>
      <c r="H6155" s="186"/>
    </row>
    <row r="6156" spans="1:8" ht="11.45" customHeight="1">
      <c r="H6156" s="186"/>
    </row>
    <row r="6157" spans="1:8" ht="11.45" hidden="1" customHeight="1">
      <c r="A6157" s="787" t="s">
        <v>4518</v>
      </c>
      <c r="B6157" s="788"/>
      <c r="C6157" s="788"/>
      <c r="D6157" s="788"/>
      <c r="E6157" s="781" t="s">
        <v>3998</v>
      </c>
      <c r="F6157" s="782"/>
      <c r="H6157" s="186"/>
    </row>
    <row r="6158" spans="1:8" ht="11.45" hidden="1" customHeight="1">
      <c r="A6158" s="190" t="s">
        <v>10268</v>
      </c>
      <c r="B6158" s="191">
        <f>ROUND(F6172,2)</f>
        <v>47.29</v>
      </c>
      <c r="C6158" s="432"/>
      <c r="D6158" s="432"/>
      <c r="E6158" s="270"/>
      <c r="F6158" s="271"/>
      <c r="H6158" s="186"/>
    </row>
    <row r="6159" spans="1:8" ht="11.45" hidden="1" customHeight="1">
      <c r="A6159" s="195" t="s">
        <v>12885</v>
      </c>
      <c r="B6159" s="196" t="s">
        <v>8261</v>
      </c>
      <c r="C6159" s="196" t="s">
        <v>8262</v>
      </c>
      <c r="D6159" s="196" t="s">
        <v>8263</v>
      </c>
      <c r="E6159" s="196" t="s">
        <v>8264</v>
      </c>
      <c r="F6159" s="197" t="s">
        <v>8265</v>
      </c>
      <c r="H6159" s="186"/>
    </row>
    <row r="6160" spans="1:8" ht="11.45" hidden="1" customHeight="1">
      <c r="A6160" s="778" t="s">
        <v>13437</v>
      </c>
      <c r="B6160" s="779"/>
      <c r="C6160" s="779"/>
      <c r="D6160" s="779"/>
      <c r="E6160" s="779"/>
      <c r="F6160" s="780"/>
      <c r="H6160" s="186"/>
    </row>
    <row r="6161" spans="1:8" ht="11.45" hidden="1" customHeight="1">
      <c r="A6161" s="207" t="s">
        <v>13404</v>
      </c>
      <c r="B6161" s="208" t="s">
        <v>11337</v>
      </c>
      <c r="C6161" s="209" t="s">
        <v>13436</v>
      </c>
      <c r="D6161" s="210">
        <v>1</v>
      </c>
      <c r="E6161" s="211">
        <f>F$13</f>
        <v>2.2200000000000002</v>
      </c>
      <c r="F6161" s="204">
        <f>PRODUCT(D6161:E6161)</f>
        <v>2.2200000000000002</v>
      </c>
      <c r="H6161" s="186"/>
    </row>
    <row r="6162" spans="1:8" ht="11.45" hidden="1" customHeight="1">
      <c r="A6162" s="207" t="s">
        <v>8234</v>
      </c>
      <c r="B6162" s="208" t="s">
        <v>8235</v>
      </c>
      <c r="C6162" s="209" t="s">
        <v>13436</v>
      </c>
      <c r="D6162" s="210">
        <v>1</v>
      </c>
      <c r="E6162" s="211">
        <f>F$14</f>
        <v>2.89</v>
      </c>
      <c r="F6162" s="204">
        <f>PRODUCT(D6162:E6162)</f>
        <v>2.89</v>
      </c>
      <c r="H6162" s="186"/>
    </row>
    <row r="6163" spans="1:8" ht="11.45" hidden="1" customHeight="1">
      <c r="A6163" s="783" t="s">
        <v>13444</v>
      </c>
      <c r="B6163" s="784"/>
      <c r="C6163" s="784"/>
      <c r="D6163" s="784"/>
      <c r="E6163" s="784"/>
      <c r="F6163" s="204">
        <f>SUM(F6161:F6162)</f>
        <v>5.1100000000000003</v>
      </c>
      <c r="H6163" s="186"/>
    </row>
    <row r="6164" spans="1:8" ht="11.45" hidden="1" customHeight="1">
      <c r="A6164" s="778" t="s">
        <v>13445</v>
      </c>
      <c r="B6164" s="779"/>
      <c r="C6164" s="779"/>
      <c r="D6164" s="779"/>
      <c r="E6164" s="779"/>
      <c r="F6164" s="780"/>
      <c r="H6164" s="186"/>
    </row>
    <row r="6165" spans="1:8" ht="11.45" hidden="1" customHeight="1">
      <c r="A6165" s="207" t="s">
        <v>2388</v>
      </c>
      <c r="B6165" s="208" t="s">
        <v>2389</v>
      </c>
      <c r="C6165" s="209" t="s">
        <v>8247</v>
      </c>
      <c r="D6165" s="210">
        <v>0.23</v>
      </c>
      <c r="E6165" s="211">
        <f>Insumos!D$2359</f>
        <v>16.100000000000001</v>
      </c>
      <c r="F6165" s="204">
        <f>PRODUCT(D6165:E6165)</f>
        <v>3.7030000000000003</v>
      </c>
      <c r="H6165" s="186"/>
    </row>
    <row r="6166" spans="1:8" ht="11.45" hidden="1" customHeight="1">
      <c r="A6166" s="207" t="s">
        <v>12350</v>
      </c>
      <c r="B6166" s="208" t="s">
        <v>12351</v>
      </c>
      <c r="C6166" s="209" t="s">
        <v>8240</v>
      </c>
      <c r="D6166" s="210">
        <v>1.7000000000000001E-2</v>
      </c>
      <c r="E6166" s="211">
        <f>Insumos!D$2323</f>
        <v>1404.78</v>
      </c>
      <c r="F6166" s="204">
        <f>PRODUCT(D6166:E6166)</f>
        <v>23.881260000000001</v>
      </c>
      <c r="H6166" s="186"/>
    </row>
    <row r="6167" spans="1:8" ht="11.45" hidden="1" customHeight="1">
      <c r="A6167" s="207" t="s">
        <v>6215</v>
      </c>
      <c r="B6167" s="208" t="s">
        <v>6216</v>
      </c>
      <c r="C6167" s="209" t="s">
        <v>8247</v>
      </c>
      <c r="D6167" s="210">
        <v>0.1</v>
      </c>
      <c r="E6167" s="211">
        <f>Insumos!D$693</f>
        <v>4.43</v>
      </c>
      <c r="F6167" s="204">
        <f>PRODUCT(D6167:E6167)</f>
        <v>0.443</v>
      </c>
      <c r="H6167" s="186"/>
    </row>
    <row r="6168" spans="1:8" ht="11.45" hidden="1" customHeight="1">
      <c r="A6168" s="783" t="s">
        <v>10905</v>
      </c>
      <c r="B6168" s="784"/>
      <c r="C6168" s="784"/>
      <c r="D6168" s="784"/>
      <c r="E6168" s="784"/>
      <c r="F6168" s="204">
        <f>SUM(F6165:F6167)</f>
        <v>28.027260000000002</v>
      </c>
      <c r="H6168" s="186"/>
    </row>
    <row r="6169" spans="1:8" ht="11.45" hidden="1" customHeight="1">
      <c r="A6169" s="783" t="s">
        <v>6572</v>
      </c>
      <c r="B6169" s="784"/>
      <c r="C6169" s="784"/>
      <c r="D6169" s="784"/>
      <c r="E6169" s="206" t="s">
        <v>10906</v>
      </c>
      <c r="F6169" s="204">
        <f>SUM(F6163,F6168)</f>
        <v>33.137260000000005</v>
      </c>
      <c r="H6169" s="186"/>
    </row>
    <row r="6170" spans="1:8" ht="11.45" hidden="1" customHeight="1">
      <c r="A6170" s="783"/>
      <c r="B6170" s="784"/>
      <c r="C6170" s="784"/>
      <c r="D6170" s="784"/>
      <c r="E6170" s="206" t="s">
        <v>10907</v>
      </c>
      <c r="F6170" s="213">
        <f>F$10*(F6163)</f>
        <v>6.27508</v>
      </c>
      <c r="H6170" s="186"/>
    </row>
    <row r="6171" spans="1:8" ht="11.45" hidden="1" customHeight="1">
      <c r="A6171" s="783"/>
      <c r="B6171" s="784"/>
      <c r="C6171" s="784"/>
      <c r="D6171" s="784"/>
      <c r="E6171" s="206" t="s">
        <v>10908</v>
      </c>
      <c r="F6171" s="213">
        <f>SUM(F6169:F6170)*F$11</f>
        <v>7.882468000000002</v>
      </c>
      <c r="H6171" s="186"/>
    </row>
    <row r="6172" spans="1:8" ht="11.45" hidden="1" customHeight="1">
      <c r="A6172" s="789"/>
      <c r="B6172" s="790"/>
      <c r="C6172" s="790"/>
      <c r="D6172" s="790"/>
      <c r="E6172" s="214" t="s">
        <v>10909</v>
      </c>
      <c r="F6172" s="216">
        <f>SUM(F6169:F6171)</f>
        <v>47.29480800000001</v>
      </c>
      <c r="H6172" s="186"/>
    </row>
    <row r="6173" spans="1:8" hidden="1">
      <c r="A6173" s="819" t="s">
        <v>9189</v>
      </c>
      <c r="B6173" s="819"/>
      <c r="C6173" s="819"/>
      <c r="D6173" s="819"/>
      <c r="E6173" s="819"/>
      <c r="F6173" s="819"/>
      <c r="H6173" s="186"/>
    </row>
    <row r="6174" spans="1:8" hidden="1">
      <c r="H6174" s="186"/>
    </row>
    <row r="6175" spans="1:8" ht="12.75" hidden="1" customHeight="1">
      <c r="A6175" s="791" t="s">
        <v>4519</v>
      </c>
      <c r="B6175" s="792"/>
      <c r="C6175" s="792"/>
      <c r="D6175" s="792"/>
      <c r="E6175" s="781" t="s">
        <v>6571</v>
      </c>
      <c r="F6175" s="782"/>
      <c r="H6175" s="186"/>
    </row>
    <row r="6176" spans="1:8" hidden="1">
      <c r="A6176" s="190" t="s">
        <v>10268</v>
      </c>
      <c r="B6176" s="191">
        <f>ROUND(F6193,2)</f>
        <v>153.80000000000001</v>
      </c>
      <c r="C6176" s="269"/>
      <c r="D6176" s="269"/>
      <c r="E6176" s="270"/>
      <c r="F6176" s="271"/>
      <c r="H6176" s="186"/>
    </row>
    <row r="6177" spans="1:8" hidden="1">
      <c r="A6177" s="195" t="s">
        <v>12885</v>
      </c>
      <c r="B6177" s="196" t="s">
        <v>8261</v>
      </c>
      <c r="C6177" s="196" t="s">
        <v>8262</v>
      </c>
      <c r="D6177" s="196" t="s">
        <v>8263</v>
      </c>
      <c r="E6177" s="196" t="s">
        <v>8264</v>
      </c>
      <c r="F6177" s="197" t="s">
        <v>8265</v>
      </c>
      <c r="H6177" s="186"/>
    </row>
    <row r="6178" spans="1:8" ht="12.75" hidden="1" customHeight="1">
      <c r="A6178" s="778" t="s">
        <v>6573</v>
      </c>
      <c r="B6178" s="779"/>
      <c r="C6178" s="779"/>
      <c r="D6178" s="779"/>
      <c r="E6178" s="779"/>
      <c r="F6178" s="780"/>
      <c r="H6178" s="186"/>
    </row>
    <row r="6179" spans="1:8" hidden="1">
      <c r="A6179" s="219" t="s">
        <v>4520</v>
      </c>
      <c r="B6179" s="208" t="s">
        <v>4521</v>
      </c>
      <c r="C6179" s="209" t="s">
        <v>13436</v>
      </c>
      <c r="D6179" s="210">
        <v>0.5</v>
      </c>
      <c r="E6179" s="211">
        <f>Insumos!D$67</f>
        <v>14.98</v>
      </c>
      <c r="F6179" s="204">
        <f>PRODUCT(D6179:E6179)</f>
        <v>7.49</v>
      </c>
      <c r="H6179" s="186"/>
    </row>
    <row r="6180" spans="1:8" ht="12.75" hidden="1" customHeight="1">
      <c r="A6180" s="783" t="s">
        <v>6574</v>
      </c>
      <c r="B6180" s="784"/>
      <c r="C6180" s="784"/>
      <c r="D6180" s="784"/>
      <c r="E6180" s="784"/>
      <c r="F6180" s="204">
        <f>SUM(F6179:F6179)</f>
        <v>7.49</v>
      </c>
      <c r="H6180" s="186"/>
    </row>
    <row r="6181" spans="1:8" ht="12.75" hidden="1" customHeight="1">
      <c r="A6181" s="778" t="s">
        <v>13437</v>
      </c>
      <c r="B6181" s="779"/>
      <c r="C6181" s="779"/>
      <c r="D6181" s="779"/>
      <c r="E6181" s="779"/>
      <c r="F6181" s="780"/>
      <c r="H6181" s="186"/>
    </row>
    <row r="6182" spans="1:8" hidden="1">
      <c r="A6182" s="207" t="s">
        <v>13438</v>
      </c>
      <c r="B6182" s="208" t="s">
        <v>13439</v>
      </c>
      <c r="C6182" s="209" t="s">
        <v>13436</v>
      </c>
      <c r="D6182" s="210">
        <v>1.5</v>
      </c>
      <c r="E6182" s="211">
        <f>F$13</f>
        <v>2.2200000000000002</v>
      </c>
      <c r="F6182" s="204">
        <f>PRODUCT(D6182:E6182)</f>
        <v>3.33</v>
      </c>
      <c r="H6182" s="186"/>
    </row>
    <row r="6183" spans="1:8" hidden="1">
      <c r="A6183" s="207" t="s">
        <v>4522</v>
      </c>
      <c r="B6183" s="208" t="s">
        <v>4523</v>
      </c>
      <c r="C6183" s="209" t="s">
        <v>13436</v>
      </c>
      <c r="D6183" s="210">
        <v>0.5</v>
      </c>
      <c r="E6183" s="211">
        <f>F$14</f>
        <v>2.89</v>
      </c>
      <c r="F6183" s="204">
        <f>PRODUCT(D6183:E6183)</f>
        <v>1.4450000000000001</v>
      </c>
      <c r="H6183" s="186"/>
    </row>
    <row r="6184" spans="1:8" hidden="1">
      <c r="A6184" s="207" t="s">
        <v>13396</v>
      </c>
      <c r="B6184" s="208" t="s">
        <v>13397</v>
      </c>
      <c r="C6184" s="209" t="s">
        <v>13436</v>
      </c>
      <c r="D6184" s="210">
        <v>1.5</v>
      </c>
      <c r="E6184" s="211">
        <f>F$14</f>
        <v>2.89</v>
      </c>
      <c r="F6184" s="204">
        <f>PRODUCT(D6184:E6184)</f>
        <v>4.335</v>
      </c>
      <c r="H6184" s="186"/>
    </row>
    <row r="6185" spans="1:8" ht="12.75" hidden="1" customHeight="1">
      <c r="A6185" s="783" t="s">
        <v>13444</v>
      </c>
      <c r="B6185" s="784"/>
      <c r="C6185" s="784"/>
      <c r="D6185" s="784"/>
      <c r="E6185" s="784"/>
      <c r="F6185" s="204">
        <f>SUM(F6182:F6184)</f>
        <v>9.11</v>
      </c>
      <c r="H6185" s="186"/>
    </row>
    <row r="6186" spans="1:8" hidden="1">
      <c r="A6186" s="778" t="s">
        <v>13445</v>
      </c>
      <c r="B6186" s="779"/>
      <c r="C6186" s="779"/>
      <c r="D6186" s="779"/>
      <c r="E6186" s="779"/>
      <c r="F6186" s="780"/>
      <c r="H6186" s="186"/>
    </row>
    <row r="6187" spans="1:8" hidden="1">
      <c r="A6187" s="207" t="s">
        <v>4524</v>
      </c>
      <c r="B6187" s="208" t="s">
        <v>4525</v>
      </c>
      <c r="C6187" s="209" t="s">
        <v>4675</v>
      </c>
      <c r="D6187" s="210">
        <v>1</v>
      </c>
      <c r="E6187" s="211">
        <f>Insumos!D$680</f>
        <v>94.61</v>
      </c>
      <c r="F6187" s="204">
        <f>PRODUCT(D6187:E6187)</f>
        <v>94.61</v>
      </c>
      <c r="H6187" s="186"/>
    </row>
    <row r="6188" spans="1:8" hidden="1">
      <c r="A6188" s="207" t="s">
        <v>4526</v>
      </c>
      <c r="B6188" s="208" t="s">
        <v>4527</v>
      </c>
      <c r="C6188" s="209" t="s">
        <v>2448</v>
      </c>
      <c r="D6188" s="210">
        <v>0.3</v>
      </c>
      <c r="E6188" s="211">
        <f>Insumos!D$6461</f>
        <v>19.23</v>
      </c>
      <c r="F6188" s="204">
        <f>PRODUCT(D6188:E6188)</f>
        <v>5.7690000000000001</v>
      </c>
      <c r="H6188" s="186"/>
    </row>
    <row r="6189" spans="1:8" ht="12.75" hidden="1" customHeight="1">
      <c r="A6189" s="783" t="s">
        <v>10905</v>
      </c>
      <c r="B6189" s="784"/>
      <c r="C6189" s="784"/>
      <c r="D6189" s="784"/>
      <c r="E6189" s="784"/>
      <c r="F6189" s="204">
        <f>SUM(F6187:F6188)</f>
        <v>100.379</v>
      </c>
      <c r="H6189" s="186"/>
    </row>
    <row r="6190" spans="1:8" hidden="1">
      <c r="A6190" s="783" t="s">
        <v>6572</v>
      </c>
      <c r="B6190" s="784"/>
      <c r="C6190" s="784"/>
      <c r="D6190" s="784"/>
      <c r="E6190" s="206" t="s">
        <v>10906</v>
      </c>
      <c r="F6190" s="204">
        <f>SUM(F6180,F6185,F6189)</f>
        <v>116.97900000000001</v>
      </c>
      <c r="H6190" s="186"/>
    </row>
    <row r="6191" spans="1:8" hidden="1">
      <c r="A6191" s="783"/>
      <c r="B6191" s="784"/>
      <c r="C6191" s="784"/>
      <c r="D6191" s="784"/>
      <c r="E6191" s="212" t="s">
        <v>10907</v>
      </c>
      <c r="F6191" s="213">
        <f>F$10*(F6185)</f>
        <v>11.18708</v>
      </c>
      <c r="H6191" s="186"/>
    </row>
    <row r="6192" spans="1:8" hidden="1">
      <c r="A6192" s="783"/>
      <c r="B6192" s="784"/>
      <c r="C6192" s="784"/>
      <c r="D6192" s="784"/>
      <c r="E6192" s="206" t="s">
        <v>10908</v>
      </c>
      <c r="F6192" s="213">
        <f>SUM(F6190:F6191)*F$11</f>
        <v>25.633216000000004</v>
      </c>
      <c r="H6192" s="186"/>
    </row>
    <row r="6193" spans="1:8" hidden="1">
      <c r="A6193" s="789"/>
      <c r="B6193" s="790"/>
      <c r="C6193" s="790"/>
      <c r="D6193" s="790"/>
      <c r="E6193" s="215" t="s">
        <v>10909</v>
      </c>
      <c r="F6193" s="216">
        <f>SUM(F6190:F6192)</f>
        <v>153.79929600000003</v>
      </c>
      <c r="H6193" s="186"/>
    </row>
    <row r="6194" spans="1:8" hidden="1">
      <c r="H6194" s="186"/>
    </row>
    <row r="6195" spans="1:8" ht="12.75" hidden="1" customHeight="1">
      <c r="A6195" s="791" t="s">
        <v>4528</v>
      </c>
      <c r="B6195" s="792"/>
      <c r="C6195" s="792"/>
      <c r="D6195" s="792"/>
      <c r="E6195" s="781" t="s">
        <v>6571</v>
      </c>
      <c r="F6195" s="782"/>
      <c r="H6195" s="186"/>
    </row>
    <row r="6196" spans="1:8" hidden="1">
      <c r="A6196" s="190" t="s">
        <v>10268</v>
      </c>
      <c r="B6196" s="191">
        <f>ROUND(F6213,2)</f>
        <v>336.55</v>
      </c>
      <c r="C6196" s="269"/>
      <c r="D6196" s="269"/>
      <c r="E6196" s="270"/>
      <c r="F6196" s="271"/>
      <c r="H6196" s="186"/>
    </row>
    <row r="6197" spans="1:8" hidden="1">
      <c r="A6197" s="195" t="s">
        <v>12885</v>
      </c>
      <c r="B6197" s="196" t="s">
        <v>8261</v>
      </c>
      <c r="C6197" s="196" t="s">
        <v>8262</v>
      </c>
      <c r="D6197" s="196" t="s">
        <v>8263</v>
      </c>
      <c r="E6197" s="196" t="s">
        <v>8264</v>
      </c>
      <c r="F6197" s="197" t="s">
        <v>8265</v>
      </c>
      <c r="H6197" s="186"/>
    </row>
    <row r="6198" spans="1:8" ht="12.75" hidden="1" customHeight="1">
      <c r="A6198" s="778" t="s">
        <v>6573</v>
      </c>
      <c r="B6198" s="779"/>
      <c r="C6198" s="779"/>
      <c r="D6198" s="779"/>
      <c r="E6198" s="779"/>
      <c r="F6198" s="780"/>
      <c r="H6198" s="186"/>
    </row>
    <row r="6199" spans="1:8" hidden="1">
      <c r="A6199" s="219" t="s">
        <v>4520</v>
      </c>
      <c r="B6199" s="208" t="s">
        <v>4521</v>
      </c>
      <c r="C6199" s="209" t="s">
        <v>13436</v>
      </c>
      <c r="D6199" s="210">
        <v>0.5</v>
      </c>
      <c r="E6199" s="211">
        <f>Insumos!D$67</f>
        <v>14.98</v>
      </c>
      <c r="F6199" s="204">
        <f>PRODUCT(D6199:E6199)</f>
        <v>7.49</v>
      </c>
      <c r="H6199" s="186"/>
    </row>
    <row r="6200" spans="1:8" ht="12.75" hidden="1" customHeight="1">
      <c r="A6200" s="783" t="s">
        <v>6574</v>
      </c>
      <c r="B6200" s="784"/>
      <c r="C6200" s="784"/>
      <c r="D6200" s="784"/>
      <c r="E6200" s="784"/>
      <c r="F6200" s="204">
        <f>SUM(F6199:F6199)</f>
        <v>7.49</v>
      </c>
      <c r="H6200" s="186"/>
    </row>
    <row r="6201" spans="1:8" ht="12.75" hidden="1" customHeight="1">
      <c r="A6201" s="778" t="s">
        <v>13437</v>
      </c>
      <c r="B6201" s="779"/>
      <c r="C6201" s="779"/>
      <c r="D6201" s="779"/>
      <c r="E6201" s="779"/>
      <c r="F6201" s="780"/>
      <c r="H6201" s="186"/>
    </row>
    <row r="6202" spans="1:8" hidden="1">
      <c r="A6202" s="207" t="s">
        <v>13438</v>
      </c>
      <c r="B6202" s="208" t="s">
        <v>13439</v>
      </c>
      <c r="C6202" s="209" t="s">
        <v>13436</v>
      </c>
      <c r="D6202" s="210">
        <v>1.5</v>
      </c>
      <c r="E6202" s="211">
        <f>F$13</f>
        <v>2.2200000000000002</v>
      </c>
      <c r="F6202" s="204">
        <f>PRODUCT(D6202:E6202)</f>
        <v>3.33</v>
      </c>
      <c r="H6202" s="186"/>
    </row>
    <row r="6203" spans="1:8" hidden="1">
      <c r="A6203" s="207" t="s">
        <v>4522</v>
      </c>
      <c r="B6203" s="208" t="s">
        <v>4523</v>
      </c>
      <c r="C6203" s="209" t="s">
        <v>13436</v>
      </c>
      <c r="D6203" s="210">
        <v>0.5</v>
      </c>
      <c r="E6203" s="211">
        <f>F$14</f>
        <v>2.89</v>
      </c>
      <c r="F6203" s="204">
        <f>PRODUCT(D6203:E6203)</f>
        <v>1.4450000000000001</v>
      </c>
      <c r="H6203" s="186"/>
    </row>
    <row r="6204" spans="1:8" hidden="1">
      <c r="A6204" s="207" t="s">
        <v>13396</v>
      </c>
      <c r="B6204" s="208" t="s">
        <v>13397</v>
      </c>
      <c r="C6204" s="209" t="s">
        <v>13436</v>
      </c>
      <c r="D6204" s="210">
        <v>1.5</v>
      </c>
      <c r="E6204" s="211">
        <f>F$14</f>
        <v>2.89</v>
      </c>
      <c r="F6204" s="204">
        <f>PRODUCT(D6204:E6204)</f>
        <v>4.335</v>
      </c>
      <c r="H6204" s="186"/>
    </row>
    <row r="6205" spans="1:8" ht="12.75" hidden="1" customHeight="1">
      <c r="A6205" s="783" t="s">
        <v>13444</v>
      </c>
      <c r="B6205" s="784"/>
      <c r="C6205" s="784"/>
      <c r="D6205" s="784"/>
      <c r="E6205" s="784"/>
      <c r="F6205" s="204">
        <f>SUM(F6202:F6204)</f>
        <v>9.11</v>
      </c>
      <c r="H6205" s="186"/>
    </row>
    <row r="6206" spans="1:8" hidden="1">
      <c r="A6206" s="778" t="s">
        <v>13445</v>
      </c>
      <c r="B6206" s="779"/>
      <c r="C6206" s="779"/>
      <c r="D6206" s="779"/>
      <c r="E6206" s="779"/>
      <c r="F6206" s="780"/>
      <c r="H6206" s="186"/>
    </row>
    <row r="6207" spans="1:8" hidden="1">
      <c r="A6207" s="207" t="s">
        <v>4529</v>
      </c>
      <c r="B6207" s="208" t="s">
        <v>4530</v>
      </c>
      <c r="C6207" s="209" t="s">
        <v>4675</v>
      </c>
      <c r="D6207" s="210">
        <v>1</v>
      </c>
      <c r="E6207" s="211">
        <f>Insumos!D$681</f>
        <v>246.9</v>
      </c>
      <c r="F6207" s="204">
        <f>PRODUCT(D6207:E6207)</f>
        <v>246.9</v>
      </c>
      <c r="H6207" s="186"/>
    </row>
    <row r="6208" spans="1:8" hidden="1">
      <c r="A6208" s="207" t="s">
        <v>4526</v>
      </c>
      <c r="B6208" s="208" t="s">
        <v>4527</v>
      </c>
      <c r="C6208" s="209" t="s">
        <v>2448</v>
      </c>
      <c r="D6208" s="210">
        <v>0.3</v>
      </c>
      <c r="E6208" s="211">
        <f>Insumos!D$6461</f>
        <v>19.23</v>
      </c>
      <c r="F6208" s="204">
        <f>PRODUCT(D6208:E6208)</f>
        <v>5.7690000000000001</v>
      </c>
      <c r="H6208" s="186"/>
    </row>
    <row r="6209" spans="1:8" ht="12.75" hidden="1" customHeight="1">
      <c r="A6209" s="783" t="s">
        <v>10905</v>
      </c>
      <c r="B6209" s="784"/>
      <c r="C6209" s="784"/>
      <c r="D6209" s="784"/>
      <c r="E6209" s="784"/>
      <c r="F6209" s="204">
        <f>SUM(F6207:F6208)</f>
        <v>252.66900000000001</v>
      </c>
      <c r="H6209" s="186"/>
    </row>
    <row r="6210" spans="1:8" hidden="1">
      <c r="A6210" s="783" t="s">
        <v>6572</v>
      </c>
      <c r="B6210" s="784"/>
      <c r="C6210" s="784"/>
      <c r="D6210" s="784"/>
      <c r="E6210" s="206" t="s">
        <v>10906</v>
      </c>
      <c r="F6210" s="204">
        <f>SUM(F6200,F6205,F6209)</f>
        <v>269.26900000000001</v>
      </c>
      <c r="H6210" s="186"/>
    </row>
    <row r="6211" spans="1:8" hidden="1">
      <c r="A6211" s="783"/>
      <c r="B6211" s="784"/>
      <c r="C6211" s="784"/>
      <c r="D6211" s="784"/>
      <c r="E6211" s="212" t="s">
        <v>10907</v>
      </c>
      <c r="F6211" s="213">
        <f>F$10*(F6205)</f>
        <v>11.18708</v>
      </c>
      <c r="H6211" s="186"/>
    </row>
    <row r="6212" spans="1:8" hidden="1">
      <c r="A6212" s="783"/>
      <c r="B6212" s="784"/>
      <c r="C6212" s="784"/>
      <c r="D6212" s="784"/>
      <c r="E6212" s="206" t="s">
        <v>10908</v>
      </c>
      <c r="F6212" s="213">
        <f>SUM(F6210:F6211)*F$11</f>
        <v>56.091216000000003</v>
      </c>
      <c r="H6212" s="186"/>
    </row>
    <row r="6213" spans="1:8" hidden="1">
      <c r="A6213" s="789"/>
      <c r="B6213" s="790"/>
      <c r="C6213" s="790"/>
      <c r="D6213" s="790"/>
      <c r="E6213" s="215" t="s">
        <v>10909</v>
      </c>
      <c r="F6213" s="216">
        <f>SUM(F6210:F6212)</f>
        <v>336.54729599999996</v>
      </c>
      <c r="H6213" s="186"/>
    </row>
    <row r="6214" spans="1:8" hidden="1">
      <c r="A6214" s="206"/>
      <c r="B6214" s="206"/>
      <c r="C6214" s="206"/>
      <c r="D6214" s="206"/>
      <c r="E6214" s="212"/>
      <c r="F6214" s="220"/>
      <c r="H6214" s="186"/>
    </row>
    <row r="6215" spans="1:8">
      <c r="H6215" s="186"/>
    </row>
    <row r="6216" spans="1:8">
      <c r="A6216" s="827" t="s">
        <v>9190</v>
      </c>
      <c r="B6216" s="827"/>
      <c r="C6216" s="827"/>
      <c r="D6216" s="827"/>
      <c r="E6216" s="827"/>
      <c r="F6216" s="827"/>
      <c r="H6216" s="186"/>
    </row>
    <row r="6217" spans="1:8">
      <c r="H6217" s="186"/>
    </row>
    <row r="6218" spans="1:8" ht="12.75" customHeight="1">
      <c r="A6218" s="822" t="s">
        <v>4349</v>
      </c>
      <c r="B6218" s="823"/>
      <c r="C6218" s="823"/>
      <c r="D6218" s="823"/>
      <c r="E6218" s="824" t="s">
        <v>3998</v>
      </c>
      <c r="F6218" s="825"/>
      <c r="H6218" s="242" t="s">
        <v>12875</v>
      </c>
    </row>
    <row r="6219" spans="1:8" ht="12.75" customHeight="1">
      <c r="A6219" s="243" t="s">
        <v>10268</v>
      </c>
      <c r="B6219" s="244">
        <f>ROUND(F6231,2)</f>
        <v>28.21</v>
      </c>
      <c r="C6219" s="433"/>
      <c r="D6219" s="433"/>
      <c r="E6219" s="393"/>
      <c r="F6219" s="394"/>
      <c r="H6219" s="186"/>
    </row>
    <row r="6220" spans="1:8" ht="12.75" customHeight="1">
      <c r="A6220" s="248" t="s">
        <v>12885</v>
      </c>
      <c r="B6220" s="249" t="s">
        <v>8261</v>
      </c>
      <c r="C6220" s="249" t="s">
        <v>8262</v>
      </c>
      <c r="D6220" s="249" t="s">
        <v>8263</v>
      </c>
      <c r="E6220" s="249" t="s">
        <v>8264</v>
      </c>
      <c r="F6220" s="250" t="s">
        <v>8265</v>
      </c>
      <c r="H6220" s="186"/>
    </row>
    <row r="6221" spans="1:8" ht="12.75" customHeight="1">
      <c r="A6221" s="801" t="s">
        <v>13437</v>
      </c>
      <c r="B6221" s="802"/>
      <c r="C6221" s="802"/>
      <c r="D6221" s="802"/>
      <c r="E6221" s="802"/>
      <c r="F6221" s="803"/>
      <c r="H6221" s="186"/>
    </row>
    <row r="6222" spans="1:8" ht="12.75" customHeight="1">
      <c r="A6222" s="253" t="s">
        <v>8236</v>
      </c>
      <c r="B6222" s="163" t="s">
        <v>8237</v>
      </c>
      <c r="C6222" s="254" t="s">
        <v>13436</v>
      </c>
      <c r="D6222" s="255">
        <v>1.3</v>
      </c>
      <c r="E6222" s="256">
        <f>F$14</f>
        <v>2.89</v>
      </c>
      <c r="F6222" s="257">
        <f>PRODUCT(D6222:E6222)</f>
        <v>3.7570000000000001</v>
      </c>
      <c r="H6222" s="186"/>
    </row>
    <row r="6223" spans="1:8" ht="12.75" customHeight="1">
      <c r="A6223" s="253" t="s">
        <v>4681</v>
      </c>
      <c r="B6223" s="163" t="s">
        <v>4682</v>
      </c>
      <c r="C6223" s="254" t="s">
        <v>13436</v>
      </c>
      <c r="D6223" s="255">
        <v>1.3</v>
      </c>
      <c r="E6223" s="256">
        <f>F$12</f>
        <v>2.12</v>
      </c>
      <c r="F6223" s="257">
        <f>PRODUCT(D6223:E6223)</f>
        <v>2.7560000000000002</v>
      </c>
      <c r="H6223" s="186"/>
    </row>
    <row r="6224" spans="1:8" ht="12.75" customHeight="1">
      <c r="A6224" s="774" t="s">
        <v>13444</v>
      </c>
      <c r="B6224" s="775"/>
      <c r="C6224" s="775"/>
      <c r="D6224" s="775"/>
      <c r="E6224" s="775"/>
      <c r="F6224" s="257">
        <f>SUM(F6222:F6223)</f>
        <v>6.5129999999999999</v>
      </c>
      <c r="H6224" s="186"/>
    </row>
    <row r="6225" spans="1:8" ht="12.75" customHeight="1">
      <c r="A6225" s="801" t="s">
        <v>13445</v>
      </c>
      <c r="B6225" s="802"/>
      <c r="C6225" s="802"/>
      <c r="D6225" s="802"/>
      <c r="E6225" s="802"/>
      <c r="F6225" s="803"/>
      <c r="H6225" s="186"/>
    </row>
    <row r="6226" spans="1:8">
      <c r="A6226" s="253" t="s">
        <v>4531</v>
      </c>
      <c r="B6226" s="163" t="s">
        <v>12879</v>
      </c>
      <c r="C6226" s="254" t="s">
        <v>6555</v>
      </c>
      <c r="D6226" s="255">
        <v>30</v>
      </c>
      <c r="E6226" s="256">
        <f>Insumos!D$6396</f>
        <v>0.3</v>
      </c>
      <c r="F6226" s="257">
        <f>PRODUCT(D6226:E6226)</f>
        <v>9</v>
      </c>
      <c r="H6226" s="186"/>
    </row>
    <row r="6227" spans="1:8" ht="12.75" customHeight="1">
      <c r="A6227" s="774" t="s">
        <v>10905</v>
      </c>
      <c r="B6227" s="775"/>
      <c r="C6227" s="775"/>
      <c r="D6227" s="775"/>
      <c r="E6227" s="775"/>
      <c r="F6227" s="257">
        <f>SUM(F6226:F6226)</f>
        <v>9</v>
      </c>
      <c r="H6227" s="186"/>
    </row>
    <row r="6228" spans="1:8" ht="12.75" customHeight="1">
      <c r="A6228" s="774" t="s">
        <v>6572</v>
      </c>
      <c r="B6228" s="775"/>
      <c r="C6228" s="775"/>
      <c r="D6228" s="775"/>
      <c r="E6228" s="259" t="s">
        <v>10906</v>
      </c>
      <c r="F6228" s="257">
        <f>SUM(F6224,F6227)</f>
        <v>15.513</v>
      </c>
      <c r="H6228" s="186"/>
    </row>
    <row r="6229" spans="1:8" ht="12.75" customHeight="1">
      <c r="A6229" s="774"/>
      <c r="B6229" s="775"/>
      <c r="C6229" s="775"/>
      <c r="D6229" s="775"/>
      <c r="E6229" s="259" t="s">
        <v>10907</v>
      </c>
      <c r="F6229" s="260">
        <f>F$10*(F6224)</f>
        <v>7.9979639999999996</v>
      </c>
      <c r="H6229" s="186"/>
    </row>
    <row r="6230" spans="1:8" ht="12.75" customHeight="1">
      <c r="A6230" s="774"/>
      <c r="B6230" s="775"/>
      <c r="C6230" s="775"/>
      <c r="D6230" s="775"/>
      <c r="E6230" s="259" t="s">
        <v>10908</v>
      </c>
      <c r="F6230" s="260">
        <f>SUM(F6228:F6229)*F$11</f>
        <v>4.7021928000000006</v>
      </c>
      <c r="H6230" s="186"/>
    </row>
    <row r="6231" spans="1:8" ht="12.75" customHeight="1">
      <c r="A6231" s="776"/>
      <c r="B6231" s="777"/>
      <c r="C6231" s="777"/>
      <c r="D6231" s="777"/>
      <c r="E6231" s="261" t="s">
        <v>10909</v>
      </c>
      <c r="F6231" s="263">
        <f>SUM(F6228:F6230)</f>
        <v>28.2131568</v>
      </c>
      <c r="H6231" s="186"/>
    </row>
    <row r="6232" spans="1:8" ht="12.75" customHeight="1">
      <c r="H6232" s="186"/>
    </row>
    <row r="6233" spans="1:8" ht="12.75" hidden="1" customHeight="1">
      <c r="A6233" s="787" t="s">
        <v>4533</v>
      </c>
      <c r="B6233" s="788"/>
      <c r="C6233" s="788"/>
      <c r="D6233" s="788"/>
      <c r="E6233" s="781" t="s">
        <v>3998</v>
      </c>
      <c r="F6233" s="782"/>
      <c r="H6233" s="186"/>
    </row>
    <row r="6234" spans="1:8" ht="12.75" hidden="1" customHeight="1">
      <c r="A6234" s="190" t="s">
        <v>10268</v>
      </c>
      <c r="B6234" s="191">
        <f>ROUND(F6249,2)</f>
        <v>80.7</v>
      </c>
      <c r="C6234" s="432"/>
      <c r="D6234" s="432"/>
      <c r="E6234" s="270"/>
      <c r="F6234" s="271"/>
      <c r="H6234" s="186"/>
    </row>
    <row r="6235" spans="1:8" ht="12.75" hidden="1" customHeight="1">
      <c r="A6235" s="195" t="s">
        <v>12885</v>
      </c>
      <c r="B6235" s="196" t="s">
        <v>8261</v>
      </c>
      <c r="C6235" s="196" t="s">
        <v>8262</v>
      </c>
      <c r="D6235" s="196" t="s">
        <v>8263</v>
      </c>
      <c r="E6235" s="196" t="s">
        <v>8264</v>
      </c>
      <c r="F6235" s="197" t="s">
        <v>8265</v>
      </c>
      <c r="H6235" s="186"/>
    </row>
    <row r="6236" spans="1:8" ht="12.75" hidden="1" customHeight="1">
      <c r="A6236" s="778" t="s">
        <v>13437</v>
      </c>
      <c r="B6236" s="779"/>
      <c r="C6236" s="779"/>
      <c r="D6236" s="779"/>
      <c r="E6236" s="779"/>
      <c r="F6236" s="780"/>
      <c r="H6236" s="186"/>
    </row>
    <row r="6237" spans="1:8" ht="12.75" hidden="1" customHeight="1">
      <c r="A6237" s="207" t="s">
        <v>4534</v>
      </c>
      <c r="B6237" s="208" t="s">
        <v>4535</v>
      </c>
      <c r="C6237" s="209" t="s">
        <v>13436</v>
      </c>
      <c r="D6237" s="210">
        <v>0.9</v>
      </c>
      <c r="E6237" s="211">
        <f>F$13</f>
        <v>2.2200000000000002</v>
      </c>
      <c r="F6237" s="204">
        <f>PRODUCT(D6237:E6237)</f>
        <v>1.9980000000000002</v>
      </c>
      <c r="H6237" s="186"/>
    </row>
    <row r="6238" spans="1:8" ht="12.75" hidden="1" customHeight="1">
      <c r="A6238" s="207" t="s">
        <v>5166</v>
      </c>
      <c r="B6238" s="208" t="s">
        <v>5167</v>
      </c>
      <c r="C6238" s="209" t="s">
        <v>13436</v>
      </c>
      <c r="D6238" s="210">
        <v>0.3</v>
      </c>
      <c r="E6238" s="211">
        <f>F$14</f>
        <v>2.89</v>
      </c>
      <c r="F6238" s="204">
        <f>PRODUCT(D6238:E6238)</f>
        <v>0.86699999999999999</v>
      </c>
      <c r="H6238" s="186"/>
    </row>
    <row r="6239" spans="1:8" ht="12.75" hidden="1" customHeight="1">
      <c r="A6239" s="783" t="s">
        <v>13444</v>
      </c>
      <c r="B6239" s="784"/>
      <c r="C6239" s="784"/>
      <c r="D6239" s="784"/>
      <c r="E6239" s="784"/>
      <c r="F6239" s="204">
        <f>SUM(F6237:F6238)</f>
        <v>2.8650000000000002</v>
      </c>
      <c r="H6239" s="186"/>
    </row>
    <row r="6240" spans="1:8" ht="12.75" hidden="1" customHeight="1">
      <c r="A6240" s="778" t="s">
        <v>13445</v>
      </c>
      <c r="B6240" s="779"/>
      <c r="C6240" s="779"/>
      <c r="D6240" s="779"/>
      <c r="E6240" s="779"/>
      <c r="F6240" s="780"/>
      <c r="H6240" s="186"/>
    </row>
    <row r="6241" spans="1:8" ht="12.75" hidden="1" customHeight="1">
      <c r="A6241" s="207" t="s">
        <v>4536</v>
      </c>
      <c r="B6241" s="208" t="s">
        <v>4537</v>
      </c>
      <c r="C6241" s="209" t="s">
        <v>6555</v>
      </c>
      <c r="D6241" s="210">
        <v>0.61</v>
      </c>
      <c r="E6241" s="211">
        <f>Insumos!D$2201</f>
        <v>0.15</v>
      </c>
      <c r="F6241" s="204">
        <f>PRODUCT(D6241:E6241)</f>
        <v>9.1499999999999998E-2</v>
      </c>
      <c r="H6241" s="186"/>
    </row>
    <row r="6242" spans="1:8" ht="12.75" hidden="1" customHeight="1">
      <c r="A6242" s="207" t="s">
        <v>4538</v>
      </c>
      <c r="B6242" s="208" t="s">
        <v>4539</v>
      </c>
      <c r="C6242" s="209" t="s">
        <v>6555</v>
      </c>
      <c r="D6242" s="210">
        <v>0.61</v>
      </c>
      <c r="E6242" s="211">
        <f>Insumos!D$6369</f>
        <v>1.62</v>
      </c>
      <c r="F6242" s="204">
        <f>PRODUCT(D6242:E6242)</f>
        <v>0.98820000000000008</v>
      </c>
      <c r="H6242" s="186"/>
    </row>
    <row r="6243" spans="1:8" ht="22.5" hidden="1" customHeight="1">
      <c r="A6243" s="207" t="s">
        <v>4540</v>
      </c>
      <c r="B6243" s="208" t="s">
        <v>4541</v>
      </c>
      <c r="C6243" s="209" t="s">
        <v>6555</v>
      </c>
      <c r="D6243" s="210">
        <v>0.61</v>
      </c>
      <c r="E6243" s="211">
        <f>Insumos!D$640</f>
        <v>0.7</v>
      </c>
      <c r="F6243" s="204">
        <f>PRODUCT(D6243:E6243)</f>
        <v>0.42699999999999999</v>
      </c>
      <c r="H6243" s="186"/>
    </row>
    <row r="6244" spans="1:8" ht="12" hidden="1" customHeight="1">
      <c r="A6244" s="207" t="s">
        <v>4542</v>
      </c>
      <c r="B6244" s="208" t="s">
        <v>4543</v>
      </c>
      <c r="C6244" s="209" t="s">
        <v>12889</v>
      </c>
      <c r="D6244" s="210">
        <v>1.1200000000000001</v>
      </c>
      <c r="E6244" s="211">
        <f>Insumos!D$6413</f>
        <v>53</v>
      </c>
      <c r="F6244" s="204">
        <f>PRODUCT(D6244:E6244)</f>
        <v>59.360000000000007</v>
      </c>
      <c r="H6244" s="186"/>
    </row>
    <row r="6245" spans="1:8" ht="12.75" hidden="1" customHeight="1">
      <c r="A6245" s="783" t="s">
        <v>10905</v>
      </c>
      <c r="B6245" s="784"/>
      <c r="C6245" s="784"/>
      <c r="D6245" s="784"/>
      <c r="E6245" s="784"/>
      <c r="F6245" s="204">
        <f>SUM(F6241:F6244)</f>
        <v>60.866700000000009</v>
      </c>
      <c r="H6245" s="186"/>
    </row>
    <row r="6246" spans="1:8" ht="12.75" hidden="1" customHeight="1">
      <c r="A6246" s="783" t="s">
        <v>6572</v>
      </c>
      <c r="B6246" s="784"/>
      <c r="C6246" s="784"/>
      <c r="D6246" s="784"/>
      <c r="E6246" s="206" t="s">
        <v>10906</v>
      </c>
      <c r="F6246" s="204">
        <f>SUM(F6239,F6245)</f>
        <v>63.731700000000011</v>
      </c>
      <c r="H6246" s="186"/>
    </row>
    <row r="6247" spans="1:8" ht="12.75" hidden="1" customHeight="1">
      <c r="A6247" s="783"/>
      <c r="B6247" s="784"/>
      <c r="C6247" s="784"/>
      <c r="D6247" s="784"/>
      <c r="E6247" s="206" t="s">
        <v>10907</v>
      </c>
      <c r="F6247" s="213">
        <f>F$10*(F6239)</f>
        <v>3.5182200000000003</v>
      </c>
      <c r="H6247" s="186"/>
    </row>
    <row r="6248" spans="1:8" ht="12.75" hidden="1" customHeight="1">
      <c r="A6248" s="783"/>
      <c r="B6248" s="784"/>
      <c r="C6248" s="784"/>
      <c r="D6248" s="784"/>
      <c r="E6248" s="206" t="s">
        <v>10908</v>
      </c>
      <c r="F6248" s="213">
        <f>SUM(F6246:F6247)*F$11</f>
        <v>13.449984000000004</v>
      </c>
      <c r="H6248" s="186"/>
    </row>
    <row r="6249" spans="1:8" ht="12.75" hidden="1" customHeight="1">
      <c r="A6249" s="789"/>
      <c r="B6249" s="790"/>
      <c r="C6249" s="790"/>
      <c r="D6249" s="790"/>
      <c r="E6249" s="214" t="s">
        <v>10909</v>
      </c>
      <c r="F6249" s="216">
        <f>SUM(F6246:F6248)</f>
        <v>80.699904000000018</v>
      </c>
      <c r="H6249" s="186"/>
    </row>
    <row r="6250" spans="1:8" ht="12.75" hidden="1" customHeight="1">
      <c r="A6250" s="206"/>
      <c r="B6250" s="206"/>
      <c r="C6250" s="206"/>
      <c r="D6250" s="206"/>
      <c r="E6250" s="206"/>
      <c r="F6250" s="220"/>
      <c r="H6250" s="186"/>
    </row>
    <row r="6251" spans="1:8" ht="12.75" hidden="1" customHeight="1">
      <c r="A6251" s="206"/>
      <c r="B6251" s="206"/>
      <c r="C6251" s="206"/>
      <c r="D6251" s="206"/>
      <c r="E6251" s="206"/>
      <c r="F6251" s="220"/>
      <c r="H6251" s="186"/>
    </row>
    <row r="6252" spans="1:8" ht="12.75" hidden="1" customHeight="1">
      <c r="A6252" s="206"/>
      <c r="B6252" s="206"/>
      <c r="C6252" s="206"/>
      <c r="D6252" s="206"/>
      <c r="E6252" s="206"/>
      <c r="F6252" s="220"/>
      <c r="H6252" s="186"/>
    </row>
    <row r="6253" spans="1:8" ht="12.75" hidden="1" customHeight="1">
      <c r="A6253" s="206"/>
      <c r="B6253" s="206"/>
      <c r="C6253" s="206"/>
      <c r="D6253" s="206"/>
      <c r="E6253" s="206"/>
      <c r="F6253" s="220"/>
      <c r="H6253" s="186"/>
    </row>
    <row r="6254" spans="1:8" ht="12.75" hidden="1" customHeight="1">
      <c r="A6254" s="206"/>
      <c r="B6254" s="206"/>
      <c r="C6254" s="206"/>
      <c r="D6254" s="206"/>
      <c r="E6254" s="206"/>
      <c r="F6254" s="220"/>
      <c r="H6254" s="186"/>
    </row>
    <row r="6255" spans="1:8" ht="12.75" hidden="1" customHeight="1">
      <c r="A6255" s="206"/>
      <c r="B6255" s="206"/>
      <c r="C6255" s="206"/>
      <c r="D6255" s="206"/>
      <c r="E6255" s="206"/>
      <c r="F6255" s="220"/>
      <c r="H6255" s="186"/>
    </row>
    <row r="6256" spans="1:8" ht="12.75" hidden="1" customHeight="1">
      <c r="A6256" s="206"/>
      <c r="B6256" s="206"/>
      <c r="C6256" s="206"/>
      <c r="D6256" s="206"/>
      <c r="E6256" s="206"/>
      <c r="F6256" s="220"/>
      <c r="H6256" s="186"/>
    </row>
    <row r="6257" spans="1:8" ht="12.75" hidden="1" customHeight="1">
      <c r="H6257" s="186"/>
    </row>
    <row r="6258" spans="1:8" ht="12.75" hidden="1" customHeight="1">
      <c r="A6258" s="787" t="s">
        <v>4544</v>
      </c>
      <c r="B6258" s="788"/>
      <c r="C6258" s="788"/>
      <c r="D6258" s="788"/>
      <c r="E6258" s="781" t="s">
        <v>3998</v>
      </c>
      <c r="F6258" s="782"/>
      <c r="H6258" s="186"/>
    </row>
    <row r="6259" spans="1:8" ht="12.75" hidden="1" customHeight="1">
      <c r="A6259" s="190" t="s">
        <v>10268</v>
      </c>
      <c r="B6259" s="191">
        <f>ROUND(F6273,2)</f>
        <v>23.57</v>
      </c>
      <c r="C6259" s="432"/>
      <c r="D6259" s="432"/>
      <c r="E6259" s="270"/>
      <c r="F6259" s="271"/>
      <c r="H6259" s="186"/>
    </row>
    <row r="6260" spans="1:8" ht="12.75" hidden="1" customHeight="1">
      <c r="A6260" s="195" t="s">
        <v>12885</v>
      </c>
      <c r="B6260" s="196" t="s">
        <v>8261</v>
      </c>
      <c r="C6260" s="196" t="s">
        <v>8262</v>
      </c>
      <c r="D6260" s="196" t="s">
        <v>8263</v>
      </c>
      <c r="E6260" s="196" t="s">
        <v>8264</v>
      </c>
      <c r="F6260" s="197" t="s">
        <v>8265</v>
      </c>
      <c r="H6260" s="186"/>
    </row>
    <row r="6261" spans="1:8" ht="12.75" hidden="1" customHeight="1">
      <c r="A6261" s="778" t="s">
        <v>13437</v>
      </c>
      <c r="B6261" s="779"/>
      <c r="C6261" s="779"/>
      <c r="D6261" s="779"/>
      <c r="E6261" s="779"/>
      <c r="F6261" s="780"/>
      <c r="H6261" s="186"/>
    </row>
    <row r="6262" spans="1:8" ht="12.75" hidden="1" customHeight="1">
      <c r="A6262" s="207" t="s">
        <v>4534</v>
      </c>
      <c r="B6262" s="208" t="s">
        <v>4535</v>
      </c>
      <c r="C6262" s="209" t="s">
        <v>13436</v>
      </c>
      <c r="D6262" s="210">
        <v>0.22</v>
      </c>
      <c r="E6262" s="211">
        <f>F$13</f>
        <v>2.2200000000000002</v>
      </c>
      <c r="F6262" s="204">
        <f>PRODUCT(D6262:E6262)</f>
        <v>0.48840000000000006</v>
      </c>
      <c r="H6262" s="186"/>
    </row>
    <row r="6263" spans="1:8" ht="12.75" hidden="1" customHeight="1">
      <c r="A6263" s="207" t="s">
        <v>5166</v>
      </c>
      <c r="B6263" s="208" t="s">
        <v>5167</v>
      </c>
      <c r="C6263" s="209" t="s">
        <v>13436</v>
      </c>
      <c r="D6263" s="210">
        <v>0.22</v>
      </c>
      <c r="E6263" s="211">
        <f>F$14</f>
        <v>2.89</v>
      </c>
      <c r="F6263" s="204">
        <f>PRODUCT(D6263:E6263)</f>
        <v>0.63580000000000003</v>
      </c>
      <c r="H6263" s="186"/>
    </row>
    <row r="6264" spans="1:8" ht="12.75" hidden="1" customHeight="1">
      <c r="A6264" s="783" t="s">
        <v>13444</v>
      </c>
      <c r="B6264" s="784"/>
      <c r="C6264" s="784"/>
      <c r="D6264" s="784"/>
      <c r="E6264" s="784"/>
      <c r="F6264" s="204">
        <f>SUM(F6262:F6263)</f>
        <v>1.1242000000000001</v>
      </c>
      <c r="H6264" s="186"/>
    </row>
    <row r="6265" spans="1:8" ht="12.75" hidden="1" customHeight="1">
      <c r="A6265" s="778" t="s">
        <v>13445</v>
      </c>
      <c r="B6265" s="779"/>
      <c r="C6265" s="779"/>
      <c r="D6265" s="779"/>
      <c r="E6265" s="779"/>
      <c r="F6265" s="780"/>
      <c r="H6265" s="186"/>
    </row>
    <row r="6266" spans="1:8" ht="12.75" hidden="1" customHeight="1">
      <c r="A6266" s="207" t="s">
        <v>4536</v>
      </c>
      <c r="B6266" s="208" t="s">
        <v>4537</v>
      </c>
      <c r="C6266" s="209" t="s">
        <v>6555</v>
      </c>
      <c r="D6266" s="210">
        <v>1.42</v>
      </c>
      <c r="E6266" s="211">
        <f>Insumos!D$2201</f>
        <v>0.15</v>
      </c>
      <c r="F6266" s="204">
        <f>PRODUCT(D6266:E6266)</f>
        <v>0.21299999999999999</v>
      </c>
      <c r="H6266" s="186"/>
    </row>
    <row r="6267" spans="1:8" ht="22.5" hidden="1" customHeight="1">
      <c r="A6267" s="207" t="s">
        <v>4540</v>
      </c>
      <c r="B6267" s="208" t="s">
        <v>4541</v>
      </c>
      <c r="C6267" s="209" t="s">
        <v>6555</v>
      </c>
      <c r="D6267" s="210">
        <v>1.42</v>
      </c>
      <c r="E6267" s="211">
        <f>Insumos!D$640</f>
        <v>0.7</v>
      </c>
      <c r="F6267" s="204">
        <f>PRODUCT(D6267:E6267)</f>
        <v>0.99399999999999988</v>
      </c>
      <c r="H6267" s="186"/>
    </row>
    <row r="6268" spans="1:8" ht="22.5" hidden="1" customHeight="1">
      <c r="A6268" s="207" t="s">
        <v>4545</v>
      </c>
      <c r="B6268" s="208" t="s">
        <v>4546</v>
      </c>
      <c r="C6268" s="209" t="s">
        <v>12889</v>
      </c>
      <c r="D6268" s="210">
        <v>1.1499999999999999</v>
      </c>
      <c r="E6268" s="211">
        <f>Insumos!D$6415</f>
        <v>13.85</v>
      </c>
      <c r="F6268" s="204">
        <f>PRODUCT(D6268:E6268)</f>
        <v>15.927499999999998</v>
      </c>
      <c r="H6268" s="186"/>
    </row>
    <row r="6269" spans="1:8" ht="12.75" hidden="1" customHeight="1">
      <c r="A6269" s="783" t="s">
        <v>10905</v>
      </c>
      <c r="B6269" s="784"/>
      <c r="C6269" s="784"/>
      <c r="D6269" s="784"/>
      <c r="E6269" s="784"/>
      <c r="F6269" s="204">
        <f>SUM(F6266:F6268)</f>
        <v>17.134499999999999</v>
      </c>
      <c r="H6269" s="186"/>
    </row>
    <row r="6270" spans="1:8" ht="12.75" hidden="1" customHeight="1">
      <c r="A6270" s="783" t="s">
        <v>6572</v>
      </c>
      <c r="B6270" s="784"/>
      <c r="C6270" s="784"/>
      <c r="D6270" s="784"/>
      <c r="E6270" s="206" t="s">
        <v>10906</v>
      </c>
      <c r="F6270" s="204">
        <f>SUM(F6264,F6269)</f>
        <v>18.258699999999997</v>
      </c>
      <c r="H6270" s="186"/>
    </row>
    <row r="6271" spans="1:8" ht="12.75" hidden="1" customHeight="1">
      <c r="A6271" s="783"/>
      <c r="B6271" s="784"/>
      <c r="C6271" s="784"/>
      <c r="D6271" s="784"/>
      <c r="E6271" s="206" t="s">
        <v>10907</v>
      </c>
      <c r="F6271" s="213">
        <f>F$10*(F6264)</f>
        <v>1.3805176000000001</v>
      </c>
      <c r="H6271" s="186"/>
    </row>
    <row r="6272" spans="1:8" ht="12.75" hidden="1" customHeight="1">
      <c r="A6272" s="783"/>
      <c r="B6272" s="784"/>
      <c r="C6272" s="784"/>
      <c r="D6272" s="784"/>
      <c r="E6272" s="206" t="s">
        <v>10908</v>
      </c>
      <c r="F6272" s="213">
        <f>SUM(F6270:F6271)*F$11</f>
        <v>3.9278435199999997</v>
      </c>
      <c r="H6272" s="186"/>
    </row>
    <row r="6273" spans="1:8" ht="12.75" hidden="1" customHeight="1">
      <c r="A6273" s="789"/>
      <c r="B6273" s="790"/>
      <c r="C6273" s="790"/>
      <c r="D6273" s="790"/>
      <c r="E6273" s="214" t="s">
        <v>10909</v>
      </c>
      <c r="F6273" s="216">
        <f>SUM(F6270:F6272)</f>
        <v>23.567061119999998</v>
      </c>
      <c r="H6273" s="186"/>
    </row>
    <row r="6274" spans="1:8" hidden="1">
      <c r="H6274" s="186"/>
    </row>
    <row r="6275" spans="1:8" hidden="1">
      <c r="A6275" s="796" t="s">
        <v>3959</v>
      </c>
      <c r="B6275" s="796"/>
      <c r="C6275" s="796"/>
      <c r="D6275" s="796"/>
      <c r="E6275" s="796"/>
      <c r="F6275" s="796"/>
      <c r="H6275" s="186"/>
    </row>
    <row r="6276" spans="1:8" hidden="1">
      <c r="H6276" s="186"/>
    </row>
    <row r="6277" spans="1:8" ht="24.75" hidden="1" customHeight="1">
      <c r="A6277" s="787" t="s">
        <v>10384</v>
      </c>
      <c r="B6277" s="788"/>
      <c r="C6277" s="788"/>
      <c r="D6277" s="788"/>
      <c r="E6277" s="781" t="s">
        <v>3998</v>
      </c>
      <c r="F6277" s="782"/>
      <c r="H6277" s="186"/>
    </row>
    <row r="6278" spans="1:8" ht="12.75" hidden="1" customHeight="1">
      <c r="A6278" s="190" t="s">
        <v>10268</v>
      </c>
      <c r="B6278" s="191">
        <f>ROUND(F6291,2)</f>
        <v>27.52</v>
      </c>
      <c r="C6278" s="432"/>
      <c r="D6278" s="432"/>
      <c r="E6278" s="270"/>
      <c r="F6278" s="271"/>
      <c r="H6278" s="186"/>
    </row>
    <row r="6279" spans="1:8" hidden="1">
      <c r="A6279" s="195" t="s">
        <v>12885</v>
      </c>
      <c r="B6279" s="196" t="s">
        <v>8261</v>
      </c>
      <c r="C6279" s="196" t="s">
        <v>8262</v>
      </c>
      <c r="D6279" s="196" t="s">
        <v>8263</v>
      </c>
      <c r="E6279" s="196" t="s">
        <v>8264</v>
      </c>
      <c r="F6279" s="197" t="s">
        <v>8265</v>
      </c>
      <c r="H6279" s="186"/>
    </row>
    <row r="6280" spans="1:8" ht="12.75" hidden="1" customHeight="1">
      <c r="A6280" s="778" t="s">
        <v>13437</v>
      </c>
      <c r="B6280" s="779"/>
      <c r="C6280" s="779"/>
      <c r="D6280" s="779"/>
      <c r="E6280" s="779"/>
      <c r="F6280" s="780"/>
      <c r="H6280" s="186"/>
    </row>
    <row r="6281" spans="1:8" hidden="1">
      <c r="A6281" s="207" t="s">
        <v>13438</v>
      </c>
      <c r="B6281" s="208" t="s">
        <v>13439</v>
      </c>
      <c r="C6281" s="209" t="s">
        <v>13436</v>
      </c>
      <c r="D6281" s="210">
        <v>0.3</v>
      </c>
      <c r="E6281" s="211">
        <f>F$13</f>
        <v>2.2200000000000002</v>
      </c>
      <c r="F6281" s="204">
        <f>PRODUCT(D6281:E6281)</f>
        <v>0.66600000000000004</v>
      </c>
      <c r="H6281" s="186"/>
    </row>
    <row r="6282" spans="1:8" hidden="1">
      <c r="A6282" s="207" t="s">
        <v>10385</v>
      </c>
      <c r="B6282" s="208" t="s">
        <v>10386</v>
      </c>
      <c r="C6282" s="209" t="s">
        <v>13436</v>
      </c>
      <c r="D6282" s="210">
        <v>0.3</v>
      </c>
      <c r="E6282" s="211">
        <f>F$14</f>
        <v>2.89</v>
      </c>
      <c r="F6282" s="204">
        <f>PRODUCT(D6282:E6282)</f>
        <v>0.86699999999999999</v>
      </c>
      <c r="H6282" s="186"/>
    </row>
    <row r="6283" spans="1:8" ht="12.75" hidden="1" customHeight="1">
      <c r="A6283" s="783" t="s">
        <v>13444</v>
      </c>
      <c r="B6283" s="784"/>
      <c r="C6283" s="784"/>
      <c r="D6283" s="784"/>
      <c r="E6283" s="784"/>
      <c r="F6283" s="204">
        <f>SUM(F6281:F6282)</f>
        <v>1.5329999999999999</v>
      </c>
      <c r="H6283" s="186"/>
    </row>
    <row r="6284" spans="1:8" hidden="1">
      <c r="A6284" s="778" t="s">
        <v>13445</v>
      </c>
      <c r="B6284" s="779"/>
      <c r="C6284" s="779"/>
      <c r="D6284" s="779"/>
      <c r="E6284" s="779"/>
      <c r="F6284" s="780"/>
      <c r="H6284" s="186"/>
    </row>
    <row r="6285" spans="1:8" hidden="1">
      <c r="A6285" s="207" t="s">
        <v>10387</v>
      </c>
      <c r="B6285" s="208" t="s">
        <v>10388</v>
      </c>
      <c r="C6285" s="209" t="s">
        <v>12889</v>
      </c>
      <c r="D6285" s="210">
        <v>1.1499999999999999</v>
      </c>
      <c r="E6285" s="211">
        <f>Insumos!D$746</f>
        <v>16.32</v>
      </c>
      <c r="F6285" s="204">
        <f>PRODUCT(D6285:E6285)</f>
        <v>18.767999999999997</v>
      </c>
      <c r="H6285" s="186"/>
    </row>
    <row r="6286" spans="1:8" hidden="1">
      <c r="A6286" s="207" t="s">
        <v>10389</v>
      </c>
      <c r="B6286" s="208" t="s">
        <v>10390</v>
      </c>
      <c r="C6286" s="209" t="s">
        <v>2448</v>
      </c>
      <c r="D6286" s="210">
        <v>0.4</v>
      </c>
      <c r="E6286" s="211">
        <f>Insumos!D$6490</f>
        <v>1.88</v>
      </c>
      <c r="F6286" s="204">
        <f>PRODUCT(D6286:E6286)</f>
        <v>0.752</v>
      </c>
      <c r="H6286" s="186"/>
    </row>
    <row r="6287" spans="1:8" ht="12.75" hidden="1" customHeight="1">
      <c r="A6287" s="783" t="s">
        <v>10905</v>
      </c>
      <c r="B6287" s="784"/>
      <c r="C6287" s="784"/>
      <c r="D6287" s="784"/>
      <c r="E6287" s="784"/>
      <c r="F6287" s="204">
        <f>SUM(F6285:F6286)</f>
        <v>19.519999999999996</v>
      </c>
      <c r="H6287" s="186"/>
    </row>
    <row r="6288" spans="1:8" hidden="1">
      <c r="A6288" s="783" t="s">
        <v>6572</v>
      </c>
      <c r="B6288" s="784"/>
      <c r="C6288" s="784"/>
      <c r="D6288" s="784"/>
      <c r="E6288" s="206" t="s">
        <v>10906</v>
      </c>
      <c r="F6288" s="204">
        <f>SUM(F6283,F6287)</f>
        <v>21.052999999999997</v>
      </c>
      <c r="H6288" s="186"/>
    </row>
    <row r="6289" spans="1:8" hidden="1">
      <c r="A6289" s="783"/>
      <c r="B6289" s="784"/>
      <c r="C6289" s="784"/>
      <c r="D6289" s="784"/>
      <c r="E6289" s="206" t="s">
        <v>10907</v>
      </c>
      <c r="F6289" s="213">
        <f>F$10*(F6283)</f>
        <v>1.8825239999999999</v>
      </c>
      <c r="H6289" s="186"/>
    </row>
    <row r="6290" spans="1:8" hidden="1">
      <c r="A6290" s="783"/>
      <c r="B6290" s="784"/>
      <c r="C6290" s="784"/>
      <c r="D6290" s="784"/>
      <c r="E6290" s="206" t="s">
        <v>10908</v>
      </c>
      <c r="F6290" s="213">
        <f>SUM(F6288:F6289)*F$11</f>
        <v>4.5871047999999996</v>
      </c>
      <c r="H6290" s="186"/>
    </row>
    <row r="6291" spans="1:8" hidden="1">
      <c r="A6291" s="789"/>
      <c r="B6291" s="790"/>
      <c r="C6291" s="790"/>
      <c r="D6291" s="790"/>
      <c r="E6291" s="214" t="s">
        <v>10909</v>
      </c>
      <c r="F6291" s="216">
        <f>SUM(F6288:F6290)</f>
        <v>27.522628799999996</v>
      </c>
      <c r="H6291" s="186"/>
    </row>
    <row r="6292" spans="1:8" hidden="1">
      <c r="A6292" s="206"/>
      <c r="B6292" s="206"/>
      <c r="C6292" s="206"/>
      <c r="D6292" s="206"/>
      <c r="E6292" s="206"/>
      <c r="F6292" s="220"/>
      <c r="H6292" s="186"/>
    </row>
    <row r="6293" spans="1:8" hidden="1">
      <c r="A6293" s="206"/>
      <c r="B6293" s="206"/>
      <c r="C6293" s="206"/>
      <c r="D6293" s="206"/>
      <c r="E6293" s="206"/>
      <c r="F6293" s="220"/>
      <c r="H6293" s="186"/>
    </row>
    <row r="6294" spans="1:8" hidden="1">
      <c r="A6294" s="206"/>
      <c r="B6294" s="206"/>
      <c r="C6294" s="206"/>
      <c r="D6294" s="206"/>
      <c r="E6294" s="206"/>
      <c r="F6294" s="220"/>
      <c r="H6294" s="186"/>
    </row>
    <row r="6295" spans="1:8" hidden="1">
      <c r="A6295" s="206"/>
      <c r="B6295" s="206"/>
      <c r="C6295" s="206"/>
      <c r="D6295" s="206"/>
      <c r="E6295" s="206"/>
      <c r="F6295" s="220"/>
      <c r="H6295" s="186"/>
    </row>
    <row r="6296" spans="1:8" hidden="1">
      <c r="A6296" s="206"/>
      <c r="B6296" s="206"/>
      <c r="C6296" s="206"/>
      <c r="D6296" s="206"/>
      <c r="E6296" s="206"/>
      <c r="F6296" s="220"/>
      <c r="H6296" s="186"/>
    </row>
    <row r="6297" spans="1:8" hidden="1">
      <c r="H6297" s="186"/>
    </row>
    <row r="6298" spans="1:8" ht="25.5" hidden="1" customHeight="1">
      <c r="A6298" s="787" t="s">
        <v>4057</v>
      </c>
      <c r="B6298" s="788"/>
      <c r="C6298" s="788"/>
      <c r="D6298" s="788"/>
      <c r="E6298" s="781" t="s">
        <v>3998</v>
      </c>
      <c r="F6298" s="782"/>
      <c r="H6298" s="186"/>
    </row>
    <row r="6299" spans="1:8" ht="12.75" hidden="1" customHeight="1">
      <c r="A6299" s="190" t="s">
        <v>10268</v>
      </c>
      <c r="B6299" s="191">
        <f>ROUND(F6313,2)</f>
        <v>16.18</v>
      </c>
      <c r="C6299" s="432"/>
      <c r="D6299" s="432"/>
      <c r="E6299" s="270"/>
      <c r="F6299" s="271"/>
      <c r="H6299" s="186"/>
    </row>
    <row r="6300" spans="1:8" hidden="1">
      <c r="A6300" s="195" t="s">
        <v>12885</v>
      </c>
      <c r="B6300" s="196" t="s">
        <v>8261</v>
      </c>
      <c r="C6300" s="196" t="s">
        <v>8262</v>
      </c>
      <c r="D6300" s="196" t="s">
        <v>8263</v>
      </c>
      <c r="E6300" s="196" t="s">
        <v>8264</v>
      </c>
      <c r="F6300" s="197" t="s">
        <v>8265</v>
      </c>
      <c r="H6300" s="186"/>
    </row>
    <row r="6301" spans="1:8" ht="12.75" hidden="1" customHeight="1">
      <c r="A6301" s="778" t="s">
        <v>13437</v>
      </c>
      <c r="B6301" s="779"/>
      <c r="C6301" s="779"/>
      <c r="D6301" s="779"/>
      <c r="E6301" s="779"/>
      <c r="F6301" s="780"/>
      <c r="H6301" s="186"/>
    </row>
    <row r="6302" spans="1:8" ht="22.5" hidden="1">
      <c r="A6302" s="207" t="s">
        <v>4058</v>
      </c>
      <c r="B6302" s="208" t="s">
        <v>4059</v>
      </c>
      <c r="C6302" s="209" t="s">
        <v>13436</v>
      </c>
      <c r="D6302" s="210">
        <v>0.3</v>
      </c>
      <c r="E6302" s="211">
        <f>F$13</f>
        <v>2.2200000000000002</v>
      </c>
      <c r="F6302" s="204">
        <f>PRODUCT(D6302:E6302)</f>
        <v>0.66600000000000004</v>
      </c>
      <c r="H6302" s="186"/>
    </row>
    <row r="6303" spans="1:8" hidden="1">
      <c r="A6303" s="207" t="s">
        <v>10385</v>
      </c>
      <c r="B6303" s="208" t="s">
        <v>10386</v>
      </c>
      <c r="C6303" s="209" t="s">
        <v>13436</v>
      </c>
      <c r="D6303" s="210">
        <v>0.3</v>
      </c>
      <c r="E6303" s="211">
        <f>F$14</f>
        <v>2.89</v>
      </c>
      <c r="F6303" s="204">
        <f>PRODUCT(D6303:E6303)</f>
        <v>0.86699999999999999</v>
      </c>
      <c r="H6303" s="186"/>
    </row>
    <row r="6304" spans="1:8" ht="12.75" hidden="1" customHeight="1">
      <c r="A6304" s="783" t="s">
        <v>13444</v>
      </c>
      <c r="B6304" s="784"/>
      <c r="C6304" s="784"/>
      <c r="D6304" s="784"/>
      <c r="E6304" s="784"/>
      <c r="F6304" s="204">
        <f>SUM(F6302:F6303)</f>
        <v>1.5329999999999999</v>
      </c>
      <c r="H6304" s="186"/>
    </row>
    <row r="6305" spans="1:8" hidden="1">
      <c r="A6305" s="778" t="s">
        <v>13445</v>
      </c>
      <c r="B6305" s="779"/>
      <c r="C6305" s="779"/>
      <c r="D6305" s="779"/>
      <c r="E6305" s="779"/>
      <c r="F6305" s="780"/>
      <c r="H6305" s="186"/>
    </row>
    <row r="6306" spans="1:8" hidden="1">
      <c r="A6306" s="207" t="s">
        <v>4060</v>
      </c>
      <c r="B6306" s="208" t="s">
        <v>4061</v>
      </c>
      <c r="C6306" s="209" t="s">
        <v>8247</v>
      </c>
      <c r="D6306" s="210">
        <v>2</v>
      </c>
      <c r="E6306" s="211">
        <f>Insumos!D$721</f>
        <v>1.66</v>
      </c>
      <c r="F6306" s="204">
        <f>PRODUCT(D6306:E6306)</f>
        <v>3.32</v>
      </c>
      <c r="H6306" s="186"/>
    </row>
    <row r="6307" spans="1:8" hidden="1">
      <c r="A6307" s="207" t="s">
        <v>10389</v>
      </c>
      <c r="B6307" s="208" t="s">
        <v>10390</v>
      </c>
      <c r="C6307" s="209" t="s">
        <v>2448</v>
      </c>
      <c r="D6307" s="210">
        <v>0.6</v>
      </c>
      <c r="E6307" s="211">
        <f>Insumos!D$6490</f>
        <v>1.88</v>
      </c>
      <c r="F6307" s="204">
        <f>PRODUCT(D6307:E6307)</f>
        <v>1.1279999999999999</v>
      </c>
      <c r="H6307" s="186"/>
    </row>
    <row r="6308" spans="1:8" hidden="1">
      <c r="A6308" s="207" t="s">
        <v>4062</v>
      </c>
      <c r="B6308" s="208" t="s">
        <v>4063</v>
      </c>
      <c r="C6308" s="209" t="s">
        <v>12889</v>
      </c>
      <c r="D6308" s="210">
        <v>1.1000000000000001</v>
      </c>
      <c r="E6308" s="211">
        <f>Insumos!D$765</f>
        <v>5.1100000000000003</v>
      </c>
      <c r="F6308" s="204">
        <f>PRODUCT(D6308:E6308)</f>
        <v>5.6210000000000004</v>
      </c>
      <c r="H6308" s="186"/>
    </row>
    <row r="6309" spans="1:8" ht="12.75" hidden="1" customHeight="1">
      <c r="A6309" s="783" t="s">
        <v>10905</v>
      </c>
      <c r="B6309" s="784"/>
      <c r="C6309" s="784"/>
      <c r="D6309" s="784"/>
      <c r="E6309" s="784"/>
      <c r="F6309" s="204">
        <f>SUM(F6306:F6308)</f>
        <v>10.068999999999999</v>
      </c>
      <c r="H6309" s="186"/>
    </row>
    <row r="6310" spans="1:8" hidden="1">
      <c r="A6310" s="783" t="s">
        <v>6572</v>
      </c>
      <c r="B6310" s="784"/>
      <c r="C6310" s="784"/>
      <c r="D6310" s="784"/>
      <c r="E6310" s="206" t="s">
        <v>10906</v>
      </c>
      <c r="F6310" s="204">
        <f>SUM(F6304,F6309)</f>
        <v>11.601999999999999</v>
      </c>
      <c r="H6310" s="186"/>
    </row>
    <row r="6311" spans="1:8" hidden="1">
      <c r="A6311" s="783"/>
      <c r="B6311" s="784"/>
      <c r="C6311" s="784"/>
      <c r="D6311" s="784"/>
      <c r="E6311" s="206" t="s">
        <v>10907</v>
      </c>
      <c r="F6311" s="213">
        <f>F$10*(F6304)</f>
        <v>1.8825239999999999</v>
      </c>
      <c r="H6311" s="186"/>
    </row>
    <row r="6312" spans="1:8" hidden="1">
      <c r="A6312" s="783"/>
      <c r="B6312" s="784"/>
      <c r="C6312" s="784"/>
      <c r="D6312" s="784"/>
      <c r="E6312" s="206" t="s">
        <v>10908</v>
      </c>
      <c r="F6312" s="213">
        <f>SUM(F6310:F6311)*F$11</f>
        <v>2.6969048</v>
      </c>
      <c r="H6312" s="186"/>
    </row>
    <row r="6313" spans="1:8" hidden="1">
      <c r="A6313" s="789"/>
      <c r="B6313" s="790"/>
      <c r="C6313" s="790"/>
      <c r="D6313" s="790"/>
      <c r="E6313" s="214" t="s">
        <v>10909</v>
      </c>
      <c r="F6313" s="216">
        <f>SUM(F6310:F6312)</f>
        <v>16.181428799999999</v>
      </c>
      <c r="H6313" s="186"/>
    </row>
    <row r="6314" spans="1:8" hidden="1">
      <c r="H6314" s="186"/>
    </row>
    <row r="6315" spans="1:8" ht="25.5" hidden="1" customHeight="1">
      <c r="A6315" s="787" t="s">
        <v>4064</v>
      </c>
      <c r="B6315" s="788"/>
      <c r="C6315" s="788"/>
      <c r="D6315" s="788"/>
      <c r="E6315" s="781" t="s">
        <v>3998</v>
      </c>
      <c r="F6315" s="782"/>
      <c r="H6315" s="186"/>
    </row>
    <row r="6316" spans="1:8" ht="12.75" hidden="1" customHeight="1">
      <c r="A6316" s="190" t="s">
        <v>10268</v>
      </c>
      <c r="B6316" s="191">
        <f>ROUND(F6330,2)</f>
        <v>32.979999999999997</v>
      </c>
      <c r="C6316" s="432"/>
      <c r="D6316" s="432"/>
      <c r="E6316" s="270"/>
      <c r="F6316" s="271"/>
      <c r="H6316" s="186"/>
    </row>
    <row r="6317" spans="1:8" hidden="1">
      <c r="A6317" s="195" t="s">
        <v>12885</v>
      </c>
      <c r="B6317" s="196" t="s">
        <v>8261</v>
      </c>
      <c r="C6317" s="196" t="s">
        <v>8262</v>
      </c>
      <c r="D6317" s="196" t="s">
        <v>8263</v>
      </c>
      <c r="E6317" s="196" t="s">
        <v>8264</v>
      </c>
      <c r="F6317" s="197" t="s">
        <v>8265</v>
      </c>
      <c r="H6317" s="186"/>
    </row>
    <row r="6318" spans="1:8" ht="12.75" hidden="1" customHeight="1">
      <c r="A6318" s="778" t="s">
        <v>13437</v>
      </c>
      <c r="B6318" s="779"/>
      <c r="C6318" s="779"/>
      <c r="D6318" s="779"/>
      <c r="E6318" s="779"/>
      <c r="F6318" s="780"/>
      <c r="H6318" s="186"/>
    </row>
    <row r="6319" spans="1:8" hidden="1">
      <c r="A6319" s="207" t="s">
        <v>10385</v>
      </c>
      <c r="B6319" s="208" t="s">
        <v>10386</v>
      </c>
      <c r="C6319" s="209" t="s">
        <v>13436</v>
      </c>
      <c r="D6319" s="210">
        <v>0.3</v>
      </c>
      <c r="E6319" s="211">
        <f>F$14</f>
        <v>2.89</v>
      </c>
      <c r="F6319" s="204">
        <f>PRODUCT(D6319:E6319)</f>
        <v>0.86699999999999999</v>
      </c>
      <c r="H6319" s="186"/>
    </row>
    <row r="6320" spans="1:8" hidden="1">
      <c r="A6320" s="207" t="s">
        <v>4681</v>
      </c>
      <c r="B6320" s="208" t="s">
        <v>4682</v>
      </c>
      <c r="C6320" s="209" t="s">
        <v>13436</v>
      </c>
      <c r="D6320" s="210">
        <v>0.3</v>
      </c>
      <c r="E6320" s="211">
        <f>F$12</f>
        <v>2.12</v>
      </c>
      <c r="F6320" s="204">
        <f>PRODUCT(D6320:E6320)</f>
        <v>0.63600000000000001</v>
      </c>
      <c r="H6320" s="186"/>
    </row>
    <row r="6321" spans="1:8" ht="12.75" hidden="1" customHeight="1">
      <c r="A6321" s="783" t="s">
        <v>13444</v>
      </c>
      <c r="B6321" s="784"/>
      <c r="C6321" s="784"/>
      <c r="D6321" s="784"/>
      <c r="E6321" s="784"/>
      <c r="F6321" s="204">
        <f>SUM(F6319:F6320)</f>
        <v>1.5030000000000001</v>
      </c>
      <c r="H6321" s="186"/>
    </row>
    <row r="6322" spans="1:8" hidden="1">
      <c r="A6322" s="778" t="s">
        <v>13445</v>
      </c>
      <c r="B6322" s="779"/>
      <c r="C6322" s="779"/>
      <c r="D6322" s="779"/>
      <c r="E6322" s="779"/>
      <c r="F6322" s="780"/>
      <c r="H6322" s="186"/>
    </row>
    <row r="6323" spans="1:8" ht="22.5" hidden="1">
      <c r="A6323" s="207" t="s">
        <v>4065</v>
      </c>
      <c r="B6323" s="208" t="s">
        <v>4066</v>
      </c>
      <c r="C6323" s="209" t="s">
        <v>8247</v>
      </c>
      <c r="D6323" s="210">
        <v>0.3</v>
      </c>
      <c r="E6323" s="211">
        <f>Insumos!D$715</f>
        <v>5.34</v>
      </c>
      <c r="F6323" s="204">
        <f>PRODUCT(D6323:E6323)</f>
        <v>1.6019999999999999</v>
      </c>
      <c r="H6323" s="186"/>
    </row>
    <row r="6324" spans="1:8" hidden="1">
      <c r="A6324" s="207" t="s">
        <v>4067</v>
      </c>
      <c r="B6324" s="208" t="s">
        <v>4068</v>
      </c>
      <c r="C6324" s="209" t="s">
        <v>8247</v>
      </c>
      <c r="D6324" s="210">
        <v>0.13</v>
      </c>
      <c r="E6324" s="434">
        <f>Insumos!D$338</f>
        <v>2.4900000000000002</v>
      </c>
      <c r="F6324" s="204">
        <f>PRODUCT(D6324:E6324)</f>
        <v>0.32370000000000004</v>
      </c>
      <c r="H6324" s="186"/>
    </row>
    <row r="6325" spans="1:8" ht="22.5" hidden="1">
      <c r="A6325" s="207" t="s">
        <v>4069</v>
      </c>
      <c r="B6325" s="208" t="s">
        <v>1915</v>
      </c>
      <c r="C6325" s="209" t="s">
        <v>12889</v>
      </c>
      <c r="D6325" s="210">
        <v>1.1499999999999999</v>
      </c>
      <c r="E6325" s="211">
        <f>Insumos!D$744</f>
        <v>19.309999999999999</v>
      </c>
      <c r="F6325" s="204">
        <f>PRODUCT(D6325:E6325)</f>
        <v>22.206499999999998</v>
      </c>
      <c r="H6325" s="186"/>
    </row>
    <row r="6326" spans="1:8" ht="12.75" hidden="1" customHeight="1">
      <c r="A6326" s="783" t="s">
        <v>10905</v>
      </c>
      <c r="B6326" s="784"/>
      <c r="C6326" s="784"/>
      <c r="D6326" s="784"/>
      <c r="E6326" s="784"/>
      <c r="F6326" s="204">
        <f>SUM(F6323:F6325)</f>
        <v>24.132199999999997</v>
      </c>
      <c r="H6326" s="186"/>
    </row>
    <row r="6327" spans="1:8" hidden="1">
      <c r="A6327" s="783" t="s">
        <v>6572</v>
      </c>
      <c r="B6327" s="784"/>
      <c r="C6327" s="784"/>
      <c r="D6327" s="784"/>
      <c r="E6327" s="206" t="s">
        <v>10906</v>
      </c>
      <c r="F6327" s="204">
        <f>SUM(F6321,F6326)</f>
        <v>25.635199999999998</v>
      </c>
      <c r="H6327" s="186"/>
    </row>
    <row r="6328" spans="1:8" hidden="1">
      <c r="A6328" s="783"/>
      <c r="B6328" s="784"/>
      <c r="C6328" s="784"/>
      <c r="D6328" s="784"/>
      <c r="E6328" s="206" t="s">
        <v>10907</v>
      </c>
      <c r="F6328" s="213">
        <f>F$10*(F6321)</f>
        <v>1.8456840000000001</v>
      </c>
      <c r="H6328" s="186"/>
    </row>
    <row r="6329" spans="1:8" hidden="1">
      <c r="A6329" s="783"/>
      <c r="B6329" s="784"/>
      <c r="C6329" s="784"/>
      <c r="D6329" s="784"/>
      <c r="E6329" s="206" t="s">
        <v>10908</v>
      </c>
      <c r="F6329" s="213">
        <f>SUM(F6327:F6328)*F$11</f>
        <v>5.4961767999999998</v>
      </c>
      <c r="H6329" s="186"/>
    </row>
    <row r="6330" spans="1:8" hidden="1">
      <c r="A6330" s="789"/>
      <c r="B6330" s="790"/>
      <c r="C6330" s="790"/>
      <c r="D6330" s="790"/>
      <c r="E6330" s="214" t="s">
        <v>10909</v>
      </c>
      <c r="F6330" s="216">
        <f>SUM(F6327:F6329)</f>
        <v>32.977060799999997</v>
      </c>
      <c r="H6330" s="186"/>
    </row>
    <row r="6331" spans="1:8" hidden="1">
      <c r="A6331" s="206"/>
      <c r="B6331" s="206"/>
      <c r="C6331" s="206"/>
      <c r="D6331" s="206"/>
      <c r="E6331" s="206"/>
      <c r="F6331" s="220"/>
      <c r="H6331" s="186"/>
    </row>
    <row r="6332" spans="1:8" hidden="1">
      <c r="A6332" s="206"/>
      <c r="B6332" s="206"/>
      <c r="C6332" s="206"/>
      <c r="D6332" s="206"/>
      <c r="E6332" s="206"/>
      <c r="F6332" s="220"/>
      <c r="H6332" s="186"/>
    </row>
    <row r="6333" spans="1:8" hidden="1">
      <c r="A6333" s="206"/>
      <c r="B6333" s="206"/>
      <c r="C6333" s="206"/>
      <c r="D6333" s="206"/>
      <c r="E6333" s="206"/>
      <c r="F6333" s="220"/>
      <c r="H6333" s="186"/>
    </row>
    <row r="6334" spans="1:8" hidden="1">
      <c r="A6334" s="206"/>
      <c r="B6334" s="206"/>
      <c r="C6334" s="206"/>
      <c r="D6334" s="206"/>
      <c r="E6334" s="206"/>
      <c r="F6334" s="220"/>
      <c r="H6334" s="186"/>
    </row>
    <row r="6335" spans="1:8" hidden="1">
      <c r="H6335" s="186"/>
    </row>
    <row r="6336" spans="1:8" ht="24.75" hidden="1" customHeight="1">
      <c r="A6336" s="787" t="s">
        <v>6141</v>
      </c>
      <c r="B6336" s="788"/>
      <c r="C6336" s="788"/>
      <c r="D6336" s="788"/>
      <c r="E6336" s="781" t="s">
        <v>3998</v>
      </c>
      <c r="F6336" s="782"/>
      <c r="H6336" s="186"/>
    </row>
    <row r="6337" spans="1:8" ht="12.75" hidden="1" customHeight="1">
      <c r="A6337" s="190" t="s">
        <v>10268</v>
      </c>
      <c r="B6337" s="191">
        <f>ROUND(F6352,2)</f>
        <v>37.630000000000003</v>
      </c>
      <c r="C6337" s="432"/>
      <c r="D6337" s="432"/>
      <c r="E6337" s="270"/>
      <c r="F6337" s="271"/>
      <c r="H6337" s="186"/>
    </row>
    <row r="6338" spans="1:8" hidden="1">
      <c r="A6338" s="195" t="s">
        <v>12885</v>
      </c>
      <c r="B6338" s="196" t="s">
        <v>8261</v>
      </c>
      <c r="C6338" s="196" t="s">
        <v>8262</v>
      </c>
      <c r="D6338" s="196" t="s">
        <v>8263</v>
      </c>
      <c r="E6338" s="196" t="s">
        <v>8264</v>
      </c>
      <c r="F6338" s="197" t="s">
        <v>8265</v>
      </c>
      <c r="H6338" s="186"/>
    </row>
    <row r="6339" spans="1:8" ht="12.75" hidden="1" customHeight="1">
      <c r="A6339" s="778" t="s">
        <v>13437</v>
      </c>
      <c r="B6339" s="779"/>
      <c r="C6339" s="779"/>
      <c r="D6339" s="779"/>
      <c r="E6339" s="779"/>
      <c r="F6339" s="780"/>
      <c r="H6339" s="186"/>
    </row>
    <row r="6340" spans="1:8" ht="22.5" hidden="1">
      <c r="A6340" s="207" t="s">
        <v>4058</v>
      </c>
      <c r="B6340" s="208" t="s">
        <v>4059</v>
      </c>
      <c r="C6340" s="209" t="s">
        <v>13436</v>
      </c>
      <c r="D6340" s="210">
        <v>0.85</v>
      </c>
      <c r="E6340" s="211">
        <f>F$13</f>
        <v>2.2200000000000002</v>
      </c>
      <c r="F6340" s="204">
        <f>PRODUCT(D6340:E6340)</f>
        <v>1.887</v>
      </c>
      <c r="H6340" s="186"/>
    </row>
    <row r="6341" spans="1:8" hidden="1">
      <c r="A6341" s="207" t="s">
        <v>10385</v>
      </c>
      <c r="B6341" s="208" t="s">
        <v>10386</v>
      </c>
      <c r="C6341" s="209" t="s">
        <v>13436</v>
      </c>
      <c r="D6341" s="210">
        <v>0.85</v>
      </c>
      <c r="E6341" s="211">
        <f>F$14</f>
        <v>2.89</v>
      </c>
      <c r="F6341" s="204">
        <f>PRODUCT(D6341:E6341)</f>
        <v>2.4565000000000001</v>
      </c>
      <c r="H6341" s="186"/>
    </row>
    <row r="6342" spans="1:8" hidden="1">
      <c r="A6342" s="207" t="s">
        <v>4681</v>
      </c>
      <c r="B6342" s="208" t="s">
        <v>4682</v>
      </c>
      <c r="C6342" s="209" t="s">
        <v>13436</v>
      </c>
      <c r="D6342" s="210">
        <v>1.66</v>
      </c>
      <c r="E6342" s="211">
        <f>F$12</f>
        <v>2.12</v>
      </c>
      <c r="F6342" s="204">
        <f>PRODUCT(D6342:E6342)</f>
        <v>3.5192000000000001</v>
      </c>
      <c r="H6342" s="186"/>
    </row>
    <row r="6343" spans="1:8" ht="12.75" hidden="1" customHeight="1">
      <c r="A6343" s="783" t="s">
        <v>13444</v>
      </c>
      <c r="B6343" s="784"/>
      <c r="C6343" s="784"/>
      <c r="D6343" s="784"/>
      <c r="E6343" s="784"/>
      <c r="F6343" s="204">
        <f>SUM(F6340:F6342)</f>
        <v>7.8627000000000002</v>
      </c>
      <c r="H6343" s="186"/>
    </row>
    <row r="6344" spans="1:8" hidden="1">
      <c r="A6344" s="778" t="s">
        <v>13445</v>
      </c>
      <c r="B6344" s="779"/>
      <c r="C6344" s="779"/>
      <c r="D6344" s="779"/>
      <c r="E6344" s="779"/>
      <c r="F6344" s="780"/>
      <c r="H6344" s="186"/>
    </row>
    <row r="6345" spans="1:8" hidden="1">
      <c r="A6345" s="207" t="s">
        <v>12331</v>
      </c>
      <c r="B6345" s="208" t="s">
        <v>12332</v>
      </c>
      <c r="C6345" s="209" t="s">
        <v>8240</v>
      </c>
      <c r="D6345" s="210">
        <v>0.04</v>
      </c>
      <c r="E6345" s="211">
        <f>Insumos!D$11</f>
        <v>33.75</v>
      </c>
      <c r="F6345" s="204">
        <f>PRODUCT(D6345:E6345)</f>
        <v>1.35</v>
      </c>
      <c r="H6345" s="186"/>
    </row>
    <row r="6346" spans="1:8" hidden="1">
      <c r="A6346" s="207" t="s">
        <v>8245</v>
      </c>
      <c r="B6346" s="208" t="s">
        <v>8246</v>
      </c>
      <c r="C6346" s="209" t="s">
        <v>8247</v>
      </c>
      <c r="D6346" s="210">
        <v>15</v>
      </c>
      <c r="E6346" s="211">
        <f>Insumos!D$22</f>
        <v>0.46</v>
      </c>
      <c r="F6346" s="204">
        <f>PRODUCT(D6346:E6346)</f>
        <v>6.9</v>
      </c>
      <c r="H6346" s="186"/>
    </row>
    <row r="6347" spans="1:8" hidden="1">
      <c r="A6347" s="207" t="s">
        <v>12115</v>
      </c>
      <c r="B6347" s="208" t="s">
        <v>12116</v>
      </c>
      <c r="C6347" s="209" t="s">
        <v>8247</v>
      </c>
      <c r="D6347" s="210">
        <v>0.8</v>
      </c>
      <c r="E6347" s="211">
        <f>Insumos!D$737</f>
        <v>6.99</v>
      </c>
      <c r="F6347" s="204">
        <f>PRODUCT(D6347:E6347)</f>
        <v>5.5920000000000005</v>
      </c>
      <c r="H6347" s="186"/>
    </row>
    <row r="6348" spans="1:8" ht="12.75" hidden="1" customHeight="1">
      <c r="A6348" s="783" t="s">
        <v>10905</v>
      </c>
      <c r="B6348" s="784"/>
      <c r="C6348" s="784"/>
      <c r="D6348" s="784"/>
      <c r="E6348" s="784"/>
      <c r="F6348" s="204">
        <f>SUM(F6345:F6347)</f>
        <v>13.842000000000001</v>
      </c>
      <c r="H6348" s="186"/>
    </row>
    <row r="6349" spans="1:8" hidden="1">
      <c r="A6349" s="783" t="s">
        <v>6572</v>
      </c>
      <c r="B6349" s="784"/>
      <c r="C6349" s="784"/>
      <c r="D6349" s="784"/>
      <c r="E6349" s="206" t="s">
        <v>10906</v>
      </c>
      <c r="F6349" s="204">
        <f>SUM(F6343,F6348)</f>
        <v>21.704700000000003</v>
      </c>
      <c r="H6349" s="186"/>
    </row>
    <row r="6350" spans="1:8" hidden="1">
      <c r="A6350" s="783"/>
      <c r="B6350" s="784"/>
      <c r="C6350" s="784"/>
      <c r="D6350" s="784"/>
      <c r="E6350" s="206" t="s">
        <v>10907</v>
      </c>
      <c r="F6350" s="213">
        <f>F$10*(F6343)</f>
        <v>9.6553956000000003</v>
      </c>
      <c r="H6350" s="186"/>
    </row>
    <row r="6351" spans="1:8" hidden="1">
      <c r="A6351" s="783"/>
      <c r="B6351" s="784"/>
      <c r="C6351" s="784"/>
      <c r="D6351" s="784"/>
      <c r="E6351" s="206" t="s">
        <v>10908</v>
      </c>
      <c r="F6351" s="213">
        <f>SUM(F6349:F6350)*F$11</f>
        <v>6.2720191200000004</v>
      </c>
      <c r="H6351" s="186"/>
    </row>
    <row r="6352" spans="1:8" hidden="1">
      <c r="A6352" s="789"/>
      <c r="B6352" s="790"/>
      <c r="C6352" s="790"/>
      <c r="D6352" s="790"/>
      <c r="E6352" s="214" t="s">
        <v>10909</v>
      </c>
      <c r="F6352" s="216">
        <f>SUM(F6349:F6351)</f>
        <v>37.632114720000004</v>
      </c>
      <c r="H6352" s="186"/>
    </row>
    <row r="6353" spans="1:8" hidden="1">
      <c r="H6353" s="186"/>
    </row>
    <row r="6354" spans="1:8" ht="24.75" hidden="1" customHeight="1">
      <c r="A6354" s="787" t="s">
        <v>6142</v>
      </c>
      <c r="B6354" s="788"/>
      <c r="C6354" s="788"/>
      <c r="D6354" s="788"/>
      <c r="E6354" s="781" t="s">
        <v>3998</v>
      </c>
      <c r="F6354" s="782"/>
      <c r="H6354" s="186"/>
    </row>
    <row r="6355" spans="1:8" ht="12.75" hidden="1" customHeight="1">
      <c r="A6355" s="190" t="s">
        <v>10268</v>
      </c>
      <c r="B6355" s="191">
        <f>ROUND(F6370,2)</f>
        <v>40.72</v>
      </c>
      <c r="C6355" s="432"/>
      <c r="D6355" s="432"/>
      <c r="E6355" s="270"/>
      <c r="F6355" s="271"/>
      <c r="H6355" s="186"/>
    </row>
    <row r="6356" spans="1:8" hidden="1">
      <c r="A6356" s="195" t="s">
        <v>12885</v>
      </c>
      <c r="B6356" s="196" t="s">
        <v>8261</v>
      </c>
      <c r="C6356" s="196" t="s">
        <v>8262</v>
      </c>
      <c r="D6356" s="196" t="s">
        <v>8263</v>
      </c>
      <c r="E6356" s="196" t="s">
        <v>8264</v>
      </c>
      <c r="F6356" s="197" t="s">
        <v>8265</v>
      </c>
      <c r="H6356" s="186"/>
    </row>
    <row r="6357" spans="1:8" ht="12.75" hidden="1" customHeight="1">
      <c r="A6357" s="778" t="s">
        <v>13437</v>
      </c>
      <c r="B6357" s="779"/>
      <c r="C6357" s="779"/>
      <c r="D6357" s="779"/>
      <c r="E6357" s="779"/>
      <c r="F6357" s="780"/>
      <c r="H6357" s="186"/>
    </row>
    <row r="6358" spans="1:8" hidden="1">
      <c r="A6358" s="207" t="s">
        <v>8236</v>
      </c>
      <c r="B6358" s="208" t="s">
        <v>8237</v>
      </c>
      <c r="C6358" s="209" t="s">
        <v>13436</v>
      </c>
      <c r="D6358" s="210">
        <v>1.35</v>
      </c>
      <c r="E6358" s="211">
        <f>F$14</f>
        <v>2.89</v>
      </c>
      <c r="F6358" s="204">
        <f>PRODUCT(D6358:E6358)</f>
        <v>3.9015000000000004</v>
      </c>
      <c r="H6358" s="186"/>
    </row>
    <row r="6359" spans="1:8" hidden="1">
      <c r="A6359" s="207" t="s">
        <v>4681</v>
      </c>
      <c r="B6359" s="208" t="s">
        <v>4682</v>
      </c>
      <c r="C6359" s="209" t="s">
        <v>13436</v>
      </c>
      <c r="D6359" s="210">
        <v>1.9</v>
      </c>
      <c r="E6359" s="211">
        <f>F$12</f>
        <v>2.12</v>
      </c>
      <c r="F6359" s="204">
        <f>PRODUCT(D6359:E6359)</f>
        <v>4.0279999999999996</v>
      </c>
      <c r="H6359" s="186"/>
    </row>
    <row r="6360" spans="1:8" ht="12.75" hidden="1" customHeight="1">
      <c r="A6360" s="783" t="s">
        <v>13444</v>
      </c>
      <c r="B6360" s="784"/>
      <c r="C6360" s="784"/>
      <c r="D6360" s="784"/>
      <c r="E6360" s="784"/>
      <c r="F6360" s="204">
        <f>SUM(F6358:F6359)</f>
        <v>7.9295</v>
      </c>
      <c r="H6360" s="186"/>
    </row>
    <row r="6361" spans="1:8" hidden="1">
      <c r="A6361" s="778" t="s">
        <v>13445</v>
      </c>
      <c r="B6361" s="779"/>
      <c r="C6361" s="779"/>
      <c r="D6361" s="779"/>
      <c r="E6361" s="779"/>
      <c r="F6361" s="780"/>
      <c r="H6361" s="186"/>
    </row>
    <row r="6362" spans="1:8" hidden="1">
      <c r="A6362" s="207" t="s">
        <v>8238</v>
      </c>
      <c r="B6362" s="208" t="s">
        <v>8239</v>
      </c>
      <c r="C6362" s="209" t="s">
        <v>8240</v>
      </c>
      <c r="D6362" s="210">
        <v>3.2800000000000003E-2</v>
      </c>
      <c r="E6362" s="211">
        <f>Insumos!D$13</f>
        <v>42.5</v>
      </c>
      <c r="F6362" s="204">
        <f>PRODUCT(D6362:E6362)</f>
        <v>1.3940000000000001</v>
      </c>
      <c r="H6362" s="186"/>
    </row>
    <row r="6363" spans="1:8" hidden="1">
      <c r="A6363" s="207" t="s">
        <v>8245</v>
      </c>
      <c r="B6363" s="208" t="s">
        <v>8246</v>
      </c>
      <c r="C6363" s="209" t="s">
        <v>8247</v>
      </c>
      <c r="D6363" s="210">
        <v>18.29</v>
      </c>
      <c r="E6363" s="211">
        <f>Insumos!D$22</f>
        <v>0.46</v>
      </c>
      <c r="F6363" s="204">
        <f>PRODUCT(D6363:E6363)</f>
        <v>8.4133999999999993</v>
      </c>
      <c r="H6363" s="186"/>
    </row>
    <row r="6364" spans="1:8" hidden="1">
      <c r="A6364" s="207" t="s">
        <v>12115</v>
      </c>
      <c r="B6364" s="208" t="s">
        <v>12116</v>
      </c>
      <c r="C6364" s="209" t="s">
        <v>8247</v>
      </c>
      <c r="D6364" s="210">
        <v>0.5</v>
      </c>
      <c r="E6364" s="211">
        <f>Insumos!D$737</f>
        <v>6.99</v>
      </c>
      <c r="F6364" s="204">
        <f>PRODUCT(D6364:E6364)</f>
        <v>3.4950000000000001</v>
      </c>
      <c r="H6364" s="186"/>
    </row>
    <row r="6365" spans="1:8" hidden="1">
      <c r="A6365" s="207" t="s">
        <v>6143</v>
      </c>
      <c r="B6365" s="208" t="s">
        <v>6144</v>
      </c>
      <c r="C6365" s="209" t="s">
        <v>2448</v>
      </c>
      <c r="D6365" s="210">
        <v>0.315</v>
      </c>
      <c r="E6365" s="211">
        <f>Insumos!D$6481</f>
        <v>9.42</v>
      </c>
      <c r="F6365" s="204">
        <f>PRODUCT(D6365:E6365)</f>
        <v>2.9672999999999998</v>
      </c>
      <c r="H6365" s="186"/>
    </row>
    <row r="6366" spans="1:8" ht="12.75" hidden="1" customHeight="1">
      <c r="A6366" s="783" t="s">
        <v>10905</v>
      </c>
      <c r="B6366" s="784"/>
      <c r="C6366" s="784"/>
      <c r="D6366" s="784"/>
      <c r="E6366" s="784"/>
      <c r="F6366" s="204">
        <f>SUM(F6362:F6365)</f>
        <v>16.2697</v>
      </c>
      <c r="H6366" s="186"/>
    </row>
    <row r="6367" spans="1:8" hidden="1">
      <c r="A6367" s="783" t="s">
        <v>6572</v>
      </c>
      <c r="B6367" s="784"/>
      <c r="C6367" s="784"/>
      <c r="D6367" s="784"/>
      <c r="E6367" s="206" t="s">
        <v>10906</v>
      </c>
      <c r="F6367" s="204">
        <f>SUM(F6360,F6366)</f>
        <v>24.199200000000001</v>
      </c>
      <c r="H6367" s="186"/>
    </row>
    <row r="6368" spans="1:8" hidden="1">
      <c r="A6368" s="783"/>
      <c r="B6368" s="784"/>
      <c r="C6368" s="784"/>
      <c r="D6368" s="784"/>
      <c r="E6368" s="206" t="s">
        <v>10907</v>
      </c>
      <c r="F6368" s="213">
        <f>F$10*(F6360)</f>
        <v>9.7374259999999992</v>
      </c>
      <c r="H6368" s="186"/>
    </row>
    <row r="6369" spans="1:8" hidden="1">
      <c r="A6369" s="783"/>
      <c r="B6369" s="784"/>
      <c r="C6369" s="784"/>
      <c r="D6369" s="784"/>
      <c r="E6369" s="206" t="s">
        <v>10908</v>
      </c>
      <c r="F6369" s="213">
        <f>SUM(F6367:F6368)*F$11</f>
        <v>6.7873252000000015</v>
      </c>
      <c r="H6369" s="186"/>
    </row>
    <row r="6370" spans="1:8" hidden="1">
      <c r="A6370" s="789"/>
      <c r="B6370" s="790"/>
      <c r="C6370" s="790"/>
      <c r="D6370" s="790"/>
      <c r="E6370" s="214" t="s">
        <v>10909</v>
      </c>
      <c r="F6370" s="216">
        <f>SUM(F6367:F6369)</f>
        <v>40.723951200000002</v>
      </c>
      <c r="H6370" s="186"/>
    </row>
    <row r="6371" spans="1:8" hidden="1">
      <c r="A6371" s="206"/>
      <c r="B6371" s="206"/>
      <c r="C6371" s="206"/>
      <c r="D6371" s="206"/>
      <c r="E6371" s="206"/>
      <c r="F6371" s="220"/>
      <c r="H6371" s="186"/>
    </row>
    <row r="6372" spans="1:8" hidden="1">
      <c r="A6372" s="206"/>
      <c r="B6372" s="206"/>
      <c r="C6372" s="206"/>
      <c r="D6372" s="206"/>
      <c r="E6372" s="206"/>
      <c r="F6372" s="220"/>
      <c r="H6372" s="186"/>
    </row>
    <row r="6373" spans="1:8" hidden="1">
      <c r="A6373" s="206"/>
      <c r="B6373" s="206"/>
      <c r="C6373" s="206"/>
      <c r="D6373" s="206"/>
      <c r="E6373" s="206"/>
      <c r="F6373" s="220"/>
      <c r="H6373" s="186"/>
    </row>
    <row r="6374" spans="1:8" hidden="1">
      <c r="A6374" s="206"/>
      <c r="B6374" s="206"/>
      <c r="C6374" s="206"/>
      <c r="D6374" s="206"/>
      <c r="E6374" s="206"/>
      <c r="F6374" s="220"/>
      <c r="H6374" s="186"/>
    </row>
    <row r="6375" spans="1:8" hidden="1">
      <c r="H6375" s="186"/>
    </row>
    <row r="6376" spans="1:8" ht="24.75" hidden="1" customHeight="1">
      <c r="A6376" s="787" t="s">
        <v>10893</v>
      </c>
      <c r="B6376" s="788"/>
      <c r="C6376" s="788"/>
      <c r="D6376" s="788"/>
      <c r="E6376" s="781" t="s">
        <v>3998</v>
      </c>
      <c r="F6376" s="782"/>
      <c r="H6376" s="186"/>
    </row>
    <row r="6377" spans="1:8" ht="12.75" hidden="1" customHeight="1">
      <c r="A6377" s="190" t="s">
        <v>10268</v>
      </c>
      <c r="B6377" s="191">
        <f>ROUND(F6392,2)</f>
        <v>19.37</v>
      </c>
      <c r="C6377" s="432"/>
      <c r="D6377" s="432"/>
      <c r="E6377" s="270"/>
      <c r="F6377" s="271"/>
      <c r="H6377" s="186"/>
    </row>
    <row r="6378" spans="1:8" hidden="1">
      <c r="A6378" s="195" t="s">
        <v>12885</v>
      </c>
      <c r="B6378" s="196" t="s">
        <v>8261</v>
      </c>
      <c r="C6378" s="196" t="s">
        <v>8262</v>
      </c>
      <c r="D6378" s="196" t="s">
        <v>8263</v>
      </c>
      <c r="E6378" s="196" t="s">
        <v>8264</v>
      </c>
      <c r="F6378" s="197" t="s">
        <v>8265</v>
      </c>
      <c r="H6378" s="186"/>
    </row>
    <row r="6379" spans="1:8" ht="12.75" hidden="1" customHeight="1">
      <c r="A6379" s="778" t="s">
        <v>13437</v>
      </c>
      <c r="B6379" s="779"/>
      <c r="C6379" s="779"/>
      <c r="D6379" s="779"/>
      <c r="E6379" s="779"/>
      <c r="F6379" s="780"/>
      <c r="H6379" s="186"/>
    </row>
    <row r="6380" spans="1:8" hidden="1">
      <c r="A6380" s="207" t="s">
        <v>8236</v>
      </c>
      <c r="B6380" s="208" t="s">
        <v>8237</v>
      </c>
      <c r="C6380" s="209" t="s">
        <v>13436</v>
      </c>
      <c r="D6380" s="210">
        <v>0.5</v>
      </c>
      <c r="E6380" s="211">
        <f>F$14</f>
        <v>2.89</v>
      </c>
      <c r="F6380" s="204">
        <f>PRODUCT(D6380:E6380)</f>
        <v>1.4450000000000001</v>
      </c>
      <c r="H6380" s="186"/>
    </row>
    <row r="6381" spans="1:8" hidden="1">
      <c r="A6381" s="207" t="s">
        <v>4681</v>
      </c>
      <c r="B6381" s="208" t="s">
        <v>4682</v>
      </c>
      <c r="C6381" s="209" t="s">
        <v>13436</v>
      </c>
      <c r="D6381" s="210">
        <v>0.64</v>
      </c>
      <c r="E6381" s="211">
        <f>F$12</f>
        <v>2.12</v>
      </c>
      <c r="F6381" s="204">
        <f>PRODUCT(D6381:E6381)</f>
        <v>1.3568</v>
      </c>
      <c r="H6381" s="186"/>
    </row>
    <row r="6382" spans="1:8" ht="12.75" hidden="1" customHeight="1">
      <c r="A6382" s="783" t="s">
        <v>13444</v>
      </c>
      <c r="B6382" s="784"/>
      <c r="C6382" s="784"/>
      <c r="D6382" s="784"/>
      <c r="E6382" s="784"/>
      <c r="F6382" s="204">
        <f>SUM(F6380:F6381)</f>
        <v>2.8018000000000001</v>
      </c>
      <c r="H6382" s="186"/>
    </row>
    <row r="6383" spans="1:8" hidden="1">
      <c r="A6383" s="778" t="s">
        <v>13445</v>
      </c>
      <c r="B6383" s="779"/>
      <c r="C6383" s="779"/>
      <c r="D6383" s="779"/>
      <c r="E6383" s="779"/>
      <c r="F6383" s="780"/>
      <c r="H6383" s="186"/>
    </row>
    <row r="6384" spans="1:8" hidden="1">
      <c r="A6384" s="207" t="s">
        <v>7247</v>
      </c>
      <c r="B6384" s="208" t="s">
        <v>7248</v>
      </c>
      <c r="C6384" s="209" t="s">
        <v>8247</v>
      </c>
      <c r="D6384" s="210">
        <v>0.5</v>
      </c>
      <c r="E6384" s="211">
        <f>Insumos!D$759</f>
        <v>4.32</v>
      </c>
      <c r="F6384" s="204">
        <f>PRODUCT(D6384:E6384)</f>
        <v>2.16</v>
      </c>
      <c r="H6384" s="186"/>
    </row>
    <row r="6385" spans="1:8" ht="12.75" hidden="1" customHeight="1">
      <c r="A6385" s="783" t="s">
        <v>10905</v>
      </c>
      <c r="B6385" s="784"/>
      <c r="C6385" s="784"/>
      <c r="D6385" s="784"/>
      <c r="E6385" s="784"/>
      <c r="F6385" s="204">
        <f>SUM(F6384:F6384)</f>
        <v>2.16</v>
      </c>
      <c r="H6385" s="186"/>
    </row>
    <row r="6386" spans="1:8" hidden="1">
      <c r="A6386" s="778" t="s">
        <v>8771</v>
      </c>
      <c r="B6386" s="779"/>
      <c r="C6386" s="779"/>
      <c r="D6386" s="779"/>
      <c r="E6386" s="779"/>
      <c r="F6386" s="780"/>
      <c r="H6386" s="186"/>
    </row>
    <row r="6387" spans="1:8" ht="22.5" hidden="1">
      <c r="A6387" s="219" t="s">
        <v>8283</v>
      </c>
      <c r="B6387" s="208" t="s">
        <v>8284</v>
      </c>
      <c r="C6387" s="209" t="s">
        <v>8240</v>
      </c>
      <c r="D6387" s="210">
        <v>2.5000000000000001E-2</v>
      </c>
      <c r="E6387" s="210">
        <f>B$3912/1.25</f>
        <v>309.57600000000002</v>
      </c>
      <c r="F6387" s="204">
        <f>PRODUCT(D6387:E6387)</f>
        <v>7.7394000000000007</v>
      </c>
      <c r="H6387" s="186"/>
    </row>
    <row r="6388" spans="1:8" ht="12.75" hidden="1" customHeight="1">
      <c r="A6388" s="783" t="s">
        <v>10886</v>
      </c>
      <c r="B6388" s="784"/>
      <c r="C6388" s="784"/>
      <c r="D6388" s="784"/>
      <c r="E6388" s="784"/>
      <c r="F6388" s="204">
        <f>SUM(F6387:F6387)</f>
        <v>7.7394000000000007</v>
      </c>
      <c r="H6388" s="186"/>
    </row>
    <row r="6389" spans="1:8" hidden="1">
      <c r="A6389" s="783" t="s">
        <v>6572</v>
      </c>
      <c r="B6389" s="784"/>
      <c r="C6389" s="784"/>
      <c r="D6389" s="784"/>
      <c r="E6389" s="206" t="s">
        <v>10906</v>
      </c>
      <c r="F6389" s="204">
        <f>SUM(F6382,F6388,F6385)</f>
        <v>12.7012</v>
      </c>
      <c r="H6389" s="186"/>
    </row>
    <row r="6390" spans="1:8" hidden="1">
      <c r="A6390" s="783"/>
      <c r="B6390" s="784"/>
      <c r="C6390" s="784"/>
      <c r="D6390" s="784"/>
      <c r="E6390" s="206" t="s">
        <v>10907</v>
      </c>
      <c r="F6390" s="213">
        <f>F$10*(F6382)</f>
        <v>3.4406104000000002</v>
      </c>
      <c r="H6390" s="186"/>
    </row>
    <row r="6391" spans="1:8" hidden="1">
      <c r="A6391" s="783"/>
      <c r="B6391" s="784"/>
      <c r="C6391" s="784"/>
      <c r="D6391" s="784"/>
      <c r="E6391" s="206" t="s">
        <v>10908</v>
      </c>
      <c r="F6391" s="213">
        <f>SUM(F6389:F6390)*F$11</f>
        <v>3.2283620800000001</v>
      </c>
      <c r="H6391" s="186"/>
    </row>
    <row r="6392" spans="1:8" hidden="1">
      <c r="A6392" s="789"/>
      <c r="B6392" s="790"/>
      <c r="C6392" s="790"/>
      <c r="D6392" s="790"/>
      <c r="E6392" s="214" t="s">
        <v>10909</v>
      </c>
      <c r="F6392" s="216">
        <f>SUM(F6389:F6391)</f>
        <v>19.370172480000001</v>
      </c>
      <c r="H6392" s="186"/>
    </row>
    <row r="6393" spans="1:8" hidden="1">
      <c r="H6393" s="186"/>
    </row>
    <row r="6394" spans="1:8" ht="13.5" hidden="1" customHeight="1">
      <c r="A6394" s="787" t="s">
        <v>10894</v>
      </c>
      <c r="B6394" s="788"/>
      <c r="C6394" s="788"/>
      <c r="D6394" s="788"/>
      <c r="E6394" s="781" t="s">
        <v>3998</v>
      </c>
      <c r="F6394" s="782"/>
      <c r="H6394" s="186"/>
    </row>
    <row r="6395" spans="1:8" ht="12.75" hidden="1" customHeight="1">
      <c r="A6395" s="190" t="s">
        <v>10268</v>
      </c>
      <c r="B6395" s="191">
        <f>ROUND(F6411,2)</f>
        <v>30.19</v>
      </c>
      <c r="C6395" s="432"/>
      <c r="D6395" s="432"/>
      <c r="E6395" s="270"/>
      <c r="F6395" s="271"/>
      <c r="H6395" s="186"/>
    </row>
    <row r="6396" spans="1:8" hidden="1">
      <c r="A6396" s="195" t="s">
        <v>12885</v>
      </c>
      <c r="B6396" s="196" t="s">
        <v>8261</v>
      </c>
      <c r="C6396" s="196" t="s">
        <v>8262</v>
      </c>
      <c r="D6396" s="196" t="s">
        <v>8263</v>
      </c>
      <c r="E6396" s="196" t="s">
        <v>8264</v>
      </c>
      <c r="F6396" s="197" t="s">
        <v>8265</v>
      </c>
      <c r="H6396" s="186"/>
    </row>
    <row r="6397" spans="1:8" ht="12.75" hidden="1" customHeight="1">
      <c r="A6397" s="778" t="s">
        <v>13437</v>
      </c>
      <c r="B6397" s="779"/>
      <c r="C6397" s="779"/>
      <c r="D6397" s="779"/>
      <c r="E6397" s="779"/>
      <c r="F6397" s="780"/>
      <c r="H6397" s="186"/>
    </row>
    <row r="6398" spans="1:8" hidden="1">
      <c r="A6398" s="207" t="s">
        <v>8236</v>
      </c>
      <c r="B6398" s="208" t="s">
        <v>8237</v>
      </c>
      <c r="C6398" s="209" t="s">
        <v>13436</v>
      </c>
      <c r="D6398" s="210">
        <v>1</v>
      </c>
      <c r="E6398" s="211">
        <f>F$14</f>
        <v>2.89</v>
      </c>
      <c r="F6398" s="204">
        <f>PRODUCT(D6398:E6398)</f>
        <v>2.89</v>
      </c>
      <c r="H6398" s="186"/>
    </row>
    <row r="6399" spans="1:8" hidden="1">
      <c r="A6399" s="207" t="s">
        <v>4681</v>
      </c>
      <c r="B6399" s="208" t="s">
        <v>4682</v>
      </c>
      <c r="C6399" s="209" t="s">
        <v>13436</v>
      </c>
      <c r="D6399" s="210">
        <v>0.7</v>
      </c>
      <c r="E6399" s="211">
        <f>F$12</f>
        <v>2.12</v>
      </c>
      <c r="F6399" s="204">
        <f>PRODUCT(D6399:E6399)</f>
        <v>1.484</v>
      </c>
      <c r="H6399" s="186"/>
    </row>
    <row r="6400" spans="1:8" ht="12.75" hidden="1" customHeight="1">
      <c r="A6400" s="783" t="s">
        <v>13444</v>
      </c>
      <c r="B6400" s="784"/>
      <c r="C6400" s="784"/>
      <c r="D6400" s="784"/>
      <c r="E6400" s="784"/>
      <c r="F6400" s="204">
        <f>SUM(F6398:F6399)</f>
        <v>4.3740000000000006</v>
      </c>
      <c r="H6400" s="186"/>
    </row>
    <row r="6401" spans="1:8" hidden="1">
      <c r="A6401" s="778" t="s">
        <v>13445</v>
      </c>
      <c r="B6401" s="779"/>
      <c r="C6401" s="779"/>
      <c r="D6401" s="779"/>
      <c r="E6401" s="779"/>
      <c r="F6401" s="780"/>
      <c r="H6401" s="186"/>
    </row>
    <row r="6402" spans="1:8" hidden="1">
      <c r="A6402" s="207" t="s">
        <v>7247</v>
      </c>
      <c r="B6402" s="208" t="s">
        <v>7248</v>
      </c>
      <c r="C6402" s="209" t="s">
        <v>8247</v>
      </c>
      <c r="D6402" s="210">
        <v>0.5</v>
      </c>
      <c r="E6402" s="211">
        <f>Insumos!D$759</f>
        <v>4.32</v>
      </c>
      <c r="F6402" s="204">
        <f>PRODUCT(D6402:E6402)</f>
        <v>2.16</v>
      </c>
      <c r="H6402" s="186"/>
    </row>
    <row r="6403" spans="1:8" hidden="1">
      <c r="A6403" s="207" t="s">
        <v>10895</v>
      </c>
      <c r="B6403" s="208" t="s">
        <v>10896</v>
      </c>
      <c r="C6403" s="209" t="s">
        <v>8247</v>
      </c>
      <c r="D6403" s="210">
        <v>0.5</v>
      </c>
      <c r="E6403" s="211">
        <f>Insumos!D$736</f>
        <v>11.02</v>
      </c>
      <c r="F6403" s="204">
        <f>PRODUCT(D6403:E6403)</f>
        <v>5.51</v>
      </c>
      <c r="H6403" s="186"/>
    </row>
    <row r="6404" spans="1:8" ht="12.75" hidden="1" customHeight="1">
      <c r="A6404" s="783" t="s">
        <v>10905</v>
      </c>
      <c r="B6404" s="784"/>
      <c r="C6404" s="784"/>
      <c r="D6404" s="784"/>
      <c r="E6404" s="784"/>
      <c r="F6404" s="204">
        <f>SUM(F6402:F6403)</f>
        <v>7.67</v>
      </c>
      <c r="H6404" s="186"/>
    </row>
    <row r="6405" spans="1:8" hidden="1">
      <c r="A6405" s="778" t="s">
        <v>8771</v>
      </c>
      <c r="B6405" s="779"/>
      <c r="C6405" s="779"/>
      <c r="D6405" s="779"/>
      <c r="E6405" s="779"/>
      <c r="F6405" s="780"/>
      <c r="H6405" s="186"/>
    </row>
    <row r="6406" spans="1:8" ht="22.5" hidden="1">
      <c r="A6406" s="219" t="s">
        <v>8283</v>
      </c>
      <c r="B6406" s="208" t="s">
        <v>8284</v>
      </c>
      <c r="C6406" s="209" t="s">
        <v>8240</v>
      </c>
      <c r="D6406" s="210">
        <v>2.5000000000000001E-2</v>
      </c>
      <c r="E6406" s="210">
        <f>B$3912/1.25</f>
        <v>309.57600000000002</v>
      </c>
      <c r="F6406" s="204">
        <f>PRODUCT(D6406:E6406)</f>
        <v>7.7394000000000007</v>
      </c>
      <c r="H6406" s="186"/>
    </row>
    <row r="6407" spans="1:8" ht="12.75" hidden="1" customHeight="1">
      <c r="A6407" s="783" t="s">
        <v>10886</v>
      </c>
      <c r="B6407" s="784"/>
      <c r="C6407" s="784"/>
      <c r="D6407" s="784"/>
      <c r="E6407" s="784"/>
      <c r="F6407" s="204">
        <f>SUM(F6406:F6406)</f>
        <v>7.7394000000000007</v>
      </c>
      <c r="H6407" s="186"/>
    </row>
    <row r="6408" spans="1:8" hidden="1">
      <c r="A6408" s="783" t="s">
        <v>6572</v>
      </c>
      <c r="B6408" s="784"/>
      <c r="C6408" s="784"/>
      <c r="D6408" s="784"/>
      <c r="E6408" s="206" t="s">
        <v>10906</v>
      </c>
      <c r="F6408" s="204">
        <f>SUM(F6400,F6407,F6404)</f>
        <v>19.7834</v>
      </c>
      <c r="H6408" s="186"/>
    </row>
    <row r="6409" spans="1:8" hidden="1">
      <c r="A6409" s="783"/>
      <c r="B6409" s="784"/>
      <c r="C6409" s="784"/>
      <c r="D6409" s="784"/>
      <c r="E6409" s="206" t="s">
        <v>10907</v>
      </c>
      <c r="F6409" s="213">
        <f>F$10*(F6400)</f>
        <v>5.3712720000000003</v>
      </c>
      <c r="H6409" s="186"/>
    </row>
    <row r="6410" spans="1:8" hidden="1">
      <c r="A6410" s="783"/>
      <c r="B6410" s="784"/>
      <c r="C6410" s="784"/>
      <c r="D6410" s="784"/>
      <c r="E6410" s="206" t="s">
        <v>10908</v>
      </c>
      <c r="F6410" s="213">
        <f>SUM(F6408:F6409)*F$11</f>
        <v>5.0309344000000005</v>
      </c>
      <c r="H6410" s="186"/>
    </row>
    <row r="6411" spans="1:8" hidden="1">
      <c r="A6411" s="789"/>
      <c r="B6411" s="790"/>
      <c r="C6411" s="790"/>
      <c r="D6411" s="790"/>
      <c r="E6411" s="214" t="s">
        <v>10909</v>
      </c>
      <c r="F6411" s="216">
        <f>SUM(F6408:F6410)</f>
        <v>30.185606400000001</v>
      </c>
      <c r="H6411" s="186"/>
    </row>
    <row r="6412" spans="1:8" hidden="1">
      <c r="A6412" s="206"/>
      <c r="B6412" s="206"/>
      <c r="C6412" s="206"/>
      <c r="D6412" s="206"/>
      <c r="E6412" s="206"/>
      <c r="F6412" s="220"/>
      <c r="H6412" s="186"/>
    </row>
    <row r="6413" spans="1:8" hidden="1">
      <c r="A6413" s="206"/>
      <c r="B6413" s="206"/>
      <c r="C6413" s="206"/>
      <c r="D6413" s="206"/>
      <c r="E6413" s="206"/>
      <c r="F6413" s="220"/>
      <c r="H6413" s="186"/>
    </row>
    <row r="6414" spans="1:8" hidden="1">
      <c r="A6414" s="206"/>
      <c r="B6414" s="206"/>
      <c r="C6414" s="206"/>
      <c r="D6414" s="206"/>
      <c r="E6414" s="206"/>
      <c r="F6414" s="220"/>
      <c r="H6414" s="186"/>
    </row>
    <row r="6415" spans="1:8" hidden="1">
      <c r="A6415" s="206"/>
      <c r="B6415" s="206"/>
      <c r="C6415" s="206"/>
      <c r="D6415" s="206"/>
      <c r="E6415" s="206"/>
      <c r="F6415" s="220"/>
      <c r="H6415" s="186"/>
    </row>
    <row r="6416" spans="1:8">
      <c r="H6416" s="186"/>
    </row>
    <row r="6417" spans="1:8">
      <c r="A6417" s="827" t="s">
        <v>6140</v>
      </c>
      <c r="B6417" s="827"/>
      <c r="C6417" s="827"/>
      <c r="D6417" s="827"/>
      <c r="E6417" s="827"/>
      <c r="F6417" s="827"/>
      <c r="H6417" s="186"/>
    </row>
    <row r="6418" spans="1:8">
      <c r="A6418" s="827" t="s">
        <v>357</v>
      </c>
      <c r="B6418" s="827"/>
      <c r="C6418" s="827"/>
      <c r="D6418" s="827"/>
      <c r="E6418" s="827"/>
      <c r="F6418" s="827"/>
      <c r="H6418" s="186"/>
    </row>
    <row r="6419" spans="1:8">
      <c r="A6419" s="185"/>
      <c r="B6419" s="185"/>
      <c r="C6419" s="185"/>
      <c r="D6419" s="185"/>
      <c r="E6419" s="185"/>
      <c r="F6419" s="185"/>
      <c r="H6419" s="186"/>
    </row>
    <row r="6420" spans="1:8" ht="22.5" customHeight="1">
      <c r="A6420" s="822" t="s">
        <v>8213</v>
      </c>
      <c r="B6420" s="823"/>
      <c r="C6420" s="823"/>
      <c r="D6420" s="823"/>
      <c r="E6420" s="824" t="s">
        <v>3998</v>
      </c>
      <c r="F6420" s="825"/>
      <c r="H6420" s="242" t="s">
        <v>12875</v>
      </c>
    </row>
    <row r="6421" spans="1:8" ht="12.75" customHeight="1">
      <c r="A6421" s="243" t="s">
        <v>10268</v>
      </c>
      <c r="B6421" s="244">
        <f>ROUND(F6434,2)</f>
        <v>2.99</v>
      </c>
      <c r="C6421" s="433"/>
      <c r="D6421" s="433"/>
      <c r="E6421" s="393"/>
      <c r="F6421" s="394"/>
      <c r="H6421" s="186"/>
    </row>
    <row r="6422" spans="1:8">
      <c r="A6422" s="248" t="s">
        <v>12885</v>
      </c>
      <c r="B6422" s="249" t="s">
        <v>8261</v>
      </c>
      <c r="C6422" s="249" t="s">
        <v>8262</v>
      </c>
      <c r="D6422" s="249" t="s">
        <v>8263</v>
      </c>
      <c r="E6422" s="249" t="s">
        <v>8264</v>
      </c>
      <c r="F6422" s="250" t="s">
        <v>8265</v>
      </c>
      <c r="H6422" s="186"/>
    </row>
    <row r="6423" spans="1:8" ht="12.75" customHeight="1">
      <c r="A6423" s="801" t="s">
        <v>13437</v>
      </c>
      <c r="B6423" s="802"/>
      <c r="C6423" s="802"/>
      <c r="D6423" s="802"/>
      <c r="E6423" s="802"/>
      <c r="F6423" s="803"/>
      <c r="H6423" s="186"/>
    </row>
    <row r="6424" spans="1:8">
      <c r="A6424" s="253" t="s">
        <v>8236</v>
      </c>
      <c r="B6424" s="163" t="s">
        <v>8237</v>
      </c>
      <c r="C6424" s="254" t="s">
        <v>13436</v>
      </c>
      <c r="D6424" s="255">
        <v>0.1</v>
      </c>
      <c r="E6424" s="256">
        <f>F$14</f>
        <v>2.89</v>
      </c>
      <c r="F6424" s="257">
        <f>PRODUCT(D6424:E6424)</f>
        <v>0.28900000000000003</v>
      </c>
      <c r="H6424" s="186"/>
    </row>
    <row r="6425" spans="1:8">
      <c r="A6425" s="253" t="s">
        <v>4681</v>
      </c>
      <c r="B6425" s="163" t="s">
        <v>4682</v>
      </c>
      <c r="C6425" s="254" t="s">
        <v>13436</v>
      </c>
      <c r="D6425" s="255">
        <v>0.1</v>
      </c>
      <c r="E6425" s="256">
        <f>F$12</f>
        <v>2.12</v>
      </c>
      <c r="F6425" s="257">
        <f>PRODUCT(D6425:E6425)</f>
        <v>0.21200000000000002</v>
      </c>
      <c r="H6425" s="186"/>
    </row>
    <row r="6426" spans="1:8" ht="12.75" customHeight="1">
      <c r="A6426" s="774" t="s">
        <v>13444</v>
      </c>
      <c r="B6426" s="775"/>
      <c r="C6426" s="775"/>
      <c r="D6426" s="775"/>
      <c r="E6426" s="775"/>
      <c r="F6426" s="257">
        <f>SUM(F6424:F6425)</f>
        <v>0.50100000000000011</v>
      </c>
      <c r="H6426" s="186"/>
    </row>
    <row r="6427" spans="1:8" hidden="1">
      <c r="A6427" s="801" t="s">
        <v>13445</v>
      </c>
      <c r="B6427" s="802"/>
      <c r="C6427" s="802"/>
      <c r="D6427" s="802"/>
      <c r="E6427" s="802"/>
      <c r="F6427" s="803"/>
      <c r="H6427" s="186"/>
    </row>
    <row r="6428" spans="1:8">
      <c r="A6428" s="253" t="s">
        <v>8238</v>
      </c>
      <c r="B6428" s="163" t="s">
        <v>8239</v>
      </c>
      <c r="C6428" s="254" t="s">
        <v>8240</v>
      </c>
      <c r="D6428" s="255">
        <v>6.1000000000000004E-3</v>
      </c>
      <c r="E6428" s="256">
        <f>Insumos!D$13</f>
        <v>42.5</v>
      </c>
      <c r="F6428" s="257">
        <f>PRODUCT(D6428:E6428)</f>
        <v>0.25925000000000004</v>
      </c>
      <c r="H6428" s="186"/>
    </row>
    <row r="6429" spans="1:8">
      <c r="A6429" s="253" t="s">
        <v>8245</v>
      </c>
      <c r="B6429" s="163" t="s">
        <v>8246</v>
      </c>
      <c r="C6429" s="254" t="s">
        <v>8247</v>
      </c>
      <c r="D6429" s="255">
        <v>2.4300000000000002</v>
      </c>
      <c r="E6429" s="256">
        <f>Insumos!D$22</f>
        <v>0.46</v>
      </c>
      <c r="F6429" s="257">
        <f>PRODUCT(D6429:E6429)</f>
        <v>1.1178000000000001</v>
      </c>
      <c r="H6429" s="186"/>
    </row>
    <row r="6430" spans="1:8" ht="12.75" customHeight="1">
      <c r="A6430" s="774" t="s">
        <v>10905</v>
      </c>
      <c r="B6430" s="775"/>
      <c r="C6430" s="775"/>
      <c r="D6430" s="775"/>
      <c r="E6430" s="775"/>
      <c r="F6430" s="257">
        <f>SUM(F6428:F6429)</f>
        <v>1.3770500000000001</v>
      </c>
      <c r="H6430" s="186"/>
    </row>
    <row r="6431" spans="1:8">
      <c r="A6431" s="774" t="s">
        <v>6572</v>
      </c>
      <c r="B6431" s="775"/>
      <c r="C6431" s="775"/>
      <c r="D6431" s="775"/>
      <c r="E6431" s="259" t="s">
        <v>10906</v>
      </c>
      <c r="F6431" s="257">
        <f>SUM(F6426,F6430)</f>
        <v>1.8780500000000002</v>
      </c>
      <c r="H6431" s="186"/>
    </row>
    <row r="6432" spans="1:8">
      <c r="A6432" s="774"/>
      <c r="B6432" s="775"/>
      <c r="C6432" s="775"/>
      <c r="D6432" s="775"/>
      <c r="E6432" s="259" t="s">
        <v>10907</v>
      </c>
      <c r="F6432" s="260">
        <f>F$10*(F6426)</f>
        <v>0.61522800000000011</v>
      </c>
      <c r="H6432" s="186"/>
    </row>
    <row r="6433" spans="1:8">
      <c r="A6433" s="774"/>
      <c r="B6433" s="775"/>
      <c r="C6433" s="775"/>
      <c r="D6433" s="775"/>
      <c r="E6433" s="259" t="s">
        <v>10908</v>
      </c>
      <c r="F6433" s="260">
        <f>SUM(F6431:F6432)*F$11</f>
        <v>0.49865560000000003</v>
      </c>
      <c r="H6433" s="186"/>
    </row>
    <row r="6434" spans="1:8">
      <c r="A6434" s="776"/>
      <c r="B6434" s="777"/>
      <c r="C6434" s="777"/>
      <c r="D6434" s="777"/>
      <c r="E6434" s="261" t="s">
        <v>10909</v>
      </c>
      <c r="F6434" s="263">
        <f>SUM(F6431:F6433)</f>
        <v>2.9919336000000003</v>
      </c>
      <c r="H6434" s="186" t="s">
        <v>12880</v>
      </c>
    </row>
    <row r="6435" spans="1:8">
      <c r="H6435" s="186"/>
    </row>
    <row r="6436" spans="1:8" ht="21.75" hidden="1" customHeight="1">
      <c r="A6436" s="787" t="s">
        <v>8214</v>
      </c>
      <c r="B6436" s="788"/>
      <c r="C6436" s="788"/>
      <c r="D6436" s="788"/>
      <c r="E6436" s="781" t="s">
        <v>3998</v>
      </c>
      <c r="F6436" s="782"/>
      <c r="H6436" s="186"/>
    </row>
    <row r="6437" spans="1:8" ht="12.75" hidden="1" customHeight="1">
      <c r="A6437" s="190" t="s">
        <v>10268</v>
      </c>
      <c r="B6437" s="191">
        <f>ROUND(F6450,2)</f>
        <v>4.6900000000000004</v>
      </c>
      <c r="C6437" s="432"/>
      <c r="D6437" s="432"/>
      <c r="E6437" s="270"/>
      <c r="F6437" s="271"/>
      <c r="H6437" s="186"/>
    </row>
    <row r="6438" spans="1:8" hidden="1">
      <c r="A6438" s="195" t="s">
        <v>12885</v>
      </c>
      <c r="B6438" s="196" t="s">
        <v>8261</v>
      </c>
      <c r="C6438" s="196" t="s">
        <v>8262</v>
      </c>
      <c r="D6438" s="196" t="s">
        <v>8263</v>
      </c>
      <c r="E6438" s="196" t="s">
        <v>8264</v>
      </c>
      <c r="F6438" s="197" t="s">
        <v>8265</v>
      </c>
      <c r="H6438" s="186"/>
    </row>
    <row r="6439" spans="1:8" ht="12.75" hidden="1" customHeight="1">
      <c r="A6439" s="778" t="s">
        <v>13437</v>
      </c>
      <c r="B6439" s="779"/>
      <c r="C6439" s="779"/>
      <c r="D6439" s="779"/>
      <c r="E6439" s="779"/>
      <c r="F6439" s="780"/>
      <c r="H6439" s="186"/>
    </row>
    <row r="6440" spans="1:8" hidden="1">
      <c r="A6440" s="207" t="s">
        <v>8236</v>
      </c>
      <c r="B6440" s="208" t="s">
        <v>8237</v>
      </c>
      <c r="C6440" s="209" t="s">
        <v>13436</v>
      </c>
      <c r="D6440" s="210">
        <v>0.2</v>
      </c>
      <c r="E6440" s="211">
        <f>F$14</f>
        <v>2.89</v>
      </c>
      <c r="F6440" s="204">
        <f>PRODUCT(D6440:E6440)</f>
        <v>0.57800000000000007</v>
      </c>
      <c r="H6440" s="186"/>
    </row>
    <row r="6441" spans="1:8" ht="12" hidden="1" customHeight="1">
      <c r="A6441" s="207" t="s">
        <v>4681</v>
      </c>
      <c r="B6441" s="208" t="s">
        <v>4682</v>
      </c>
      <c r="C6441" s="209" t="s">
        <v>13436</v>
      </c>
      <c r="D6441" s="210">
        <v>0.25600000000000001</v>
      </c>
      <c r="E6441" s="211">
        <f>F$12</f>
        <v>2.12</v>
      </c>
      <c r="F6441" s="204">
        <f>PRODUCT(D6441:E6441)</f>
        <v>0.54272000000000009</v>
      </c>
      <c r="H6441" s="186"/>
    </row>
    <row r="6442" spans="1:8" ht="11.25" hidden="1" customHeight="1">
      <c r="A6442" s="783" t="s">
        <v>13444</v>
      </c>
      <c r="B6442" s="784"/>
      <c r="C6442" s="784"/>
      <c r="D6442" s="784"/>
      <c r="E6442" s="784"/>
      <c r="F6442" s="204">
        <f>SUM(F6440:F6441)</f>
        <v>1.1207200000000002</v>
      </c>
      <c r="H6442" s="186"/>
    </row>
    <row r="6443" spans="1:8" hidden="1">
      <c r="A6443" s="778" t="s">
        <v>13445</v>
      </c>
      <c r="B6443" s="779"/>
      <c r="C6443" s="779"/>
      <c r="D6443" s="779"/>
      <c r="E6443" s="779"/>
      <c r="F6443" s="780"/>
      <c r="H6443" s="186"/>
    </row>
    <row r="6444" spans="1:8" hidden="1">
      <c r="A6444" s="207" t="s">
        <v>8245</v>
      </c>
      <c r="B6444" s="208" t="s">
        <v>8246</v>
      </c>
      <c r="C6444" s="209" t="s">
        <v>8247</v>
      </c>
      <c r="D6444" s="210">
        <v>2.4</v>
      </c>
      <c r="E6444" s="211">
        <f>Insumos!D$22</f>
        <v>0.46</v>
      </c>
      <c r="F6444" s="204">
        <f>PRODUCT(D6444:E6444)</f>
        <v>1.1040000000000001</v>
      </c>
      <c r="H6444" s="186"/>
    </row>
    <row r="6445" spans="1:8" hidden="1">
      <c r="A6445" s="207" t="s">
        <v>6693</v>
      </c>
      <c r="B6445" s="208" t="s">
        <v>6694</v>
      </c>
      <c r="C6445" s="209" t="s">
        <v>8240</v>
      </c>
      <c r="D6445" s="210">
        <v>7.0000000000000001E-3</v>
      </c>
      <c r="E6445" s="211">
        <f>Insumos!D$28</f>
        <v>44</v>
      </c>
      <c r="F6445" s="204">
        <f>PRODUCT(D6445:E6445)</f>
        <v>0.308</v>
      </c>
      <c r="H6445" s="186"/>
    </row>
    <row r="6446" spans="1:8" ht="12" hidden="1" customHeight="1">
      <c r="A6446" s="783" t="s">
        <v>10905</v>
      </c>
      <c r="B6446" s="784"/>
      <c r="C6446" s="784"/>
      <c r="D6446" s="784"/>
      <c r="E6446" s="784"/>
      <c r="F6446" s="204">
        <f>SUM(F6444:F6445)</f>
        <v>1.4120000000000001</v>
      </c>
      <c r="H6446" s="186"/>
    </row>
    <row r="6447" spans="1:8" hidden="1">
      <c r="A6447" s="783" t="s">
        <v>6572</v>
      </c>
      <c r="B6447" s="784"/>
      <c r="C6447" s="784"/>
      <c r="D6447" s="784"/>
      <c r="E6447" s="206" t="s">
        <v>10906</v>
      </c>
      <c r="F6447" s="204">
        <f>SUM(F6442,F6446)</f>
        <v>2.5327200000000003</v>
      </c>
      <c r="H6447" s="186"/>
    </row>
    <row r="6448" spans="1:8" hidden="1">
      <c r="A6448" s="783"/>
      <c r="B6448" s="784"/>
      <c r="C6448" s="784"/>
      <c r="D6448" s="784"/>
      <c r="E6448" s="206" t="s">
        <v>10907</v>
      </c>
      <c r="F6448" s="213">
        <f>F$10*(F6442)</f>
        <v>1.3762441600000002</v>
      </c>
      <c r="H6448" s="186"/>
    </row>
    <row r="6449" spans="1:8" hidden="1">
      <c r="A6449" s="783"/>
      <c r="B6449" s="784"/>
      <c r="C6449" s="784"/>
      <c r="D6449" s="784"/>
      <c r="E6449" s="206" t="s">
        <v>10908</v>
      </c>
      <c r="F6449" s="213">
        <f>SUM(F6447:F6448)*F$11</f>
        <v>0.78179283200000016</v>
      </c>
      <c r="H6449" s="186"/>
    </row>
    <row r="6450" spans="1:8" hidden="1">
      <c r="A6450" s="789"/>
      <c r="B6450" s="790"/>
      <c r="C6450" s="790"/>
      <c r="D6450" s="790"/>
      <c r="E6450" s="214" t="s">
        <v>10909</v>
      </c>
      <c r="F6450" s="216">
        <f>SUM(F6447:F6449)</f>
        <v>4.6907569920000007</v>
      </c>
      <c r="H6450" s="186"/>
    </row>
    <row r="6451" spans="1:8" hidden="1">
      <c r="A6451" s="206"/>
      <c r="B6451" s="206"/>
      <c r="C6451" s="206"/>
      <c r="D6451" s="206"/>
      <c r="E6451" s="206"/>
      <c r="F6451" s="220"/>
      <c r="H6451" s="186"/>
    </row>
    <row r="6452" spans="1:8" hidden="1">
      <c r="A6452" s="206"/>
      <c r="B6452" s="206"/>
      <c r="C6452" s="206"/>
      <c r="D6452" s="206"/>
      <c r="E6452" s="206"/>
      <c r="F6452" s="220"/>
      <c r="H6452" s="186"/>
    </row>
    <row r="6453" spans="1:8" hidden="1">
      <c r="A6453" s="206"/>
      <c r="B6453" s="206"/>
      <c r="C6453" s="206"/>
      <c r="D6453" s="206"/>
      <c r="E6453" s="206"/>
      <c r="F6453" s="220"/>
      <c r="H6453" s="186"/>
    </row>
    <row r="6454" spans="1:8" hidden="1">
      <c r="A6454" s="206"/>
      <c r="B6454" s="206"/>
      <c r="C6454" s="206"/>
      <c r="D6454" s="206"/>
      <c r="E6454" s="206"/>
      <c r="F6454" s="220"/>
      <c r="H6454" s="186"/>
    </row>
    <row r="6455" spans="1:8" hidden="1">
      <c r="A6455" s="206"/>
      <c r="B6455" s="206"/>
      <c r="C6455" s="206"/>
      <c r="D6455" s="206"/>
      <c r="E6455" s="206"/>
      <c r="F6455" s="220"/>
      <c r="H6455" s="186"/>
    </row>
    <row r="6456" spans="1:8" hidden="1">
      <c r="A6456" s="206"/>
      <c r="B6456" s="206"/>
      <c r="C6456" s="206"/>
      <c r="D6456" s="206"/>
      <c r="E6456" s="206"/>
      <c r="F6456" s="220"/>
      <c r="H6456" s="186"/>
    </row>
    <row r="6457" spans="1:8" hidden="1">
      <c r="A6457" s="206"/>
      <c r="B6457" s="206"/>
      <c r="C6457" s="206"/>
      <c r="D6457" s="206"/>
      <c r="E6457" s="206"/>
      <c r="F6457" s="220"/>
      <c r="H6457" s="186"/>
    </row>
    <row r="6458" spans="1:8" hidden="1">
      <c r="H6458" s="186"/>
    </row>
    <row r="6459" spans="1:8" ht="11.1" hidden="1" customHeight="1">
      <c r="A6459" s="787" t="s">
        <v>8215</v>
      </c>
      <c r="B6459" s="788"/>
      <c r="C6459" s="788"/>
      <c r="D6459" s="788"/>
      <c r="E6459" s="788"/>
      <c r="F6459" s="188" t="s">
        <v>3998</v>
      </c>
      <c r="H6459" s="186"/>
    </row>
    <row r="6460" spans="1:8" ht="11.1" hidden="1" customHeight="1">
      <c r="A6460" s="190" t="s">
        <v>10268</v>
      </c>
      <c r="B6460" s="191">
        <f>ROUND(F6474,2)</f>
        <v>14.17</v>
      </c>
      <c r="C6460" s="432"/>
      <c r="D6460" s="432"/>
      <c r="E6460" s="270"/>
      <c r="F6460" s="271"/>
      <c r="H6460" s="186"/>
    </row>
    <row r="6461" spans="1:8" ht="11.1" hidden="1" customHeight="1">
      <c r="A6461" s="195" t="s">
        <v>12885</v>
      </c>
      <c r="B6461" s="196" t="s">
        <v>8261</v>
      </c>
      <c r="C6461" s="196" t="s">
        <v>8262</v>
      </c>
      <c r="D6461" s="196" t="s">
        <v>8263</v>
      </c>
      <c r="E6461" s="196" t="s">
        <v>8264</v>
      </c>
      <c r="F6461" s="197" t="s">
        <v>8265</v>
      </c>
      <c r="H6461" s="186"/>
    </row>
    <row r="6462" spans="1:8" ht="11.1" hidden="1" customHeight="1">
      <c r="A6462" s="778" t="s">
        <v>13437</v>
      </c>
      <c r="B6462" s="779"/>
      <c r="C6462" s="779"/>
      <c r="D6462" s="779"/>
      <c r="E6462" s="779"/>
      <c r="F6462" s="780"/>
      <c r="H6462" s="186"/>
    </row>
    <row r="6463" spans="1:8" ht="11.1" hidden="1" customHeight="1">
      <c r="A6463" s="207" t="s">
        <v>8236</v>
      </c>
      <c r="B6463" s="208" t="s">
        <v>8237</v>
      </c>
      <c r="C6463" s="209" t="s">
        <v>13436</v>
      </c>
      <c r="D6463" s="210">
        <v>0.6</v>
      </c>
      <c r="E6463" s="211">
        <f>F$14</f>
        <v>2.89</v>
      </c>
      <c r="F6463" s="204">
        <f>PRODUCT(D6463:E6463)</f>
        <v>1.734</v>
      </c>
      <c r="H6463" s="186"/>
    </row>
    <row r="6464" spans="1:8" ht="11.1" hidden="1" customHeight="1">
      <c r="A6464" s="207" t="s">
        <v>4681</v>
      </c>
      <c r="B6464" s="208" t="s">
        <v>4682</v>
      </c>
      <c r="C6464" s="209" t="s">
        <v>13436</v>
      </c>
      <c r="D6464" s="210">
        <v>0.8</v>
      </c>
      <c r="E6464" s="211">
        <f>F$12</f>
        <v>2.12</v>
      </c>
      <c r="F6464" s="204">
        <f>PRODUCT(D6464:E6464)</f>
        <v>1.6960000000000002</v>
      </c>
      <c r="H6464" s="186"/>
    </row>
    <row r="6465" spans="1:8" ht="11.1" hidden="1" customHeight="1">
      <c r="A6465" s="783" t="s">
        <v>13444</v>
      </c>
      <c r="B6465" s="784"/>
      <c r="C6465" s="784"/>
      <c r="D6465" s="784"/>
      <c r="E6465" s="784"/>
      <c r="F6465" s="204">
        <f>SUM(F6463:F6464)</f>
        <v>3.43</v>
      </c>
      <c r="H6465" s="186"/>
    </row>
    <row r="6466" spans="1:8" ht="11.1" hidden="1" customHeight="1">
      <c r="A6466" s="778" t="s">
        <v>13445</v>
      </c>
      <c r="B6466" s="779"/>
      <c r="C6466" s="779"/>
      <c r="D6466" s="779"/>
      <c r="E6466" s="779"/>
      <c r="F6466" s="780"/>
      <c r="H6466" s="186"/>
    </row>
    <row r="6467" spans="1:8" ht="11.1" hidden="1" customHeight="1">
      <c r="A6467" s="207" t="s">
        <v>8238</v>
      </c>
      <c r="B6467" s="208" t="s">
        <v>8239</v>
      </c>
      <c r="C6467" s="209" t="s">
        <v>8240</v>
      </c>
      <c r="D6467" s="210">
        <v>2.4299999999999999E-2</v>
      </c>
      <c r="E6467" s="211">
        <f>Insumos!D$13</f>
        <v>42.5</v>
      </c>
      <c r="F6467" s="204">
        <f>PRODUCT(D6467:E6467)</f>
        <v>1.0327499999999998</v>
      </c>
      <c r="H6467" s="186"/>
    </row>
    <row r="6468" spans="1:8" ht="11.1" hidden="1" customHeight="1">
      <c r="A6468" s="207" t="s">
        <v>2943</v>
      </c>
      <c r="B6468" s="208" t="s">
        <v>2944</v>
      </c>
      <c r="C6468" s="209" t="s">
        <v>8247</v>
      </c>
      <c r="D6468" s="210">
        <v>3.64</v>
      </c>
      <c r="E6468" s="211">
        <f>Insumos!D$18</f>
        <v>0.4</v>
      </c>
      <c r="F6468" s="204">
        <f>PRODUCT(D6468:E6468)</f>
        <v>1.4560000000000002</v>
      </c>
      <c r="H6468" s="186"/>
    </row>
    <row r="6469" spans="1:8" ht="11.1" hidden="1" customHeight="1">
      <c r="A6469" s="207" t="s">
        <v>8245</v>
      </c>
      <c r="B6469" s="208" t="s">
        <v>8246</v>
      </c>
      <c r="C6469" s="209" t="s">
        <v>8247</v>
      </c>
      <c r="D6469" s="210">
        <v>3.64</v>
      </c>
      <c r="E6469" s="211">
        <f>Insumos!D$22</f>
        <v>0.46</v>
      </c>
      <c r="F6469" s="204">
        <f>PRODUCT(D6469:E6469)</f>
        <v>1.6744000000000001</v>
      </c>
      <c r="H6469" s="186"/>
    </row>
    <row r="6470" spans="1:8" ht="11.1" hidden="1" customHeight="1">
      <c r="A6470" s="783" t="s">
        <v>10905</v>
      </c>
      <c r="B6470" s="784"/>
      <c r="C6470" s="784"/>
      <c r="D6470" s="784"/>
      <c r="E6470" s="784"/>
      <c r="F6470" s="204">
        <f>SUM(F6467:F6469)</f>
        <v>4.1631499999999999</v>
      </c>
      <c r="H6470" s="186"/>
    </row>
    <row r="6471" spans="1:8" ht="11.1" hidden="1" customHeight="1">
      <c r="A6471" s="783" t="s">
        <v>6572</v>
      </c>
      <c r="B6471" s="784"/>
      <c r="C6471" s="784"/>
      <c r="D6471" s="784"/>
      <c r="E6471" s="206" t="s">
        <v>10906</v>
      </c>
      <c r="F6471" s="204">
        <f>SUM(F6465,F6470)</f>
        <v>7.5931499999999996</v>
      </c>
      <c r="H6471" s="186"/>
    </row>
    <row r="6472" spans="1:8" ht="11.1" hidden="1" customHeight="1">
      <c r="A6472" s="783"/>
      <c r="B6472" s="784"/>
      <c r="C6472" s="784"/>
      <c r="D6472" s="784"/>
      <c r="E6472" s="206" t="s">
        <v>10907</v>
      </c>
      <c r="F6472" s="213">
        <f>F$10*(F6465)</f>
        <v>4.21204</v>
      </c>
      <c r="H6472" s="186"/>
    </row>
    <row r="6473" spans="1:8" ht="11.1" hidden="1" customHeight="1">
      <c r="A6473" s="783"/>
      <c r="B6473" s="784"/>
      <c r="C6473" s="784"/>
      <c r="D6473" s="784"/>
      <c r="E6473" s="206" t="s">
        <v>10908</v>
      </c>
      <c r="F6473" s="213">
        <f>SUM(F6471:F6472)*F$11</f>
        <v>2.3610380000000002</v>
      </c>
      <c r="H6473" s="186"/>
    </row>
    <row r="6474" spans="1:8" ht="11.1" hidden="1" customHeight="1">
      <c r="A6474" s="789"/>
      <c r="B6474" s="790"/>
      <c r="C6474" s="790"/>
      <c r="D6474" s="790"/>
      <c r="E6474" s="214" t="s">
        <v>10909</v>
      </c>
      <c r="F6474" s="216">
        <f>SUM(F6471:F6473)</f>
        <v>14.166228</v>
      </c>
      <c r="H6474" s="186"/>
    </row>
    <row r="6475" spans="1:8" ht="11.1" customHeight="1">
      <c r="A6475" s="214"/>
      <c r="B6475" s="214"/>
      <c r="C6475" s="214"/>
      <c r="D6475" s="214"/>
      <c r="E6475" s="214"/>
      <c r="F6475" s="275"/>
      <c r="H6475" s="186"/>
    </row>
    <row r="6476" spans="1:8" ht="11.1" hidden="1" customHeight="1">
      <c r="A6476" s="787" t="s">
        <v>12333</v>
      </c>
      <c r="B6476" s="788"/>
      <c r="C6476" s="788"/>
      <c r="D6476" s="788"/>
      <c r="E6476" s="788"/>
      <c r="F6476" s="270" t="s">
        <v>3998</v>
      </c>
      <c r="H6476" s="186"/>
    </row>
    <row r="6477" spans="1:8" ht="11.1" hidden="1" customHeight="1">
      <c r="A6477" s="190" t="s">
        <v>10268</v>
      </c>
      <c r="B6477" s="191">
        <f>ROUND(F6489,2)</f>
        <v>17.32</v>
      </c>
      <c r="C6477" s="432"/>
      <c r="D6477" s="432"/>
      <c r="E6477" s="270"/>
      <c r="F6477" s="271"/>
      <c r="H6477" s="186"/>
    </row>
    <row r="6478" spans="1:8" ht="11.1" hidden="1" customHeight="1">
      <c r="A6478" s="195" t="s">
        <v>12885</v>
      </c>
      <c r="B6478" s="196" t="s">
        <v>8261</v>
      </c>
      <c r="C6478" s="196" t="s">
        <v>8262</v>
      </c>
      <c r="D6478" s="196" t="s">
        <v>8263</v>
      </c>
      <c r="E6478" s="196" t="s">
        <v>8264</v>
      </c>
      <c r="F6478" s="197" t="s">
        <v>8265</v>
      </c>
      <c r="H6478" s="186"/>
    </row>
    <row r="6479" spans="1:8" ht="11.1" hidden="1" customHeight="1">
      <c r="A6479" s="778" t="s">
        <v>13437</v>
      </c>
      <c r="B6479" s="779"/>
      <c r="C6479" s="779"/>
      <c r="D6479" s="779"/>
      <c r="E6479" s="779"/>
      <c r="F6479" s="780"/>
      <c r="H6479" s="186"/>
    </row>
    <row r="6480" spans="1:8" ht="11.1" hidden="1" customHeight="1">
      <c r="A6480" s="207" t="s">
        <v>8236</v>
      </c>
      <c r="B6480" s="208" t="s">
        <v>8237</v>
      </c>
      <c r="C6480" s="209" t="s">
        <v>13436</v>
      </c>
      <c r="D6480" s="210">
        <v>0.6</v>
      </c>
      <c r="E6480" s="211">
        <f>F$14</f>
        <v>2.89</v>
      </c>
      <c r="F6480" s="204">
        <f>PRODUCT(D6480:E6480)</f>
        <v>1.734</v>
      </c>
      <c r="H6480" s="186"/>
    </row>
    <row r="6481" spans="1:8" ht="11.1" hidden="1" customHeight="1">
      <c r="A6481" s="207" t="s">
        <v>4681</v>
      </c>
      <c r="B6481" s="208" t="s">
        <v>4682</v>
      </c>
      <c r="C6481" s="209" t="s">
        <v>13436</v>
      </c>
      <c r="D6481" s="210">
        <v>0.6</v>
      </c>
      <c r="E6481" s="211">
        <f>F$12</f>
        <v>2.12</v>
      </c>
      <c r="F6481" s="204">
        <f>PRODUCT(D6481:E6481)</f>
        <v>1.272</v>
      </c>
      <c r="H6481" s="186"/>
    </row>
    <row r="6482" spans="1:8" ht="11.1" hidden="1" customHeight="1">
      <c r="A6482" s="783" t="s">
        <v>13444</v>
      </c>
      <c r="B6482" s="784"/>
      <c r="C6482" s="784"/>
      <c r="D6482" s="784"/>
      <c r="E6482" s="784"/>
      <c r="F6482" s="204">
        <f>SUM(F6480:F6481)</f>
        <v>3.0060000000000002</v>
      </c>
      <c r="H6482" s="186"/>
    </row>
    <row r="6483" spans="1:8" ht="11.1" hidden="1" customHeight="1">
      <c r="A6483" s="778" t="s">
        <v>8771</v>
      </c>
      <c r="B6483" s="779"/>
      <c r="C6483" s="779"/>
      <c r="D6483" s="779"/>
      <c r="E6483" s="779"/>
      <c r="F6483" s="780"/>
      <c r="H6483" s="186"/>
    </row>
    <row r="6484" spans="1:8" ht="11.1" hidden="1" customHeight="1">
      <c r="A6484" s="219" t="s">
        <v>8283</v>
      </c>
      <c r="B6484" s="208" t="s">
        <v>8284</v>
      </c>
      <c r="C6484" s="209" t="s">
        <v>8240</v>
      </c>
      <c r="D6484" s="210">
        <v>2.5000000000000001E-2</v>
      </c>
      <c r="E6484" s="272">
        <f>B$3912/1.25</f>
        <v>309.57600000000002</v>
      </c>
      <c r="F6484" s="204">
        <f>PRODUCT(D6484:E6484)</f>
        <v>7.7394000000000007</v>
      </c>
      <c r="H6484" s="186"/>
    </row>
    <row r="6485" spans="1:8" ht="11.1" hidden="1" customHeight="1">
      <c r="A6485" s="783" t="s">
        <v>10886</v>
      </c>
      <c r="B6485" s="784"/>
      <c r="C6485" s="784"/>
      <c r="D6485" s="784"/>
      <c r="E6485" s="784"/>
      <c r="F6485" s="204">
        <f>SUM(F6484:F6484)</f>
        <v>7.7394000000000007</v>
      </c>
      <c r="H6485" s="186"/>
    </row>
    <row r="6486" spans="1:8" ht="11.1" hidden="1" customHeight="1">
      <c r="A6486" s="783" t="s">
        <v>6572</v>
      </c>
      <c r="B6486" s="784"/>
      <c r="C6486" s="784"/>
      <c r="D6486" s="784"/>
      <c r="E6486" s="206" t="s">
        <v>10906</v>
      </c>
      <c r="F6486" s="204">
        <f>SUM(F6482,F6485)</f>
        <v>10.7454</v>
      </c>
      <c r="H6486" s="186"/>
    </row>
    <row r="6487" spans="1:8" ht="11.1" hidden="1" customHeight="1">
      <c r="A6487" s="783"/>
      <c r="B6487" s="784"/>
      <c r="C6487" s="784"/>
      <c r="D6487" s="784"/>
      <c r="E6487" s="206" t="s">
        <v>10907</v>
      </c>
      <c r="F6487" s="213">
        <f>F$10*(F6482)</f>
        <v>3.6913680000000002</v>
      </c>
      <c r="H6487" s="186"/>
    </row>
    <row r="6488" spans="1:8" ht="11.1" hidden="1" customHeight="1">
      <c r="A6488" s="783"/>
      <c r="B6488" s="784"/>
      <c r="C6488" s="784"/>
      <c r="D6488" s="784"/>
      <c r="E6488" s="206" t="s">
        <v>10908</v>
      </c>
      <c r="F6488" s="213">
        <f>SUM(F6486:F6487)*F$11</f>
        <v>2.8873536000000004</v>
      </c>
      <c r="H6488" s="186"/>
    </row>
    <row r="6489" spans="1:8" ht="11.1" hidden="1" customHeight="1">
      <c r="A6489" s="789"/>
      <c r="B6489" s="790"/>
      <c r="C6489" s="790"/>
      <c r="D6489" s="790"/>
      <c r="E6489" s="214" t="s">
        <v>10909</v>
      </c>
      <c r="F6489" s="216">
        <f>SUM(F6486:F6488)</f>
        <v>17.324121600000002</v>
      </c>
      <c r="H6489" s="186"/>
    </row>
    <row r="6490" spans="1:8" ht="11.1" hidden="1" customHeight="1">
      <c r="H6490" s="186"/>
    </row>
    <row r="6491" spans="1:8" ht="11.1" hidden="1" customHeight="1">
      <c r="A6491" s="787" t="s">
        <v>13408</v>
      </c>
      <c r="B6491" s="788"/>
      <c r="C6491" s="788"/>
      <c r="D6491" s="788"/>
      <c r="E6491" s="788"/>
      <c r="F6491" s="188" t="s">
        <v>3998</v>
      </c>
      <c r="H6491" s="186"/>
    </row>
    <row r="6492" spans="1:8" ht="11.1" hidden="1" customHeight="1">
      <c r="A6492" s="190" t="s">
        <v>10268</v>
      </c>
      <c r="B6492" s="191">
        <f>ROUND(F6508,2)</f>
        <v>49.1</v>
      </c>
      <c r="C6492" s="432"/>
      <c r="D6492" s="432"/>
      <c r="E6492" s="270"/>
      <c r="F6492" s="271"/>
      <c r="H6492" s="186"/>
    </row>
    <row r="6493" spans="1:8" ht="11.1" hidden="1" customHeight="1">
      <c r="A6493" s="195" t="s">
        <v>12885</v>
      </c>
      <c r="B6493" s="196" t="s">
        <v>8261</v>
      </c>
      <c r="C6493" s="196" t="s">
        <v>8262</v>
      </c>
      <c r="D6493" s="196" t="s">
        <v>8263</v>
      </c>
      <c r="E6493" s="196" t="s">
        <v>8264</v>
      </c>
      <c r="F6493" s="197" t="s">
        <v>8265</v>
      </c>
      <c r="H6493" s="186"/>
    </row>
    <row r="6494" spans="1:8" ht="11.1" hidden="1" customHeight="1">
      <c r="A6494" s="778" t="s">
        <v>13437</v>
      </c>
      <c r="B6494" s="779"/>
      <c r="C6494" s="779"/>
      <c r="D6494" s="779"/>
      <c r="E6494" s="779"/>
      <c r="F6494" s="780"/>
      <c r="H6494" s="186"/>
    </row>
    <row r="6495" spans="1:8" ht="11.1" hidden="1" customHeight="1">
      <c r="A6495" s="207" t="s">
        <v>13409</v>
      </c>
      <c r="B6495" s="208" t="s">
        <v>13410</v>
      </c>
      <c r="C6495" s="209" t="s">
        <v>13436</v>
      </c>
      <c r="D6495" s="210">
        <v>2</v>
      </c>
      <c r="E6495" s="211">
        <f>F$14</f>
        <v>2.89</v>
      </c>
      <c r="F6495" s="204">
        <f>PRODUCT(D6495:E6495)</f>
        <v>5.78</v>
      </c>
      <c r="H6495" s="186"/>
    </row>
    <row r="6496" spans="1:8" ht="11.1" hidden="1" customHeight="1">
      <c r="A6496" s="207" t="s">
        <v>4681</v>
      </c>
      <c r="B6496" s="208" t="s">
        <v>4682</v>
      </c>
      <c r="C6496" s="209" t="s">
        <v>13436</v>
      </c>
      <c r="D6496" s="210">
        <v>1.34</v>
      </c>
      <c r="E6496" s="211">
        <f>F$12</f>
        <v>2.12</v>
      </c>
      <c r="F6496" s="204">
        <f>PRODUCT(D6496:E6496)</f>
        <v>2.8408000000000002</v>
      </c>
      <c r="H6496" s="186"/>
    </row>
    <row r="6497" spans="1:8" ht="11.1" hidden="1" customHeight="1">
      <c r="A6497" s="783" t="s">
        <v>13444</v>
      </c>
      <c r="B6497" s="784"/>
      <c r="C6497" s="784"/>
      <c r="D6497" s="784"/>
      <c r="E6497" s="784"/>
      <c r="F6497" s="204">
        <f>SUM(F6495:F6496)</f>
        <v>8.6208000000000009</v>
      </c>
      <c r="H6497" s="186"/>
    </row>
    <row r="6498" spans="1:8" ht="11.1" hidden="1" customHeight="1">
      <c r="A6498" s="778" t="s">
        <v>13445</v>
      </c>
      <c r="B6498" s="779"/>
      <c r="C6498" s="779"/>
      <c r="D6498" s="779"/>
      <c r="E6498" s="779"/>
      <c r="F6498" s="780"/>
      <c r="H6498" s="186"/>
    </row>
    <row r="6499" spans="1:8" ht="11.1" hidden="1" customHeight="1">
      <c r="A6499" s="207" t="s">
        <v>8238</v>
      </c>
      <c r="B6499" s="208" t="s">
        <v>8239</v>
      </c>
      <c r="C6499" s="209" t="s">
        <v>8240</v>
      </c>
      <c r="D6499" s="210">
        <v>2.4299999999999999E-2</v>
      </c>
      <c r="E6499" s="211">
        <f>Insumos!D$13</f>
        <v>42.5</v>
      </c>
      <c r="F6499" s="204">
        <f>PRODUCT(D6499:E6499)</f>
        <v>1.0327499999999998</v>
      </c>
      <c r="H6499" s="186"/>
    </row>
    <row r="6500" spans="1:8" ht="11.1" hidden="1" customHeight="1">
      <c r="A6500" s="207" t="s">
        <v>13411</v>
      </c>
      <c r="B6500" s="208" t="s">
        <v>13412</v>
      </c>
      <c r="C6500" s="209" t="s">
        <v>12889</v>
      </c>
      <c r="D6500" s="210">
        <v>1.1000000000000001</v>
      </c>
      <c r="E6500" s="211">
        <f>Insumos!D$6085</f>
        <v>15.61</v>
      </c>
      <c r="F6500" s="204">
        <f>PRODUCT(D6500:E6500)</f>
        <v>17.170999999999999</v>
      </c>
      <c r="H6500" s="186"/>
    </row>
    <row r="6501" spans="1:8" ht="11.1" hidden="1" customHeight="1">
      <c r="A6501" s="207" t="s">
        <v>2943</v>
      </c>
      <c r="B6501" s="208" t="s">
        <v>2944</v>
      </c>
      <c r="C6501" s="209" t="s">
        <v>8247</v>
      </c>
      <c r="D6501" s="210">
        <v>3.64</v>
      </c>
      <c r="E6501" s="211">
        <f>Insumos!D$18</f>
        <v>0.4</v>
      </c>
      <c r="F6501" s="204">
        <f>PRODUCT(D6501:E6501)</f>
        <v>1.4560000000000002</v>
      </c>
      <c r="H6501" s="186"/>
    </row>
    <row r="6502" spans="1:8" ht="11.1" hidden="1" customHeight="1">
      <c r="A6502" s="207" t="s">
        <v>8648</v>
      </c>
      <c r="B6502" s="208" t="s">
        <v>8649</v>
      </c>
      <c r="C6502" s="209" t="s">
        <v>8247</v>
      </c>
      <c r="D6502" s="210">
        <v>0.25</v>
      </c>
      <c r="E6502" s="211">
        <f>Insumos!D$21</f>
        <v>1.5</v>
      </c>
      <c r="F6502" s="204">
        <f>PRODUCT(D6502:E6502)</f>
        <v>0.375</v>
      </c>
      <c r="H6502" s="186"/>
    </row>
    <row r="6503" spans="1:8" ht="11.1" hidden="1" customHeight="1">
      <c r="A6503" s="207" t="s">
        <v>8245</v>
      </c>
      <c r="B6503" s="208" t="s">
        <v>8246</v>
      </c>
      <c r="C6503" s="209" t="s">
        <v>8247</v>
      </c>
      <c r="D6503" s="210">
        <v>3.64</v>
      </c>
      <c r="E6503" s="211">
        <f>Insumos!D$22</f>
        <v>0.46</v>
      </c>
      <c r="F6503" s="204">
        <f>PRODUCT(D6503:E6503)</f>
        <v>1.6744000000000001</v>
      </c>
      <c r="H6503" s="186"/>
    </row>
    <row r="6504" spans="1:8" ht="11.1" hidden="1" customHeight="1">
      <c r="A6504" s="783" t="s">
        <v>10905</v>
      </c>
      <c r="B6504" s="784"/>
      <c r="C6504" s="784"/>
      <c r="D6504" s="784"/>
      <c r="E6504" s="784"/>
      <c r="F6504" s="204">
        <f>SUM(F6499:F6503)</f>
        <v>21.709149999999998</v>
      </c>
      <c r="H6504" s="186"/>
    </row>
    <row r="6505" spans="1:8" ht="11.1" hidden="1" customHeight="1">
      <c r="A6505" s="783" t="s">
        <v>6572</v>
      </c>
      <c r="B6505" s="784"/>
      <c r="C6505" s="784"/>
      <c r="D6505" s="784"/>
      <c r="E6505" s="206" t="s">
        <v>10906</v>
      </c>
      <c r="F6505" s="204">
        <f>SUM(F6497,F6504)</f>
        <v>30.329949999999997</v>
      </c>
      <c r="H6505" s="186"/>
    </row>
    <row r="6506" spans="1:8" ht="11.1" hidden="1" customHeight="1">
      <c r="A6506" s="783"/>
      <c r="B6506" s="784"/>
      <c r="C6506" s="784"/>
      <c r="D6506" s="784"/>
      <c r="E6506" s="206" t="s">
        <v>10907</v>
      </c>
      <c r="F6506" s="213">
        <f>F$10*(F6497)</f>
        <v>10.586342400000001</v>
      </c>
      <c r="H6506" s="186"/>
    </row>
    <row r="6507" spans="1:8" ht="11.1" hidden="1" customHeight="1">
      <c r="A6507" s="783"/>
      <c r="B6507" s="784"/>
      <c r="C6507" s="784"/>
      <c r="D6507" s="784"/>
      <c r="E6507" s="206" t="s">
        <v>10908</v>
      </c>
      <c r="F6507" s="213">
        <f>SUM(F6505:F6506)*F$11</f>
        <v>8.1832584799999992</v>
      </c>
      <c r="H6507" s="186"/>
    </row>
    <row r="6508" spans="1:8" ht="11.1" hidden="1" customHeight="1">
      <c r="A6508" s="789"/>
      <c r="B6508" s="790"/>
      <c r="C6508" s="790"/>
      <c r="D6508" s="790"/>
      <c r="E6508" s="214" t="s">
        <v>10909</v>
      </c>
      <c r="F6508" s="216">
        <f>SUM(F6505:F6507)</f>
        <v>49.099550879999995</v>
      </c>
      <c r="H6508" s="186"/>
    </row>
    <row r="6509" spans="1:8" ht="12.75" hidden="1" customHeight="1">
      <c r="A6509" s="787" t="s">
        <v>13413</v>
      </c>
      <c r="B6509" s="788"/>
      <c r="C6509" s="788"/>
      <c r="D6509" s="788"/>
      <c r="E6509" s="781" t="s">
        <v>3998</v>
      </c>
      <c r="F6509" s="782"/>
      <c r="H6509" s="186"/>
    </row>
    <row r="6510" spans="1:8" ht="12.75" hidden="1" customHeight="1">
      <c r="A6510" s="190" t="s">
        <v>10268</v>
      </c>
      <c r="B6510" s="191">
        <f>ROUND(F6524,2)</f>
        <v>26.69</v>
      </c>
      <c r="C6510" s="432"/>
      <c r="D6510" s="432"/>
      <c r="E6510" s="270"/>
      <c r="F6510" s="271"/>
      <c r="H6510" s="186"/>
    </row>
    <row r="6511" spans="1:8" ht="12.75" hidden="1" customHeight="1">
      <c r="A6511" s="195" t="s">
        <v>12885</v>
      </c>
      <c r="B6511" s="196" t="s">
        <v>8261</v>
      </c>
      <c r="C6511" s="196" t="s">
        <v>8262</v>
      </c>
      <c r="D6511" s="196" t="s">
        <v>8263</v>
      </c>
      <c r="E6511" s="196" t="s">
        <v>8264</v>
      </c>
      <c r="F6511" s="197" t="s">
        <v>8265</v>
      </c>
      <c r="H6511" s="186"/>
    </row>
    <row r="6512" spans="1:8" ht="12.75" hidden="1" customHeight="1">
      <c r="A6512" s="778" t="s">
        <v>13437</v>
      </c>
      <c r="B6512" s="779"/>
      <c r="C6512" s="779"/>
      <c r="D6512" s="779"/>
      <c r="E6512" s="779"/>
      <c r="F6512" s="780"/>
      <c r="H6512" s="186"/>
    </row>
    <row r="6513" spans="1:8" ht="12.75" hidden="1" customHeight="1">
      <c r="A6513" s="207" t="s">
        <v>13409</v>
      </c>
      <c r="B6513" s="208" t="s">
        <v>13410</v>
      </c>
      <c r="C6513" s="209" t="s">
        <v>13436</v>
      </c>
      <c r="D6513" s="210">
        <v>0.36</v>
      </c>
      <c r="E6513" s="211">
        <f>F$14</f>
        <v>2.89</v>
      </c>
      <c r="F6513" s="204">
        <f>PRODUCT(D6513:E6513)</f>
        <v>1.0404</v>
      </c>
      <c r="H6513" s="186"/>
    </row>
    <row r="6514" spans="1:8" ht="12.75" hidden="1" customHeight="1">
      <c r="A6514" s="207" t="s">
        <v>4681</v>
      </c>
      <c r="B6514" s="208" t="s">
        <v>4682</v>
      </c>
      <c r="C6514" s="209" t="s">
        <v>13436</v>
      </c>
      <c r="D6514" s="210">
        <v>0.24</v>
      </c>
      <c r="E6514" s="211">
        <f>F$12</f>
        <v>2.12</v>
      </c>
      <c r="F6514" s="204">
        <f>PRODUCT(D6514:E6514)</f>
        <v>0.50880000000000003</v>
      </c>
      <c r="H6514" s="186"/>
    </row>
    <row r="6515" spans="1:8" ht="12.75" hidden="1" customHeight="1">
      <c r="A6515" s="783" t="s">
        <v>13444</v>
      </c>
      <c r="B6515" s="784"/>
      <c r="C6515" s="784"/>
      <c r="D6515" s="784"/>
      <c r="E6515" s="784"/>
      <c r="F6515" s="204">
        <f>SUM(F6513:F6514)</f>
        <v>1.5491999999999999</v>
      </c>
      <c r="H6515" s="186"/>
    </row>
    <row r="6516" spans="1:8" ht="12.75" hidden="1" customHeight="1">
      <c r="A6516" s="778" t="s">
        <v>13445</v>
      </c>
      <c r="B6516" s="779"/>
      <c r="C6516" s="779"/>
      <c r="D6516" s="779"/>
      <c r="E6516" s="779"/>
      <c r="F6516" s="780"/>
      <c r="H6516" s="186"/>
    </row>
    <row r="6517" spans="1:8" ht="12.75" hidden="1" customHeight="1">
      <c r="A6517" s="207" t="s">
        <v>13411</v>
      </c>
      <c r="B6517" s="208" t="s">
        <v>13412</v>
      </c>
      <c r="C6517" s="209" t="s">
        <v>12889</v>
      </c>
      <c r="D6517" s="210">
        <v>1.05</v>
      </c>
      <c r="E6517" s="211">
        <f>Insumos!D$6085</f>
        <v>15.61</v>
      </c>
      <c r="F6517" s="204">
        <f>PRODUCT(D6517:E6517)</f>
        <v>16.390499999999999</v>
      </c>
      <c r="H6517" s="186"/>
    </row>
    <row r="6518" spans="1:8" ht="12.75" hidden="1" customHeight="1">
      <c r="A6518" s="207" t="s">
        <v>8648</v>
      </c>
      <c r="B6518" s="208" t="s">
        <v>8649</v>
      </c>
      <c r="C6518" s="209" t="s">
        <v>8247</v>
      </c>
      <c r="D6518" s="210">
        <v>0.25</v>
      </c>
      <c r="E6518" s="211">
        <f>Insumos!D$21</f>
        <v>1.5</v>
      </c>
      <c r="F6518" s="204">
        <f>PRODUCT(D6518:E6518)</f>
        <v>0.375</v>
      </c>
      <c r="H6518" s="186"/>
    </row>
    <row r="6519" spans="1:8" ht="12.75" hidden="1" customHeight="1">
      <c r="A6519" s="207" t="s">
        <v>13414</v>
      </c>
      <c r="B6519" s="208" t="s">
        <v>13415</v>
      </c>
      <c r="C6519" s="209" t="s">
        <v>8247</v>
      </c>
      <c r="D6519" s="210">
        <v>4.5</v>
      </c>
      <c r="E6519" s="211">
        <f>Insumos!D$6019</f>
        <v>0.45</v>
      </c>
      <c r="F6519" s="204">
        <f>PRODUCT(D6519:E6519)</f>
        <v>2.0249999999999999</v>
      </c>
      <c r="H6519" s="186"/>
    </row>
    <row r="6520" spans="1:8" ht="12.75" hidden="1" customHeight="1">
      <c r="A6520" s="783" t="s">
        <v>10905</v>
      </c>
      <c r="B6520" s="784"/>
      <c r="C6520" s="784"/>
      <c r="D6520" s="784"/>
      <c r="E6520" s="784"/>
      <c r="F6520" s="204">
        <f>SUM(F6517:F6519)</f>
        <v>18.790499999999998</v>
      </c>
      <c r="H6520" s="186"/>
    </row>
    <row r="6521" spans="1:8" ht="12.75" hidden="1" customHeight="1">
      <c r="A6521" s="783" t="s">
        <v>6572</v>
      </c>
      <c r="B6521" s="784"/>
      <c r="C6521" s="784"/>
      <c r="D6521" s="784"/>
      <c r="E6521" s="206" t="s">
        <v>10906</v>
      </c>
      <c r="F6521" s="204">
        <f>SUM(F6515,F6520)</f>
        <v>20.339699999999997</v>
      </c>
      <c r="H6521" s="186"/>
    </row>
    <row r="6522" spans="1:8" ht="12.75" hidden="1" customHeight="1">
      <c r="A6522" s="783"/>
      <c r="B6522" s="784"/>
      <c r="C6522" s="784"/>
      <c r="D6522" s="784"/>
      <c r="E6522" s="206" t="s">
        <v>10907</v>
      </c>
      <c r="F6522" s="213">
        <f>F$10*(F6515)</f>
        <v>1.9024175999999999</v>
      </c>
      <c r="H6522" s="186"/>
    </row>
    <row r="6523" spans="1:8" ht="12.75" hidden="1" customHeight="1">
      <c r="A6523" s="783"/>
      <c r="B6523" s="784"/>
      <c r="C6523" s="784"/>
      <c r="D6523" s="784"/>
      <c r="E6523" s="206" t="s">
        <v>10908</v>
      </c>
      <c r="F6523" s="213">
        <f>SUM(F6521:F6522)*F$11</f>
        <v>4.4484235199999995</v>
      </c>
      <c r="H6523" s="186"/>
    </row>
    <row r="6524" spans="1:8" ht="12.75" hidden="1" customHeight="1">
      <c r="A6524" s="789"/>
      <c r="B6524" s="790"/>
      <c r="C6524" s="790"/>
      <c r="D6524" s="790"/>
      <c r="E6524" s="206" t="s">
        <v>10909</v>
      </c>
      <c r="F6524" s="204">
        <f>SUM(F6521:F6523)</f>
        <v>26.690541119999995</v>
      </c>
      <c r="H6524" s="186"/>
    </row>
    <row r="6525" spans="1:8" ht="12.75" hidden="1" customHeight="1">
      <c r="A6525" s="377"/>
      <c r="B6525" s="377"/>
      <c r="C6525" s="377"/>
      <c r="D6525" s="377"/>
      <c r="E6525" s="377"/>
      <c r="F6525" s="375"/>
      <c r="H6525" s="186"/>
    </row>
    <row r="6526" spans="1:8" ht="25.5" hidden="1" customHeight="1">
      <c r="A6526" s="787" t="s">
        <v>13416</v>
      </c>
      <c r="B6526" s="788"/>
      <c r="C6526" s="788"/>
      <c r="D6526" s="788"/>
      <c r="E6526" s="781" t="s">
        <v>3998</v>
      </c>
      <c r="F6526" s="782"/>
      <c r="H6526" s="186"/>
    </row>
    <row r="6527" spans="1:8" ht="12.75" hidden="1" customHeight="1">
      <c r="A6527" s="190" t="s">
        <v>10268</v>
      </c>
      <c r="B6527" s="191">
        <f>ROUND(F6540,2)</f>
        <v>47.97</v>
      </c>
      <c r="C6527" s="432"/>
      <c r="D6527" s="432"/>
      <c r="E6527" s="270"/>
      <c r="F6527" s="271"/>
      <c r="H6527" s="186"/>
    </row>
    <row r="6528" spans="1:8" ht="12.75" hidden="1" customHeight="1">
      <c r="A6528" s="195" t="s">
        <v>12885</v>
      </c>
      <c r="B6528" s="196" t="s">
        <v>8261</v>
      </c>
      <c r="C6528" s="196" t="s">
        <v>8262</v>
      </c>
      <c r="D6528" s="196" t="s">
        <v>8263</v>
      </c>
      <c r="E6528" s="196" t="s">
        <v>8264</v>
      </c>
      <c r="F6528" s="197" t="s">
        <v>8265</v>
      </c>
      <c r="H6528" s="186"/>
    </row>
    <row r="6529" spans="1:8" ht="12.75" hidden="1" customHeight="1">
      <c r="A6529" s="778" t="s">
        <v>13437</v>
      </c>
      <c r="B6529" s="779"/>
      <c r="C6529" s="779"/>
      <c r="D6529" s="779"/>
      <c r="E6529" s="779"/>
      <c r="F6529" s="780"/>
      <c r="H6529" s="186"/>
    </row>
    <row r="6530" spans="1:8" ht="12.75" hidden="1" customHeight="1">
      <c r="A6530" s="207" t="s">
        <v>13417</v>
      </c>
      <c r="B6530" s="208" t="s">
        <v>13418</v>
      </c>
      <c r="C6530" s="209" t="s">
        <v>13436</v>
      </c>
      <c r="D6530" s="210">
        <v>0.72</v>
      </c>
      <c r="E6530" s="211">
        <f>F$14</f>
        <v>2.89</v>
      </c>
      <c r="F6530" s="204">
        <f>PRODUCT(D6530:E6530)</f>
        <v>2.0808</v>
      </c>
      <c r="H6530" s="186"/>
    </row>
    <row r="6531" spans="1:8" ht="12.75" hidden="1" customHeight="1">
      <c r="A6531" s="207" t="s">
        <v>4681</v>
      </c>
      <c r="B6531" s="208" t="s">
        <v>4682</v>
      </c>
      <c r="C6531" s="209" t="s">
        <v>13436</v>
      </c>
      <c r="D6531" s="210">
        <v>0.72</v>
      </c>
      <c r="E6531" s="211">
        <f>F$12</f>
        <v>2.12</v>
      </c>
      <c r="F6531" s="204">
        <f>PRODUCT(D6531:E6531)</f>
        <v>1.5264</v>
      </c>
      <c r="H6531" s="186"/>
    </row>
    <row r="6532" spans="1:8" ht="12.75" hidden="1" customHeight="1">
      <c r="A6532" s="783" t="s">
        <v>13444</v>
      </c>
      <c r="B6532" s="784"/>
      <c r="C6532" s="784"/>
      <c r="D6532" s="784"/>
      <c r="E6532" s="784"/>
      <c r="F6532" s="204">
        <f>SUM(F6530:F6531)</f>
        <v>3.6071999999999997</v>
      </c>
      <c r="H6532" s="186"/>
    </row>
    <row r="6533" spans="1:8" ht="12.75" hidden="1" customHeight="1">
      <c r="A6533" s="778" t="s">
        <v>13445</v>
      </c>
      <c r="B6533" s="779"/>
      <c r="C6533" s="779"/>
      <c r="D6533" s="779"/>
      <c r="E6533" s="779"/>
      <c r="F6533" s="780"/>
      <c r="H6533" s="186"/>
    </row>
    <row r="6534" spans="1:8" ht="22.5" hidden="1" customHeight="1">
      <c r="A6534" s="207" t="s">
        <v>13419</v>
      </c>
      <c r="B6534" s="208" t="s">
        <v>11435</v>
      </c>
      <c r="C6534" s="209" t="s">
        <v>12889</v>
      </c>
      <c r="D6534" s="210">
        <v>1.1000000000000001</v>
      </c>
      <c r="E6534" s="211">
        <f>Insumos!D$6093</f>
        <v>20.6</v>
      </c>
      <c r="F6534" s="204">
        <f>PRODUCT(D6534:E6534)</f>
        <v>22.660000000000004</v>
      </c>
      <c r="H6534" s="186"/>
    </row>
    <row r="6535" spans="1:8" ht="22.5" hidden="1" customHeight="1">
      <c r="A6535" s="207" t="s">
        <v>10362</v>
      </c>
      <c r="B6535" s="208" t="s">
        <v>11437</v>
      </c>
      <c r="C6535" s="209" t="s">
        <v>8247</v>
      </c>
      <c r="D6535" s="210">
        <v>4</v>
      </c>
      <c r="E6535" s="210">
        <f>B$4005/1.25</f>
        <v>2.3199999999999998</v>
      </c>
      <c r="F6535" s="204">
        <f>PRODUCT(D6535:E6535)</f>
        <v>9.2799999999999994</v>
      </c>
      <c r="H6535" s="186"/>
    </row>
    <row r="6536" spans="1:8" ht="12.75" hidden="1" customHeight="1">
      <c r="A6536" s="783" t="s">
        <v>10905</v>
      </c>
      <c r="B6536" s="784"/>
      <c r="C6536" s="784"/>
      <c r="D6536" s="784"/>
      <c r="E6536" s="784"/>
      <c r="F6536" s="204">
        <f>SUM(F6534:F6535)</f>
        <v>31.940000000000005</v>
      </c>
      <c r="H6536" s="186"/>
    </row>
    <row r="6537" spans="1:8" ht="12.75" hidden="1" customHeight="1">
      <c r="A6537" s="783" t="s">
        <v>6572</v>
      </c>
      <c r="B6537" s="784"/>
      <c r="C6537" s="784"/>
      <c r="D6537" s="784"/>
      <c r="E6537" s="206" t="s">
        <v>10906</v>
      </c>
      <c r="F6537" s="204">
        <f>SUM(F6532,F6536)</f>
        <v>35.547200000000004</v>
      </c>
      <c r="H6537" s="186"/>
    </row>
    <row r="6538" spans="1:8" ht="12.75" hidden="1" customHeight="1">
      <c r="A6538" s="783"/>
      <c r="B6538" s="784"/>
      <c r="C6538" s="784"/>
      <c r="D6538" s="784"/>
      <c r="E6538" s="206" t="s">
        <v>10907</v>
      </c>
      <c r="F6538" s="213">
        <f>F$10*(F6532)</f>
        <v>4.4296415999999992</v>
      </c>
      <c r="H6538" s="186"/>
    </row>
    <row r="6539" spans="1:8" ht="12.75" hidden="1" customHeight="1">
      <c r="A6539" s="783"/>
      <c r="B6539" s="784"/>
      <c r="C6539" s="784"/>
      <c r="D6539" s="784"/>
      <c r="E6539" s="206" t="s">
        <v>10908</v>
      </c>
      <c r="F6539" s="213">
        <f>SUM(F6537:F6538)*F$11</f>
        <v>7.9953683200000008</v>
      </c>
      <c r="H6539" s="186"/>
    </row>
    <row r="6540" spans="1:8" ht="12.75" hidden="1" customHeight="1">
      <c r="A6540" s="789"/>
      <c r="B6540" s="790"/>
      <c r="C6540" s="790"/>
      <c r="D6540" s="790"/>
      <c r="E6540" s="214" t="s">
        <v>10909</v>
      </c>
      <c r="F6540" s="216">
        <f>SUM(F6537:F6539)</f>
        <v>47.972209919999997</v>
      </c>
      <c r="H6540" s="186"/>
    </row>
    <row r="6541" spans="1:8" ht="12.75" hidden="1" customHeight="1">
      <c r="A6541" s="206"/>
      <c r="B6541" s="206"/>
      <c r="C6541" s="206"/>
      <c r="D6541" s="206"/>
      <c r="E6541" s="206"/>
      <c r="F6541" s="220"/>
      <c r="H6541" s="186"/>
    </row>
    <row r="6542" spans="1:8" ht="12.75" hidden="1" customHeight="1">
      <c r="A6542" s="206"/>
      <c r="B6542" s="206"/>
      <c r="C6542" s="206"/>
      <c r="D6542" s="206"/>
      <c r="E6542" s="206"/>
      <c r="F6542" s="220"/>
      <c r="H6542" s="186"/>
    </row>
    <row r="6543" spans="1:8" ht="12.75" hidden="1" customHeight="1">
      <c r="A6543" s="206"/>
      <c r="B6543" s="206"/>
      <c r="C6543" s="206"/>
      <c r="D6543" s="206"/>
      <c r="E6543" s="206"/>
      <c r="F6543" s="220"/>
      <c r="H6543" s="186"/>
    </row>
    <row r="6544" spans="1:8" ht="12.75" hidden="1" customHeight="1">
      <c r="A6544" s="206"/>
      <c r="B6544" s="206"/>
      <c r="C6544" s="206"/>
      <c r="D6544" s="206"/>
      <c r="E6544" s="206"/>
      <c r="F6544" s="220"/>
      <c r="H6544" s="186"/>
    </row>
    <row r="6545" spans="1:8" ht="12.75" hidden="1" customHeight="1">
      <c r="A6545" s="206"/>
      <c r="B6545" s="206"/>
      <c r="C6545" s="206"/>
      <c r="D6545" s="206"/>
      <c r="E6545" s="206"/>
      <c r="F6545" s="220"/>
      <c r="H6545" s="186"/>
    </row>
    <row r="6546" spans="1:8" ht="12.75" hidden="1" customHeight="1">
      <c r="H6546" s="186"/>
    </row>
    <row r="6547" spans="1:8" ht="24.75" hidden="1" customHeight="1">
      <c r="A6547" s="787" t="s">
        <v>13416</v>
      </c>
      <c r="B6547" s="788"/>
      <c r="C6547" s="788"/>
      <c r="D6547" s="788"/>
      <c r="E6547" s="781" t="s">
        <v>3998</v>
      </c>
      <c r="F6547" s="782"/>
      <c r="H6547" s="186"/>
    </row>
    <row r="6548" spans="1:8" ht="12.75" hidden="1" customHeight="1">
      <c r="A6548" s="190" t="s">
        <v>10268</v>
      </c>
      <c r="B6548" s="191">
        <f>ROUND(F6561,2)</f>
        <v>47.97</v>
      </c>
      <c r="C6548" s="432"/>
      <c r="D6548" s="432"/>
      <c r="E6548" s="270"/>
      <c r="F6548" s="271"/>
      <c r="H6548" s="186"/>
    </row>
    <row r="6549" spans="1:8" ht="12.75" hidden="1" customHeight="1">
      <c r="A6549" s="195" t="s">
        <v>12885</v>
      </c>
      <c r="B6549" s="196" t="s">
        <v>8261</v>
      </c>
      <c r="C6549" s="196" t="s">
        <v>8262</v>
      </c>
      <c r="D6549" s="196" t="s">
        <v>8263</v>
      </c>
      <c r="E6549" s="196" t="s">
        <v>8264</v>
      </c>
      <c r="F6549" s="197" t="s">
        <v>8265</v>
      </c>
      <c r="H6549" s="186"/>
    </row>
    <row r="6550" spans="1:8" ht="12.75" hidden="1" customHeight="1">
      <c r="A6550" s="778" t="s">
        <v>13437</v>
      </c>
      <c r="B6550" s="779"/>
      <c r="C6550" s="779"/>
      <c r="D6550" s="779"/>
      <c r="E6550" s="779"/>
      <c r="F6550" s="780"/>
      <c r="H6550" s="186"/>
    </row>
    <row r="6551" spans="1:8" ht="12.75" hidden="1" customHeight="1">
      <c r="A6551" s="207" t="s">
        <v>13417</v>
      </c>
      <c r="B6551" s="208" t="s">
        <v>13418</v>
      </c>
      <c r="C6551" s="209" t="s">
        <v>13436</v>
      </c>
      <c r="D6551" s="210">
        <v>0.72</v>
      </c>
      <c r="E6551" s="211">
        <f>F$14</f>
        <v>2.89</v>
      </c>
      <c r="F6551" s="204">
        <f>PRODUCT(D6551:E6551)</f>
        <v>2.0808</v>
      </c>
      <c r="H6551" s="186"/>
    </row>
    <row r="6552" spans="1:8" ht="12.75" hidden="1" customHeight="1">
      <c r="A6552" s="207" t="s">
        <v>4681</v>
      </c>
      <c r="B6552" s="208" t="s">
        <v>4682</v>
      </c>
      <c r="C6552" s="209" t="s">
        <v>13436</v>
      </c>
      <c r="D6552" s="210">
        <v>0.72</v>
      </c>
      <c r="E6552" s="211">
        <f>F$12</f>
        <v>2.12</v>
      </c>
      <c r="F6552" s="204">
        <f>PRODUCT(D6552:E6552)</f>
        <v>1.5264</v>
      </c>
      <c r="H6552" s="186"/>
    </row>
    <row r="6553" spans="1:8" ht="12.75" hidden="1" customHeight="1">
      <c r="A6553" s="783" t="s">
        <v>13444</v>
      </c>
      <c r="B6553" s="784"/>
      <c r="C6553" s="784"/>
      <c r="D6553" s="784"/>
      <c r="E6553" s="784"/>
      <c r="F6553" s="204">
        <f>SUM(F6551:F6552)</f>
        <v>3.6071999999999997</v>
      </c>
      <c r="H6553" s="186"/>
    </row>
    <row r="6554" spans="1:8" ht="12.75" hidden="1" customHeight="1">
      <c r="A6554" s="778" t="s">
        <v>13445</v>
      </c>
      <c r="B6554" s="779"/>
      <c r="C6554" s="779"/>
      <c r="D6554" s="779"/>
      <c r="E6554" s="779"/>
      <c r="F6554" s="780"/>
      <c r="H6554" s="186"/>
    </row>
    <row r="6555" spans="1:8" ht="22.5" hidden="1" customHeight="1">
      <c r="A6555" s="207" t="s">
        <v>13419</v>
      </c>
      <c r="B6555" s="208" t="s">
        <v>11435</v>
      </c>
      <c r="C6555" s="209" t="s">
        <v>12889</v>
      </c>
      <c r="D6555" s="210">
        <v>1.1000000000000001</v>
      </c>
      <c r="E6555" s="211">
        <f>Insumos!D$6093</f>
        <v>20.6</v>
      </c>
      <c r="F6555" s="204">
        <f>PRODUCT(D6555:E6555)</f>
        <v>22.660000000000004</v>
      </c>
      <c r="H6555" s="186"/>
    </row>
    <row r="6556" spans="1:8" ht="22.5" hidden="1" customHeight="1">
      <c r="A6556" s="207" t="s">
        <v>10362</v>
      </c>
      <c r="B6556" s="208" t="s">
        <v>11437</v>
      </c>
      <c r="C6556" s="209" t="s">
        <v>8247</v>
      </c>
      <c r="D6556" s="210">
        <v>4</v>
      </c>
      <c r="E6556" s="210">
        <f>B$4005/1.25</f>
        <v>2.3199999999999998</v>
      </c>
      <c r="F6556" s="204">
        <f>PRODUCT(D6556:E6556)</f>
        <v>9.2799999999999994</v>
      </c>
      <c r="H6556" s="186"/>
    </row>
    <row r="6557" spans="1:8" ht="12.75" hidden="1" customHeight="1">
      <c r="A6557" s="783" t="s">
        <v>10905</v>
      </c>
      <c r="B6557" s="784"/>
      <c r="C6557" s="784"/>
      <c r="D6557" s="784"/>
      <c r="E6557" s="784"/>
      <c r="F6557" s="204">
        <f>SUM(F6555:F6556)</f>
        <v>31.940000000000005</v>
      </c>
      <c r="H6557" s="186"/>
    </row>
    <row r="6558" spans="1:8" ht="12.75" hidden="1" customHeight="1">
      <c r="A6558" s="783" t="s">
        <v>6572</v>
      </c>
      <c r="B6558" s="784"/>
      <c r="C6558" s="784"/>
      <c r="D6558" s="784"/>
      <c r="E6558" s="206" t="s">
        <v>10906</v>
      </c>
      <c r="F6558" s="204">
        <f>SUM(F6553,F6557)</f>
        <v>35.547200000000004</v>
      </c>
      <c r="H6558" s="186"/>
    </row>
    <row r="6559" spans="1:8" ht="12.75" hidden="1" customHeight="1">
      <c r="A6559" s="783"/>
      <c r="B6559" s="784"/>
      <c r="C6559" s="784"/>
      <c r="D6559" s="784"/>
      <c r="E6559" s="206" t="s">
        <v>10907</v>
      </c>
      <c r="F6559" s="213">
        <f>F$10*(F6553)</f>
        <v>4.4296415999999992</v>
      </c>
      <c r="H6559" s="186"/>
    </row>
    <row r="6560" spans="1:8" ht="12.75" hidden="1" customHeight="1">
      <c r="A6560" s="783"/>
      <c r="B6560" s="784"/>
      <c r="C6560" s="784"/>
      <c r="D6560" s="784"/>
      <c r="E6560" s="206" t="s">
        <v>10908</v>
      </c>
      <c r="F6560" s="213">
        <f>SUM(F6558:F6559)*F$11</f>
        <v>7.9953683200000008</v>
      </c>
      <c r="H6560" s="186"/>
    </row>
    <row r="6561" spans="1:8" ht="12.75" hidden="1" customHeight="1">
      <c r="A6561" s="789"/>
      <c r="B6561" s="790"/>
      <c r="C6561" s="790"/>
      <c r="D6561" s="790"/>
      <c r="E6561" s="214" t="s">
        <v>10909</v>
      </c>
      <c r="F6561" s="216">
        <f>SUM(F6558:F6560)</f>
        <v>47.972209919999997</v>
      </c>
      <c r="H6561" s="186"/>
    </row>
    <row r="6562" spans="1:8" ht="12.75" hidden="1" customHeight="1">
      <c r="H6562" s="186"/>
    </row>
    <row r="6563" spans="1:8" ht="12.75" hidden="1" customHeight="1">
      <c r="A6563" s="787" t="s">
        <v>11387</v>
      </c>
      <c r="B6563" s="788"/>
      <c r="C6563" s="788"/>
      <c r="D6563" s="788"/>
      <c r="E6563" s="781" t="s">
        <v>3998</v>
      </c>
      <c r="F6563" s="782"/>
      <c r="H6563" s="186"/>
    </row>
    <row r="6564" spans="1:8" ht="12.75" hidden="1" customHeight="1">
      <c r="A6564" s="190" t="s">
        <v>10268</v>
      </c>
      <c r="B6564" s="191">
        <f>ROUND(F6576,2)</f>
        <v>3.53</v>
      </c>
      <c r="C6564" s="435"/>
      <c r="D6564" s="435"/>
      <c r="E6564" s="270"/>
      <c r="F6564" s="271"/>
      <c r="H6564" s="186"/>
    </row>
    <row r="6565" spans="1:8" ht="12.75" hidden="1" customHeight="1">
      <c r="A6565" s="195" t="s">
        <v>12885</v>
      </c>
      <c r="B6565" s="196" t="s">
        <v>8261</v>
      </c>
      <c r="C6565" s="196" t="s">
        <v>8262</v>
      </c>
      <c r="D6565" s="196" t="s">
        <v>8263</v>
      </c>
      <c r="E6565" s="196" t="s">
        <v>8264</v>
      </c>
      <c r="F6565" s="197" t="s">
        <v>8265</v>
      </c>
      <c r="H6565" s="186"/>
    </row>
    <row r="6566" spans="1:8" ht="12.75" hidden="1" customHeight="1">
      <c r="A6566" s="778" t="s">
        <v>13437</v>
      </c>
      <c r="B6566" s="779"/>
      <c r="C6566" s="779"/>
      <c r="D6566" s="779"/>
      <c r="E6566" s="779"/>
      <c r="F6566" s="780"/>
      <c r="H6566" s="186"/>
    </row>
    <row r="6567" spans="1:8" ht="12.75" hidden="1" customHeight="1">
      <c r="A6567" s="207" t="s">
        <v>13409</v>
      </c>
      <c r="B6567" s="208" t="s">
        <v>13410</v>
      </c>
      <c r="C6567" s="209" t="s">
        <v>13436</v>
      </c>
      <c r="D6567" s="210">
        <v>0.23</v>
      </c>
      <c r="E6567" s="211">
        <f>F$14</f>
        <v>2.89</v>
      </c>
      <c r="F6567" s="204">
        <f>PRODUCT(D6567:E6567)</f>
        <v>0.66470000000000007</v>
      </c>
      <c r="H6567" s="186"/>
    </row>
    <row r="6568" spans="1:8" ht="12.75" hidden="1" customHeight="1">
      <c r="A6568" s="207" t="s">
        <v>4681</v>
      </c>
      <c r="B6568" s="208" t="s">
        <v>4682</v>
      </c>
      <c r="C6568" s="209" t="s">
        <v>13436</v>
      </c>
      <c r="D6568" s="210">
        <v>0.23</v>
      </c>
      <c r="E6568" s="211">
        <f>F$12</f>
        <v>2.12</v>
      </c>
      <c r="F6568" s="204">
        <f>PRODUCT(D6568:E6568)</f>
        <v>0.48760000000000003</v>
      </c>
      <c r="H6568" s="186"/>
    </row>
    <row r="6569" spans="1:8" ht="12.75" hidden="1" customHeight="1">
      <c r="A6569" s="783" t="s">
        <v>13444</v>
      </c>
      <c r="B6569" s="784"/>
      <c r="C6569" s="784"/>
      <c r="D6569" s="784"/>
      <c r="E6569" s="784"/>
      <c r="F6569" s="204">
        <f>SUM(F6567:F6568)</f>
        <v>1.1523000000000001</v>
      </c>
      <c r="H6569" s="186"/>
    </row>
    <row r="6570" spans="1:8" ht="12.75" hidden="1" customHeight="1">
      <c r="A6570" s="778" t="s">
        <v>13445</v>
      </c>
      <c r="B6570" s="779"/>
      <c r="C6570" s="779"/>
      <c r="D6570" s="779"/>
      <c r="E6570" s="779"/>
      <c r="F6570" s="780"/>
      <c r="H6570" s="186"/>
    </row>
    <row r="6571" spans="1:8" ht="12.75" hidden="1" customHeight="1">
      <c r="A6571" s="207" t="s">
        <v>8648</v>
      </c>
      <c r="B6571" s="208" t="s">
        <v>8649</v>
      </c>
      <c r="C6571" s="209" t="s">
        <v>8247</v>
      </c>
      <c r="D6571" s="210">
        <v>0.25</v>
      </c>
      <c r="E6571" s="211">
        <f>Insumos!D$21</f>
        <v>1.5</v>
      </c>
      <c r="F6571" s="204">
        <f>PRODUCT(D6571:E6571)</f>
        <v>0.375</v>
      </c>
      <c r="H6571" s="186"/>
    </row>
    <row r="6572" spans="1:8" ht="12.75" hidden="1" customHeight="1">
      <c r="A6572" s="783" t="s">
        <v>10905</v>
      </c>
      <c r="B6572" s="784"/>
      <c r="C6572" s="784"/>
      <c r="D6572" s="784"/>
      <c r="E6572" s="784"/>
      <c r="F6572" s="204">
        <f>SUM(F6571:F6571)</f>
        <v>0.375</v>
      </c>
      <c r="H6572" s="186"/>
    </row>
    <row r="6573" spans="1:8" ht="12.75" hidden="1" customHeight="1">
      <c r="A6573" s="783" t="s">
        <v>6572</v>
      </c>
      <c r="B6573" s="784"/>
      <c r="C6573" s="784"/>
      <c r="D6573" s="784"/>
      <c r="E6573" s="206" t="s">
        <v>10906</v>
      </c>
      <c r="F6573" s="204">
        <f>SUM(F6569,F6572)</f>
        <v>1.5273000000000001</v>
      </c>
      <c r="H6573" s="186"/>
    </row>
    <row r="6574" spans="1:8" ht="12.75" hidden="1" customHeight="1">
      <c r="A6574" s="783"/>
      <c r="B6574" s="784"/>
      <c r="C6574" s="784"/>
      <c r="D6574" s="784"/>
      <c r="E6574" s="206" t="s">
        <v>10907</v>
      </c>
      <c r="F6574" s="213">
        <f>F$10*(F6569)</f>
        <v>1.4150244000000001</v>
      </c>
      <c r="H6574" s="186"/>
    </row>
    <row r="6575" spans="1:8" ht="12.75" hidden="1" customHeight="1">
      <c r="A6575" s="783"/>
      <c r="B6575" s="784"/>
      <c r="C6575" s="784"/>
      <c r="D6575" s="784"/>
      <c r="E6575" s="206" t="s">
        <v>10908</v>
      </c>
      <c r="F6575" s="213">
        <f>SUM(F6573:F6574)*F$11</f>
        <v>0.58846488000000008</v>
      </c>
      <c r="H6575" s="186"/>
    </row>
    <row r="6576" spans="1:8" ht="12.75" hidden="1" customHeight="1">
      <c r="A6576" s="789"/>
      <c r="B6576" s="790"/>
      <c r="C6576" s="790"/>
      <c r="D6576" s="790"/>
      <c r="E6576" s="214" t="s">
        <v>10909</v>
      </c>
      <c r="F6576" s="216">
        <f>SUM(F6573:F6575)</f>
        <v>3.5307892800000005</v>
      </c>
      <c r="H6576" s="186"/>
    </row>
    <row r="6577" spans="1:8" ht="12.75" hidden="1" customHeight="1">
      <c r="A6577" s="206"/>
      <c r="B6577" s="206"/>
      <c r="C6577" s="206"/>
      <c r="D6577" s="206"/>
      <c r="E6577" s="206"/>
      <c r="F6577" s="220"/>
      <c r="H6577" s="186"/>
    </row>
    <row r="6578" spans="1:8" ht="12.75" hidden="1" customHeight="1">
      <c r="A6578" s="206"/>
      <c r="B6578" s="206"/>
      <c r="C6578" s="206"/>
      <c r="D6578" s="206"/>
      <c r="E6578" s="206"/>
      <c r="F6578" s="220"/>
      <c r="H6578" s="186"/>
    </row>
    <row r="6579" spans="1:8" ht="12.75" hidden="1" customHeight="1">
      <c r="A6579" s="206"/>
      <c r="B6579" s="206"/>
      <c r="C6579" s="206"/>
      <c r="D6579" s="206"/>
      <c r="E6579" s="206"/>
      <c r="F6579" s="220"/>
      <c r="H6579" s="186"/>
    </row>
    <row r="6580" spans="1:8" ht="12.75" hidden="1" customHeight="1">
      <c r="A6580" s="206"/>
      <c r="B6580" s="206"/>
      <c r="C6580" s="206"/>
      <c r="D6580" s="206"/>
      <c r="E6580" s="206"/>
      <c r="F6580" s="220"/>
      <c r="H6580" s="186"/>
    </row>
    <row r="6581" spans="1:8" ht="12.75" hidden="1" customHeight="1">
      <c r="A6581" s="206"/>
      <c r="B6581" s="206"/>
      <c r="C6581" s="206"/>
      <c r="D6581" s="206"/>
      <c r="E6581" s="206"/>
      <c r="F6581" s="220"/>
      <c r="H6581" s="186"/>
    </row>
    <row r="6582" spans="1:8" ht="12.75" hidden="1" customHeight="1">
      <c r="A6582" s="206"/>
      <c r="B6582" s="206"/>
      <c r="C6582" s="206"/>
      <c r="D6582" s="206"/>
      <c r="E6582" s="206"/>
      <c r="F6582" s="220"/>
      <c r="H6582" s="186"/>
    </row>
    <row r="6583" spans="1:8" ht="12.75" hidden="1" customHeight="1">
      <c r="A6583" s="206"/>
      <c r="B6583" s="206"/>
      <c r="C6583" s="206"/>
      <c r="D6583" s="206"/>
      <c r="E6583" s="206"/>
      <c r="F6583" s="220"/>
      <c r="H6583" s="186"/>
    </row>
    <row r="6584" spans="1:8" ht="12.75" hidden="1" customHeight="1">
      <c r="A6584" s="206"/>
      <c r="B6584" s="206"/>
      <c r="C6584" s="206"/>
      <c r="D6584" s="206"/>
      <c r="E6584" s="206"/>
      <c r="F6584" s="220"/>
      <c r="H6584" s="186"/>
    </row>
    <row r="6585" spans="1:8" ht="12.75" hidden="1" customHeight="1">
      <c r="H6585" s="186"/>
    </row>
    <row r="6586" spans="1:8" ht="12" hidden="1" customHeight="1">
      <c r="A6586" s="787" t="s">
        <v>11388</v>
      </c>
      <c r="B6586" s="788"/>
      <c r="C6586" s="788"/>
      <c r="D6586" s="788"/>
      <c r="E6586" s="781" t="s">
        <v>3998</v>
      </c>
      <c r="F6586" s="782"/>
      <c r="H6586" s="186"/>
    </row>
    <row r="6587" spans="1:8" ht="12" hidden="1" customHeight="1">
      <c r="A6587" s="190" t="s">
        <v>10268</v>
      </c>
      <c r="B6587" s="191">
        <f>ROUND(F6600,2)</f>
        <v>5.67</v>
      </c>
      <c r="C6587" s="432"/>
      <c r="D6587" s="432"/>
      <c r="E6587" s="270"/>
      <c r="F6587" s="271"/>
      <c r="H6587" s="186"/>
    </row>
    <row r="6588" spans="1:8" ht="12" hidden="1" customHeight="1">
      <c r="A6588" s="195" t="s">
        <v>12885</v>
      </c>
      <c r="B6588" s="196" t="s">
        <v>8261</v>
      </c>
      <c r="C6588" s="196" t="s">
        <v>8262</v>
      </c>
      <c r="D6588" s="196" t="s">
        <v>8263</v>
      </c>
      <c r="E6588" s="196" t="s">
        <v>8264</v>
      </c>
      <c r="F6588" s="197" t="s">
        <v>8265</v>
      </c>
      <c r="H6588" s="186"/>
    </row>
    <row r="6589" spans="1:8" ht="12" hidden="1" customHeight="1">
      <c r="A6589" s="778" t="s">
        <v>13437</v>
      </c>
      <c r="B6589" s="779"/>
      <c r="C6589" s="779"/>
      <c r="D6589" s="779"/>
      <c r="E6589" s="779"/>
      <c r="F6589" s="780"/>
      <c r="H6589" s="186"/>
    </row>
    <row r="6590" spans="1:8" ht="12" hidden="1" customHeight="1">
      <c r="A6590" s="207" t="s">
        <v>8236</v>
      </c>
      <c r="B6590" s="208" t="s">
        <v>8237</v>
      </c>
      <c r="C6590" s="209" t="s">
        <v>13436</v>
      </c>
      <c r="D6590" s="210">
        <v>0.25</v>
      </c>
      <c r="E6590" s="211">
        <f>F$14</f>
        <v>2.89</v>
      </c>
      <c r="F6590" s="204">
        <f>PRODUCT(D6590:E6590)</f>
        <v>0.72250000000000003</v>
      </c>
      <c r="H6590" s="186"/>
    </row>
    <row r="6591" spans="1:8" ht="12" hidden="1" customHeight="1">
      <c r="A6591" s="207" t="s">
        <v>4681</v>
      </c>
      <c r="B6591" s="208" t="s">
        <v>4682</v>
      </c>
      <c r="C6591" s="209" t="s">
        <v>13436</v>
      </c>
      <c r="D6591" s="210">
        <v>0.31</v>
      </c>
      <c r="E6591" s="211">
        <f>F$12</f>
        <v>2.12</v>
      </c>
      <c r="F6591" s="204">
        <f>PRODUCT(D6591:E6591)</f>
        <v>0.65720000000000001</v>
      </c>
      <c r="H6591" s="186"/>
    </row>
    <row r="6592" spans="1:8" ht="12" hidden="1" customHeight="1">
      <c r="A6592" s="783" t="s">
        <v>13444</v>
      </c>
      <c r="B6592" s="784"/>
      <c r="C6592" s="784"/>
      <c r="D6592" s="784"/>
      <c r="E6592" s="784"/>
      <c r="F6592" s="204">
        <f>SUM(F6590:F6591)</f>
        <v>1.3797000000000001</v>
      </c>
      <c r="H6592" s="186"/>
    </row>
    <row r="6593" spans="1:8" ht="12" hidden="1" customHeight="1">
      <c r="A6593" s="778" t="s">
        <v>13445</v>
      </c>
      <c r="B6593" s="779"/>
      <c r="C6593" s="779"/>
      <c r="D6593" s="779"/>
      <c r="E6593" s="779"/>
      <c r="F6593" s="780"/>
      <c r="H6593" s="186"/>
    </row>
    <row r="6594" spans="1:8" ht="12" hidden="1" customHeight="1">
      <c r="A6594" s="207" t="s">
        <v>8238</v>
      </c>
      <c r="B6594" s="208" t="s">
        <v>8239</v>
      </c>
      <c r="C6594" s="209" t="s">
        <v>8240</v>
      </c>
      <c r="D6594" s="210">
        <v>7.1999999999999998E-3</v>
      </c>
      <c r="E6594" s="211">
        <f>Insumos!D$13</f>
        <v>42.5</v>
      </c>
      <c r="F6594" s="204">
        <f>PRODUCT(D6594:E6594)</f>
        <v>0.30599999999999999</v>
      </c>
      <c r="H6594" s="186"/>
    </row>
    <row r="6595" spans="1:8" ht="12" hidden="1" customHeight="1">
      <c r="A6595" s="207" t="s">
        <v>8245</v>
      </c>
      <c r="B6595" s="208" t="s">
        <v>8246</v>
      </c>
      <c r="C6595" s="209" t="s">
        <v>8247</v>
      </c>
      <c r="D6595" s="210">
        <v>2.92</v>
      </c>
      <c r="E6595" s="211">
        <f>Insumos!D$22</f>
        <v>0.46</v>
      </c>
      <c r="F6595" s="204">
        <f>PRODUCT(D6595:E6595)</f>
        <v>1.3431999999999999</v>
      </c>
      <c r="H6595" s="186"/>
    </row>
    <row r="6596" spans="1:8" ht="12" hidden="1" customHeight="1">
      <c r="A6596" s="783" t="s">
        <v>10905</v>
      </c>
      <c r="B6596" s="784"/>
      <c r="C6596" s="784"/>
      <c r="D6596" s="784"/>
      <c r="E6596" s="784"/>
      <c r="F6596" s="204">
        <f>SUM(F6594:F6595)</f>
        <v>1.6492</v>
      </c>
      <c r="H6596" s="186"/>
    </row>
    <row r="6597" spans="1:8" ht="12" hidden="1" customHeight="1">
      <c r="A6597" s="783" t="s">
        <v>6572</v>
      </c>
      <c r="B6597" s="784"/>
      <c r="C6597" s="784"/>
      <c r="D6597" s="784"/>
      <c r="E6597" s="206" t="s">
        <v>10906</v>
      </c>
      <c r="F6597" s="204">
        <f>SUM(F6592,F6596)</f>
        <v>3.0289000000000001</v>
      </c>
      <c r="H6597" s="186"/>
    </row>
    <row r="6598" spans="1:8" ht="12" hidden="1" customHeight="1">
      <c r="A6598" s="783"/>
      <c r="B6598" s="784"/>
      <c r="C6598" s="784"/>
      <c r="D6598" s="784"/>
      <c r="E6598" s="206" t="s">
        <v>10907</v>
      </c>
      <c r="F6598" s="213">
        <f>F$10*(F6592)</f>
        <v>1.6942716000000002</v>
      </c>
      <c r="H6598" s="186"/>
    </row>
    <row r="6599" spans="1:8" ht="12" hidden="1" customHeight="1">
      <c r="A6599" s="783"/>
      <c r="B6599" s="784"/>
      <c r="C6599" s="784"/>
      <c r="D6599" s="784"/>
      <c r="E6599" s="206" t="s">
        <v>10908</v>
      </c>
      <c r="F6599" s="213">
        <f>SUM(F6597:F6598)*F$11</f>
        <v>0.94463432000000014</v>
      </c>
      <c r="H6599" s="186"/>
    </row>
    <row r="6600" spans="1:8" ht="12" hidden="1" customHeight="1">
      <c r="A6600" s="789"/>
      <c r="B6600" s="790"/>
      <c r="C6600" s="790"/>
      <c r="D6600" s="790"/>
      <c r="E6600" s="214" t="s">
        <v>10909</v>
      </c>
      <c r="F6600" s="216">
        <f>SUM(F6597:F6599)</f>
        <v>5.6678059200000011</v>
      </c>
      <c r="H6600" s="186"/>
    </row>
    <row r="6601" spans="1:8" ht="12" customHeight="1">
      <c r="H6601" s="186"/>
    </row>
    <row r="6602" spans="1:8" ht="24" customHeight="1">
      <c r="A6602" s="822" t="s">
        <v>3320</v>
      </c>
      <c r="B6602" s="823"/>
      <c r="C6602" s="823"/>
      <c r="D6602" s="823"/>
      <c r="E6602" s="824" t="s">
        <v>3998</v>
      </c>
      <c r="F6602" s="825"/>
      <c r="H6602" s="242" t="s">
        <v>12875</v>
      </c>
    </row>
    <row r="6603" spans="1:8" ht="12" customHeight="1">
      <c r="A6603" s="243" t="s">
        <v>10268</v>
      </c>
      <c r="B6603" s="244">
        <f>ROUND(F6617,2)</f>
        <v>13.03</v>
      </c>
      <c r="C6603" s="433"/>
      <c r="D6603" s="433"/>
      <c r="E6603" s="393"/>
      <c r="F6603" s="394"/>
      <c r="H6603" s="186"/>
    </row>
    <row r="6604" spans="1:8" ht="12" customHeight="1">
      <c r="A6604" s="248" t="s">
        <v>12885</v>
      </c>
      <c r="B6604" s="249" t="s">
        <v>8261</v>
      </c>
      <c r="C6604" s="249" t="s">
        <v>8262</v>
      </c>
      <c r="D6604" s="249" t="s">
        <v>8263</v>
      </c>
      <c r="E6604" s="249" t="s">
        <v>8264</v>
      </c>
      <c r="F6604" s="250" t="s">
        <v>8265</v>
      </c>
      <c r="H6604" s="186"/>
    </row>
    <row r="6605" spans="1:8" ht="12" customHeight="1">
      <c r="A6605" s="801" t="s">
        <v>13437</v>
      </c>
      <c r="B6605" s="802"/>
      <c r="C6605" s="802"/>
      <c r="D6605" s="802"/>
      <c r="E6605" s="802"/>
      <c r="F6605" s="803"/>
      <c r="H6605" s="186"/>
    </row>
    <row r="6606" spans="1:8" ht="12" customHeight="1">
      <c r="A6606" s="253" t="s">
        <v>8236</v>
      </c>
      <c r="B6606" s="163" t="s">
        <v>8237</v>
      </c>
      <c r="C6606" s="254" t="s">
        <v>13436</v>
      </c>
      <c r="D6606" s="255">
        <v>0.6</v>
      </c>
      <c r="E6606" s="256">
        <f>F$14</f>
        <v>2.89</v>
      </c>
      <c r="F6606" s="257">
        <f>PRODUCT(D6606:E6606)</f>
        <v>1.734</v>
      </c>
      <c r="H6606" s="186"/>
    </row>
    <row r="6607" spans="1:8" ht="12" customHeight="1">
      <c r="A6607" s="253" t="s">
        <v>4681</v>
      </c>
      <c r="B6607" s="163" t="s">
        <v>4682</v>
      </c>
      <c r="C6607" s="254" t="s">
        <v>13436</v>
      </c>
      <c r="D6607" s="255">
        <v>0.6</v>
      </c>
      <c r="E6607" s="256">
        <f>F$12</f>
        <v>2.12</v>
      </c>
      <c r="F6607" s="257">
        <f>PRODUCT(D6607:E6607)</f>
        <v>1.272</v>
      </c>
      <c r="H6607" s="186"/>
    </row>
    <row r="6608" spans="1:8" ht="12" customHeight="1">
      <c r="A6608" s="774" t="s">
        <v>13444</v>
      </c>
      <c r="B6608" s="775"/>
      <c r="C6608" s="775"/>
      <c r="D6608" s="775"/>
      <c r="E6608" s="775"/>
      <c r="F6608" s="257">
        <f>SUM(F6606:F6607)</f>
        <v>3.0060000000000002</v>
      </c>
      <c r="H6608" s="186"/>
    </row>
    <row r="6609" spans="1:8" ht="12" customHeight="1">
      <c r="A6609" s="801" t="s">
        <v>13445</v>
      </c>
      <c r="B6609" s="802"/>
      <c r="C6609" s="802"/>
      <c r="D6609" s="802"/>
      <c r="E6609" s="802"/>
      <c r="F6609" s="803"/>
      <c r="H6609" s="186"/>
    </row>
    <row r="6610" spans="1:8" ht="12" customHeight="1">
      <c r="A6610" s="253" t="s">
        <v>8238</v>
      </c>
      <c r="B6610" s="163" t="s">
        <v>8239</v>
      </c>
      <c r="C6610" s="254" t="s">
        <v>8240</v>
      </c>
      <c r="D6610" s="255">
        <v>2.4299999999999999E-2</v>
      </c>
      <c r="E6610" s="256">
        <f>Insumos!D$13</f>
        <v>42.5</v>
      </c>
      <c r="F6610" s="257">
        <f>PRODUCT(D6610:E6610)</f>
        <v>1.0327499999999998</v>
      </c>
      <c r="H6610" s="186"/>
    </row>
    <row r="6611" spans="1:8" ht="12" customHeight="1">
      <c r="A6611" s="253" t="s">
        <v>2943</v>
      </c>
      <c r="B6611" s="163" t="s">
        <v>2944</v>
      </c>
      <c r="C6611" s="254" t="s">
        <v>8247</v>
      </c>
      <c r="D6611" s="255">
        <v>3.64</v>
      </c>
      <c r="E6611" s="256">
        <f>Insumos!D$18</f>
        <v>0.4</v>
      </c>
      <c r="F6611" s="257">
        <f>PRODUCT(D6611:E6611)</f>
        <v>1.4560000000000002</v>
      </c>
      <c r="H6611" s="186"/>
    </row>
    <row r="6612" spans="1:8" ht="12" customHeight="1">
      <c r="A6612" s="253" t="s">
        <v>8245</v>
      </c>
      <c r="B6612" s="163" t="s">
        <v>8246</v>
      </c>
      <c r="C6612" s="254" t="s">
        <v>8247</v>
      </c>
      <c r="D6612" s="255">
        <v>3.64</v>
      </c>
      <c r="E6612" s="256">
        <f>Insumos!D$22</f>
        <v>0.46</v>
      </c>
      <c r="F6612" s="257">
        <f>PRODUCT(D6612:E6612)</f>
        <v>1.6744000000000001</v>
      </c>
      <c r="H6612" s="186"/>
    </row>
    <row r="6613" spans="1:8" ht="12" customHeight="1">
      <c r="A6613" s="774" t="s">
        <v>10905</v>
      </c>
      <c r="B6613" s="775"/>
      <c r="C6613" s="775"/>
      <c r="D6613" s="775"/>
      <c r="E6613" s="775"/>
      <c r="F6613" s="257">
        <f>SUM(F6610:F6612)</f>
        <v>4.1631499999999999</v>
      </c>
      <c r="H6613" s="186"/>
    </row>
    <row r="6614" spans="1:8" ht="12" customHeight="1">
      <c r="A6614" s="774" t="s">
        <v>6572</v>
      </c>
      <c r="B6614" s="775"/>
      <c r="C6614" s="775"/>
      <c r="D6614" s="775"/>
      <c r="E6614" s="259" t="s">
        <v>10906</v>
      </c>
      <c r="F6614" s="257">
        <f>SUM(F6608,F6613)</f>
        <v>7.1691500000000001</v>
      </c>
      <c r="H6614" s="186"/>
    </row>
    <row r="6615" spans="1:8" ht="12" customHeight="1">
      <c r="A6615" s="774"/>
      <c r="B6615" s="775"/>
      <c r="C6615" s="775"/>
      <c r="D6615" s="775"/>
      <c r="E6615" s="259" t="s">
        <v>10907</v>
      </c>
      <c r="F6615" s="260">
        <f>F$10*(F6608)</f>
        <v>3.6913680000000002</v>
      </c>
      <c r="H6615" s="186"/>
    </row>
    <row r="6616" spans="1:8" ht="12" customHeight="1">
      <c r="A6616" s="774"/>
      <c r="B6616" s="775"/>
      <c r="C6616" s="775"/>
      <c r="D6616" s="775"/>
      <c r="E6616" s="259" t="s">
        <v>10908</v>
      </c>
      <c r="F6616" s="260">
        <f>SUM(F6614:F6615)*F$11</f>
        <v>2.1721036000000002</v>
      </c>
      <c r="H6616" s="186"/>
    </row>
    <row r="6617" spans="1:8" ht="12" customHeight="1">
      <c r="A6617" s="776"/>
      <c r="B6617" s="777"/>
      <c r="C6617" s="777"/>
      <c r="D6617" s="777"/>
      <c r="E6617" s="261" t="s">
        <v>10909</v>
      </c>
      <c r="F6617" s="263">
        <f>SUM(F6614:F6616)</f>
        <v>13.032621600000001</v>
      </c>
      <c r="H6617" s="186" t="s">
        <v>12880</v>
      </c>
    </row>
    <row r="6618" spans="1:8" ht="12" customHeight="1">
      <c r="A6618" s="206"/>
      <c r="B6618" s="206"/>
      <c r="C6618" s="206"/>
      <c r="D6618" s="206"/>
      <c r="E6618" s="206"/>
      <c r="F6618" s="220"/>
      <c r="H6618" s="186"/>
    </row>
    <row r="6619" spans="1:8" ht="12" hidden="1" customHeight="1">
      <c r="A6619" s="826" t="s">
        <v>11392</v>
      </c>
      <c r="B6619" s="826"/>
      <c r="C6619" s="826"/>
      <c r="D6619" s="826"/>
      <c r="E6619" s="826"/>
      <c r="F6619" s="826"/>
      <c r="H6619" s="186"/>
    </row>
    <row r="6620" spans="1:8" ht="24" hidden="1" customHeight="1">
      <c r="A6620" s="787" t="s">
        <v>11389</v>
      </c>
      <c r="B6620" s="788"/>
      <c r="C6620" s="788"/>
      <c r="D6620" s="788"/>
      <c r="E6620" s="781" t="s">
        <v>3998</v>
      </c>
      <c r="F6620" s="782"/>
      <c r="H6620" s="186"/>
    </row>
    <row r="6621" spans="1:8" ht="12" hidden="1" customHeight="1">
      <c r="A6621" s="190" t="s">
        <v>10268</v>
      </c>
      <c r="B6621" s="191">
        <f>ROUND(F6629,2)</f>
        <v>28.52</v>
      </c>
      <c r="C6621" s="432"/>
      <c r="D6621" s="432"/>
      <c r="E6621" s="270"/>
      <c r="F6621" s="271"/>
      <c r="H6621" s="186"/>
    </row>
    <row r="6622" spans="1:8" ht="12" hidden="1" customHeight="1">
      <c r="A6622" s="195" t="s">
        <v>12885</v>
      </c>
      <c r="B6622" s="196" t="s">
        <v>8261</v>
      </c>
      <c r="C6622" s="196" t="s">
        <v>8262</v>
      </c>
      <c r="D6622" s="196" t="s">
        <v>8263</v>
      </c>
      <c r="E6622" s="196" t="s">
        <v>8264</v>
      </c>
      <c r="F6622" s="197" t="s">
        <v>8265</v>
      </c>
      <c r="H6622" s="186"/>
    </row>
    <row r="6623" spans="1:8" ht="12" hidden="1" customHeight="1">
      <c r="A6623" s="778" t="s">
        <v>13445</v>
      </c>
      <c r="B6623" s="779"/>
      <c r="C6623" s="779"/>
      <c r="D6623" s="779"/>
      <c r="E6623" s="779"/>
      <c r="F6623" s="780"/>
      <c r="H6623" s="186"/>
    </row>
    <row r="6624" spans="1:8" ht="12" hidden="1" customHeight="1">
      <c r="A6624" s="207" t="s">
        <v>11390</v>
      </c>
      <c r="B6624" s="208" t="s">
        <v>11391</v>
      </c>
      <c r="C6624" s="209" t="s">
        <v>12889</v>
      </c>
      <c r="D6624" s="210">
        <v>1</v>
      </c>
      <c r="E6624" s="211">
        <f>Insumos!D$6216</f>
        <v>23.77</v>
      </c>
      <c r="F6624" s="204">
        <f>PRODUCT(D6624:E6624)</f>
        <v>23.77</v>
      </c>
      <c r="H6624" s="186"/>
    </row>
    <row r="6625" spans="1:8" ht="12" hidden="1" customHeight="1">
      <c r="A6625" s="783" t="s">
        <v>10905</v>
      </c>
      <c r="B6625" s="784"/>
      <c r="C6625" s="784"/>
      <c r="D6625" s="784"/>
      <c r="E6625" s="784"/>
      <c r="F6625" s="204">
        <f>SUM(F6624:F6624)</f>
        <v>23.77</v>
      </c>
      <c r="H6625" s="186"/>
    </row>
    <row r="6626" spans="1:8" ht="12" hidden="1" customHeight="1">
      <c r="A6626" s="783" t="s">
        <v>6572</v>
      </c>
      <c r="B6626" s="784"/>
      <c r="C6626" s="784"/>
      <c r="D6626" s="784"/>
      <c r="E6626" s="206" t="s">
        <v>10906</v>
      </c>
      <c r="F6626" s="204">
        <f>SUM(F6625)</f>
        <v>23.77</v>
      </c>
      <c r="H6626" s="186"/>
    </row>
    <row r="6627" spans="1:8" ht="12" hidden="1" customHeight="1">
      <c r="A6627" s="783"/>
      <c r="B6627" s="784"/>
      <c r="C6627" s="784"/>
      <c r="D6627" s="784"/>
      <c r="E6627" s="206" t="s">
        <v>10907</v>
      </c>
      <c r="F6627" s="213">
        <f>F$10*(F6621)</f>
        <v>0</v>
      </c>
      <c r="H6627" s="186"/>
    </row>
    <row r="6628" spans="1:8" ht="12" hidden="1" customHeight="1">
      <c r="A6628" s="783"/>
      <c r="B6628" s="784"/>
      <c r="C6628" s="784"/>
      <c r="D6628" s="784"/>
      <c r="E6628" s="206" t="s">
        <v>10908</v>
      </c>
      <c r="F6628" s="213">
        <f>SUM(F6626:F6627)*F$11</f>
        <v>4.7540000000000004</v>
      </c>
      <c r="H6628" s="186"/>
    </row>
    <row r="6629" spans="1:8" ht="12" hidden="1" customHeight="1">
      <c r="A6629" s="789"/>
      <c r="B6629" s="790"/>
      <c r="C6629" s="790"/>
      <c r="D6629" s="790"/>
      <c r="E6629" s="214" t="s">
        <v>10909</v>
      </c>
      <c r="F6629" s="216">
        <f>SUM(F6626:F6628)</f>
        <v>28.524000000000001</v>
      </c>
      <c r="H6629" s="186"/>
    </row>
    <row r="6630" spans="1:8" ht="23.25" hidden="1" customHeight="1">
      <c r="A6630" s="787" t="s">
        <v>5543</v>
      </c>
      <c r="B6630" s="788"/>
      <c r="C6630" s="788"/>
      <c r="D6630" s="788"/>
      <c r="E6630" s="781" t="s">
        <v>3998</v>
      </c>
      <c r="F6630" s="782"/>
      <c r="H6630" s="186"/>
    </row>
    <row r="6631" spans="1:8" ht="12.75" hidden="1" customHeight="1">
      <c r="A6631" s="190" t="s">
        <v>10268</v>
      </c>
      <c r="B6631" s="191">
        <f>ROUND(F6639,2)</f>
        <v>38.9</v>
      </c>
      <c r="C6631" s="432"/>
      <c r="D6631" s="432"/>
      <c r="E6631" s="270"/>
      <c r="F6631" s="271"/>
      <c r="H6631" s="186"/>
    </row>
    <row r="6632" spans="1:8" hidden="1">
      <c r="A6632" s="195" t="s">
        <v>12885</v>
      </c>
      <c r="B6632" s="196" t="s">
        <v>8261</v>
      </c>
      <c r="C6632" s="196" t="s">
        <v>8262</v>
      </c>
      <c r="D6632" s="196" t="s">
        <v>8263</v>
      </c>
      <c r="E6632" s="196" t="s">
        <v>8264</v>
      </c>
      <c r="F6632" s="197" t="s">
        <v>8265</v>
      </c>
      <c r="H6632" s="186"/>
    </row>
    <row r="6633" spans="1:8" hidden="1">
      <c r="A6633" s="778" t="s">
        <v>13445</v>
      </c>
      <c r="B6633" s="779"/>
      <c r="C6633" s="779"/>
      <c r="D6633" s="779"/>
      <c r="E6633" s="779"/>
      <c r="F6633" s="780"/>
      <c r="H6633" s="186"/>
    </row>
    <row r="6634" spans="1:8" ht="21" hidden="1" customHeight="1">
      <c r="A6634" s="207" t="s">
        <v>5544</v>
      </c>
      <c r="B6634" s="208" t="s">
        <v>5545</v>
      </c>
      <c r="C6634" s="209" t="s">
        <v>12889</v>
      </c>
      <c r="D6634" s="210">
        <v>1</v>
      </c>
      <c r="E6634" s="211">
        <f>Insumos!D$6217</f>
        <v>32.42</v>
      </c>
      <c r="F6634" s="204">
        <f>PRODUCT(D6634:E6634)</f>
        <v>32.42</v>
      </c>
      <c r="H6634" s="186"/>
    </row>
    <row r="6635" spans="1:8" ht="12.75" hidden="1" customHeight="1">
      <c r="A6635" s="783" t="s">
        <v>10905</v>
      </c>
      <c r="B6635" s="784"/>
      <c r="C6635" s="784"/>
      <c r="D6635" s="784"/>
      <c r="E6635" s="784"/>
      <c r="F6635" s="204">
        <f>SUM(F6634:F6634)</f>
        <v>32.42</v>
      </c>
      <c r="H6635" s="186"/>
    </row>
    <row r="6636" spans="1:8" hidden="1">
      <c r="A6636" s="783" t="s">
        <v>6572</v>
      </c>
      <c r="B6636" s="784"/>
      <c r="C6636" s="784"/>
      <c r="D6636" s="784"/>
      <c r="E6636" s="206" t="s">
        <v>10906</v>
      </c>
      <c r="F6636" s="204">
        <f>SUM(F6635)</f>
        <v>32.42</v>
      </c>
      <c r="H6636" s="186"/>
    </row>
    <row r="6637" spans="1:8" ht="11.25" hidden="1" customHeight="1">
      <c r="A6637" s="783"/>
      <c r="B6637" s="784"/>
      <c r="C6637" s="784"/>
      <c r="D6637" s="784"/>
      <c r="E6637" s="206" t="s">
        <v>10907</v>
      </c>
      <c r="F6637" s="213">
        <f>F$10*(F6631)</f>
        <v>0</v>
      </c>
      <c r="H6637" s="186"/>
    </row>
    <row r="6638" spans="1:8" ht="12" hidden="1" customHeight="1">
      <c r="A6638" s="783"/>
      <c r="B6638" s="784"/>
      <c r="C6638" s="784"/>
      <c r="D6638" s="784"/>
      <c r="E6638" s="206" t="s">
        <v>10908</v>
      </c>
      <c r="F6638" s="213">
        <f>SUM(F6636:F6637)*F$11</f>
        <v>6.4840000000000009</v>
      </c>
      <c r="H6638" s="186"/>
    </row>
    <row r="6639" spans="1:8" ht="12" hidden="1" customHeight="1">
      <c r="A6639" s="789"/>
      <c r="B6639" s="790"/>
      <c r="C6639" s="790"/>
      <c r="D6639" s="790"/>
      <c r="E6639" s="214" t="s">
        <v>10909</v>
      </c>
      <c r="F6639" s="216">
        <f>SUM(F6636:F6638)</f>
        <v>38.904000000000003</v>
      </c>
      <c r="H6639" s="186"/>
    </row>
    <row r="6640" spans="1:8" ht="11.25" hidden="1" customHeight="1">
      <c r="H6640" s="186"/>
    </row>
    <row r="6641" spans="1:8" ht="24" hidden="1" customHeight="1">
      <c r="A6641" s="787" t="s">
        <v>8673</v>
      </c>
      <c r="B6641" s="788"/>
      <c r="C6641" s="788"/>
      <c r="D6641" s="788"/>
      <c r="E6641" s="781" t="s">
        <v>3998</v>
      </c>
      <c r="F6641" s="782"/>
      <c r="H6641" s="186"/>
    </row>
    <row r="6642" spans="1:8" ht="12.75" hidden="1" customHeight="1">
      <c r="A6642" s="190" t="s">
        <v>10268</v>
      </c>
      <c r="B6642" s="191">
        <f>ROUND(F6650,2)</f>
        <v>19.45</v>
      </c>
      <c r="C6642" s="432"/>
      <c r="D6642" s="432"/>
      <c r="E6642" s="270"/>
      <c r="F6642" s="271"/>
      <c r="H6642" s="186"/>
    </row>
    <row r="6643" spans="1:8" hidden="1">
      <c r="A6643" s="195" t="s">
        <v>12885</v>
      </c>
      <c r="B6643" s="196" t="s">
        <v>8261</v>
      </c>
      <c r="C6643" s="196" t="s">
        <v>8262</v>
      </c>
      <c r="D6643" s="196" t="s">
        <v>8263</v>
      </c>
      <c r="E6643" s="196" t="s">
        <v>8264</v>
      </c>
      <c r="F6643" s="197" t="s">
        <v>8265</v>
      </c>
      <c r="H6643" s="186"/>
    </row>
    <row r="6644" spans="1:8" hidden="1">
      <c r="A6644" s="778" t="s">
        <v>13445</v>
      </c>
      <c r="B6644" s="779"/>
      <c r="C6644" s="779"/>
      <c r="D6644" s="779"/>
      <c r="E6644" s="779"/>
      <c r="F6644" s="780"/>
      <c r="H6644" s="186"/>
    </row>
    <row r="6645" spans="1:8" ht="22.5" hidden="1">
      <c r="A6645" s="207" t="s">
        <v>8674</v>
      </c>
      <c r="B6645" s="208" t="s">
        <v>11813</v>
      </c>
      <c r="C6645" s="209" t="s">
        <v>12889</v>
      </c>
      <c r="D6645" s="210">
        <v>1</v>
      </c>
      <c r="E6645" s="211">
        <f>Insumos!D$6218</f>
        <v>16.21</v>
      </c>
      <c r="F6645" s="204">
        <f>PRODUCT(D6645:E6645)</f>
        <v>16.21</v>
      </c>
      <c r="H6645" s="186"/>
    </row>
    <row r="6646" spans="1:8" ht="12.75" hidden="1" customHeight="1">
      <c r="A6646" s="783" t="s">
        <v>10905</v>
      </c>
      <c r="B6646" s="784"/>
      <c r="C6646" s="784"/>
      <c r="D6646" s="784"/>
      <c r="E6646" s="784"/>
      <c r="F6646" s="204">
        <f>SUM(F6645:F6645)</f>
        <v>16.21</v>
      </c>
      <c r="H6646" s="186"/>
    </row>
    <row r="6647" spans="1:8" hidden="1">
      <c r="A6647" s="783" t="s">
        <v>6572</v>
      </c>
      <c r="B6647" s="784"/>
      <c r="C6647" s="784"/>
      <c r="D6647" s="784"/>
      <c r="E6647" s="206" t="s">
        <v>10906</v>
      </c>
      <c r="F6647" s="204">
        <f>SUM(F6646)</f>
        <v>16.21</v>
      </c>
      <c r="H6647" s="186"/>
    </row>
    <row r="6648" spans="1:8" hidden="1">
      <c r="A6648" s="783"/>
      <c r="B6648" s="784"/>
      <c r="C6648" s="784"/>
      <c r="D6648" s="784"/>
      <c r="E6648" s="206" t="s">
        <v>10907</v>
      </c>
      <c r="F6648" s="213">
        <f>F$10*(F6642)</f>
        <v>0</v>
      </c>
      <c r="H6648" s="186"/>
    </row>
    <row r="6649" spans="1:8" hidden="1">
      <c r="A6649" s="783"/>
      <c r="B6649" s="784"/>
      <c r="C6649" s="784"/>
      <c r="D6649" s="784"/>
      <c r="E6649" s="206" t="s">
        <v>10908</v>
      </c>
      <c r="F6649" s="213">
        <f>SUM(F6647:F6648)*F$11</f>
        <v>3.2420000000000004</v>
      </c>
      <c r="H6649" s="186"/>
    </row>
    <row r="6650" spans="1:8" hidden="1">
      <c r="A6650" s="789"/>
      <c r="B6650" s="790"/>
      <c r="C6650" s="790"/>
      <c r="D6650" s="790"/>
      <c r="E6650" s="214" t="s">
        <v>10909</v>
      </c>
      <c r="F6650" s="216">
        <f>SUM(F6647:F6649)</f>
        <v>19.452000000000002</v>
      </c>
      <c r="H6650" s="186"/>
    </row>
    <row r="6651" spans="1:8" hidden="1">
      <c r="H6651" s="186"/>
    </row>
    <row r="6652" spans="1:8" ht="21.75" hidden="1" customHeight="1">
      <c r="A6652" s="787" t="s">
        <v>8676</v>
      </c>
      <c r="B6652" s="788"/>
      <c r="C6652" s="788"/>
      <c r="D6652" s="788"/>
      <c r="E6652" s="781" t="s">
        <v>3998</v>
      </c>
      <c r="F6652" s="782"/>
      <c r="H6652" s="186"/>
    </row>
    <row r="6653" spans="1:8" ht="12.75" hidden="1" customHeight="1">
      <c r="A6653" s="190" t="s">
        <v>10268</v>
      </c>
      <c r="B6653" s="191">
        <f>ROUND(F6661,2)</f>
        <v>15.56</v>
      </c>
      <c r="C6653" s="432"/>
      <c r="D6653" s="432"/>
      <c r="E6653" s="270"/>
      <c r="F6653" s="271"/>
      <c r="H6653" s="186"/>
    </row>
    <row r="6654" spans="1:8" hidden="1">
      <c r="A6654" s="195" t="s">
        <v>12885</v>
      </c>
      <c r="B6654" s="196" t="s">
        <v>8261</v>
      </c>
      <c r="C6654" s="196" t="s">
        <v>8262</v>
      </c>
      <c r="D6654" s="196" t="s">
        <v>8263</v>
      </c>
      <c r="E6654" s="196" t="s">
        <v>8264</v>
      </c>
      <c r="F6654" s="197" t="s">
        <v>8265</v>
      </c>
      <c r="H6654" s="186"/>
    </row>
    <row r="6655" spans="1:8" hidden="1">
      <c r="A6655" s="778" t="s">
        <v>13445</v>
      </c>
      <c r="B6655" s="779"/>
      <c r="C6655" s="779"/>
      <c r="D6655" s="779"/>
      <c r="E6655" s="779"/>
      <c r="F6655" s="780"/>
      <c r="H6655" s="186"/>
    </row>
    <row r="6656" spans="1:8" ht="22.5" hidden="1">
      <c r="A6656" s="207" t="s">
        <v>8677</v>
      </c>
      <c r="B6656" s="208" t="s">
        <v>7072</v>
      </c>
      <c r="C6656" s="209" t="s">
        <v>12889</v>
      </c>
      <c r="D6656" s="210">
        <v>1</v>
      </c>
      <c r="E6656" s="211">
        <f>Insumos!D$6219</f>
        <v>12.97</v>
      </c>
      <c r="F6656" s="204">
        <f>PRODUCT(D6656:E6656)</f>
        <v>12.97</v>
      </c>
      <c r="H6656" s="186"/>
    </row>
    <row r="6657" spans="1:8" ht="12.75" hidden="1" customHeight="1">
      <c r="A6657" s="783" t="s">
        <v>10905</v>
      </c>
      <c r="B6657" s="784"/>
      <c r="C6657" s="784"/>
      <c r="D6657" s="784"/>
      <c r="E6657" s="784"/>
      <c r="F6657" s="204">
        <f>SUM(F6656:F6656)</f>
        <v>12.97</v>
      </c>
      <c r="H6657" s="186"/>
    </row>
    <row r="6658" spans="1:8" hidden="1">
      <c r="A6658" s="783" t="s">
        <v>6572</v>
      </c>
      <c r="B6658" s="784"/>
      <c r="C6658" s="784"/>
      <c r="D6658" s="784"/>
      <c r="E6658" s="206" t="s">
        <v>10906</v>
      </c>
      <c r="F6658" s="204">
        <f>SUM(F6657)</f>
        <v>12.97</v>
      </c>
      <c r="H6658" s="186"/>
    </row>
    <row r="6659" spans="1:8" hidden="1">
      <c r="A6659" s="783"/>
      <c r="B6659" s="784"/>
      <c r="C6659" s="784"/>
      <c r="D6659" s="784"/>
      <c r="E6659" s="206" t="s">
        <v>10907</v>
      </c>
      <c r="F6659" s="213">
        <f>F$10*(F6653)</f>
        <v>0</v>
      </c>
      <c r="H6659" s="186"/>
    </row>
    <row r="6660" spans="1:8" hidden="1">
      <c r="A6660" s="783"/>
      <c r="B6660" s="784"/>
      <c r="C6660" s="784"/>
      <c r="D6660" s="784"/>
      <c r="E6660" s="206" t="s">
        <v>10908</v>
      </c>
      <c r="F6660" s="213">
        <f>SUM(F6658:F6659)*F$11</f>
        <v>2.5940000000000003</v>
      </c>
      <c r="H6660" s="186"/>
    </row>
    <row r="6661" spans="1:8" hidden="1">
      <c r="A6661" s="789"/>
      <c r="B6661" s="790"/>
      <c r="C6661" s="790"/>
      <c r="D6661" s="790"/>
      <c r="E6661" s="214" t="s">
        <v>10909</v>
      </c>
      <c r="F6661" s="216">
        <f>SUM(F6658:F6660)</f>
        <v>15.564</v>
      </c>
      <c r="H6661" s="186"/>
    </row>
    <row r="6662" spans="1:8" hidden="1">
      <c r="A6662" s="206"/>
      <c r="B6662" s="206"/>
      <c r="C6662" s="206"/>
      <c r="D6662" s="206"/>
      <c r="E6662" s="206"/>
      <c r="F6662" s="220"/>
      <c r="H6662" s="186"/>
    </row>
    <row r="6663" spans="1:8" hidden="1">
      <c r="A6663" s="206"/>
      <c r="B6663" s="206"/>
      <c r="C6663" s="206"/>
      <c r="D6663" s="206"/>
      <c r="E6663" s="206"/>
      <c r="F6663" s="220"/>
      <c r="H6663" s="186"/>
    </row>
    <row r="6664" spans="1:8" hidden="1">
      <c r="A6664" s="206"/>
      <c r="B6664" s="206"/>
      <c r="C6664" s="206"/>
      <c r="D6664" s="206"/>
      <c r="E6664" s="206"/>
      <c r="F6664" s="220"/>
      <c r="H6664" s="186"/>
    </row>
    <row r="6665" spans="1:8" hidden="1">
      <c r="A6665" s="206"/>
      <c r="B6665" s="206"/>
      <c r="C6665" s="206"/>
      <c r="D6665" s="206"/>
      <c r="E6665" s="206"/>
      <c r="F6665" s="220"/>
      <c r="H6665" s="186"/>
    </row>
    <row r="6666" spans="1:8" hidden="1">
      <c r="H6666" s="186"/>
    </row>
    <row r="6667" spans="1:8" ht="24" hidden="1" customHeight="1">
      <c r="A6667" s="787" t="s">
        <v>6584</v>
      </c>
      <c r="B6667" s="788"/>
      <c r="C6667" s="788"/>
      <c r="D6667" s="788"/>
      <c r="E6667" s="781" t="s">
        <v>3998</v>
      </c>
      <c r="F6667" s="782"/>
      <c r="H6667" s="186"/>
    </row>
    <row r="6668" spans="1:8" ht="12.75" hidden="1" customHeight="1">
      <c r="A6668" s="190" t="s">
        <v>10268</v>
      </c>
      <c r="B6668" s="191">
        <f>ROUND(F6676,2)</f>
        <v>32.42</v>
      </c>
      <c r="C6668" s="432"/>
      <c r="D6668" s="432"/>
      <c r="E6668" s="270"/>
      <c r="F6668" s="271"/>
      <c r="H6668" s="186"/>
    </row>
    <row r="6669" spans="1:8" hidden="1">
      <c r="A6669" s="195" t="s">
        <v>12885</v>
      </c>
      <c r="B6669" s="196" t="s">
        <v>8261</v>
      </c>
      <c r="C6669" s="196" t="s">
        <v>8262</v>
      </c>
      <c r="D6669" s="196" t="s">
        <v>8263</v>
      </c>
      <c r="E6669" s="196" t="s">
        <v>8264</v>
      </c>
      <c r="F6669" s="197" t="s">
        <v>8265</v>
      </c>
      <c r="H6669" s="186"/>
    </row>
    <row r="6670" spans="1:8" hidden="1">
      <c r="A6670" s="778" t="s">
        <v>13445</v>
      </c>
      <c r="B6670" s="779"/>
      <c r="C6670" s="779"/>
      <c r="D6670" s="779"/>
      <c r="E6670" s="779"/>
      <c r="F6670" s="780"/>
      <c r="H6670" s="186"/>
    </row>
    <row r="6671" spans="1:8" hidden="1">
      <c r="A6671" s="207" t="s">
        <v>6585</v>
      </c>
      <c r="B6671" s="208" t="s">
        <v>6586</v>
      </c>
      <c r="C6671" s="209" t="s">
        <v>12889</v>
      </c>
      <c r="D6671" s="210">
        <v>1</v>
      </c>
      <c r="E6671" s="211">
        <f>Insumos!D$6225</f>
        <v>27.02</v>
      </c>
      <c r="F6671" s="204">
        <f>PRODUCT(D6671:E6671)</f>
        <v>27.02</v>
      </c>
      <c r="H6671" s="186"/>
    </row>
    <row r="6672" spans="1:8" ht="12.75" hidden="1" customHeight="1">
      <c r="A6672" s="783" t="s">
        <v>10905</v>
      </c>
      <c r="B6672" s="784"/>
      <c r="C6672" s="784"/>
      <c r="D6672" s="784"/>
      <c r="E6672" s="784"/>
      <c r="F6672" s="204">
        <f>SUM(F6671:F6671)</f>
        <v>27.02</v>
      </c>
      <c r="H6672" s="186"/>
    </row>
    <row r="6673" spans="1:8" hidden="1">
      <c r="A6673" s="783" t="s">
        <v>6572</v>
      </c>
      <c r="B6673" s="784"/>
      <c r="C6673" s="784"/>
      <c r="D6673" s="784"/>
      <c r="E6673" s="206" t="s">
        <v>10906</v>
      </c>
      <c r="F6673" s="204">
        <f>SUM(F6672)</f>
        <v>27.02</v>
      </c>
      <c r="H6673" s="186"/>
    </row>
    <row r="6674" spans="1:8" hidden="1">
      <c r="A6674" s="783"/>
      <c r="B6674" s="784"/>
      <c r="C6674" s="784"/>
      <c r="D6674" s="784"/>
      <c r="E6674" s="206" t="s">
        <v>10907</v>
      </c>
      <c r="F6674" s="213">
        <f>F$10*(F6668)</f>
        <v>0</v>
      </c>
      <c r="H6674" s="186"/>
    </row>
    <row r="6675" spans="1:8" hidden="1">
      <c r="A6675" s="783"/>
      <c r="B6675" s="784"/>
      <c r="C6675" s="784"/>
      <c r="D6675" s="784"/>
      <c r="E6675" s="206" t="s">
        <v>10908</v>
      </c>
      <c r="F6675" s="213">
        <f>SUM(F6673:F6674)*F$11</f>
        <v>5.4039999999999999</v>
      </c>
      <c r="H6675" s="186"/>
    </row>
    <row r="6676" spans="1:8" hidden="1">
      <c r="A6676" s="789"/>
      <c r="B6676" s="790"/>
      <c r="C6676" s="790"/>
      <c r="D6676" s="790"/>
      <c r="E6676" s="214" t="s">
        <v>10909</v>
      </c>
      <c r="F6676" s="216">
        <f>SUM(F6673:F6675)</f>
        <v>32.423999999999999</v>
      </c>
      <c r="H6676" s="186"/>
    </row>
    <row r="6677" spans="1:8" hidden="1">
      <c r="H6677" s="186"/>
    </row>
    <row r="6678" spans="1:8" ht="23.25" hidden="1" customHeight="1">
      <c r="A6678" s="787" t="s">
        <v>6587</v>
      </c>
      <c r="B6678" s="788"/>
      <c r="C6678" s="788"/>
      <c r="D6678" s="788"/>
      <c r="E6678" s="781" t="s">
        <v>3998</v>
      </c>
      <c r="F6678" s="782"/>
      <c r="H6678" s="186"/>
    </row>
    <row r="6679" spans="1:8" ht="12.75" hidden="1" customHeight="1">
      <c r="A6679" s="190" t="s">
        <v>10268</v>
      </c>
      <c r="B6679" s="191">
        <f>ROUND(F6687,2)</f>
        <v>11.68</v>
      </c>
      <c r="C6679" s="432"/>
      <c r="D6679" s="432"/>
      <c r="E6679" s="270"/>
      <c r="F6679" s="271"/>
      <c r="H6679" s="186"/>
    </row>
    <row r="6680" spans="1:8" hidden="1">
      <c r="A6680" s="195" t="s">
        <v>12885</v>
      </c>
      <c r="B6680" s="196" t="s">
        <v>8261</v>
      </c>
      <c r="C6680" s="196" t="s">
        <v>8262</v>
      </c>
      <c r="D6680" s="196" t="s">
        <v>8263</v>
      </c>
      <c r="E6680" s="196" t="s">
        <v>8264</v>
      </c>
      <c r="F6680" s="197" t="s">
        <v>8265</v>
      </c>
      <c r="H6680" s="186"/>
    </row>
    <row r="6681" spans="1:8" hidden="1">
      <c r="A6681" s="778" t="s">
        <v>13445</v>
      </c>
      <c r="B6681" s="779"/>
      <c r="C6681" s="779"/>
      <c r="D6681" s="779"/>
      <c r="E6681" s="779"/>
      <c r="F6681" s="780"/>
      <c r="H6681" s="186"/>
    </row>
    <row r="6682" spans="1:8" hidden="1">
      <c r="A6682" s="207" t="s">
        <v>6588</v>
      </c>
      <c r="B6682" s="208" t="s">
        <v>6589</v>
      </c>
      <c r="C6682" s="209" t="s">
        <v>4675</v>
      </c>
      <c r="D6682" s="210">
        <v>1</v>
      </c>
      <c r="E6682" s="211">
        <f>Insumos!D$6277</f>
        <v>9.73</v>
      </c>
      <c r="F6682" s="204">
        <f>PRODUCT(D6682:E6682)</f>
        <v>9.73</v>
      </c>
      <c r="H6682" s="186"/>
    </row>
    <row r="6683" spans="1:8" ht="12.75" hidden="1" customHeight="1">
      <c r="A6683" s="783" t="s">
        <v>10905</v>
      </c>
      <c r="B6683" s="784"/>
      <c r="C6683" s="784"/>
      <c r="D6683" s="784"/>
      <c r="E6683" s="784"/>
      <c r="F6683" s="204">
        <f>SUM(F6682:F6682)</f>
        <v>9.73</v>
      </c>
      <c r="H6683" s="186"/>
    </row>
    <row r="6684" spans="1:8" hidden="1">
      <c r="A6684" s="783" t="s">
        <v>6572</v>
      </c>
      <c r="B6684" s="784"/>
      <c r="C6684" s="784"/>
      <c r="D6684" s="784"/>
      <c r="E6684" s="206" t="s">
        <v>10906</v>
      </c>
      <c r="F6684" s="204">
        <f>SUM(F6683)</f>
        <v>9.73</v>
      </c>
      <c r="H6684" s="186"/>
    </row>
    <row r="6685" spans="1:8" hidden="1">
      <c r="A6685" s="783"/>
      <c r="B6685" s="784"/>
      <c r="C6685" s="784"/>
      <c r="D6685" s="784"/>
      <c r="E6685" s="206" t="s">
        <v>10907</v>
      </c>
      <c r="F6685" s="213">
        <f>F$10*(F6679)</f>
        <v>0</v>
      </c>
      <c r="H6685" s="186"/>
    </row>
    <row r="6686" spans="1:8" hidden="1">
      <c r="A6686" s="783"/>
      <c r="B6686" s="784"/>
      <c r="C6686" s="784"/>
      <c r="D6686" s="784"/>
      <c r="E6686" s="206" t="s">
        <v>10908</v>
      </c>
      <c r="F6686" s="213">
        <f>SUM(F6684:F6685)*F$11</f>
        <v>1.9460000000000002</v>
      </c>
      <c r="H6686" s="186"/>
    </row>
    <row r="6687" spans="1:8" hidden="1">
      <c r="A6687" s="789"/>
      <c r="B6687" s="790"/>
      <c r="C6687" s="790"/>
      <c r="D6687" s="790"/>
      <c r="E6687" s="214" t="s">
        <v>10909</v>
      </c>
      <c r="F6687" s="216">
        <f>SUM(F6684:F6686)</f>
        <v>11.676</v>
      </c>
      <c r="H6687" s="186"/>
    </row>
    <row r="6688" spans="1:8" hidden="1">
      <c r="H6688" s="186"/>
    </row>
    <row r="6689" spans="1:8" ht="25.5" hidden="1" customHeight="1">
      <c r="A6689" s="787" t="s">
        <v>5589</v>
      </c>
      <c r="B6689" s="788"/>
      <c r="C6689" s="788"/>
      <c r="D6689" s="788"/>
      <c r="E6689" s="781" t="s">
        <v>3998</v>
      </c>
      <c r="F6689" s="782"/>
      <c r="H6689" s="186"/>
    </row>
    <row r="6690" spans="1:8" ht="12.75" hidden="1" customHeight="1">
      <c r="A6690" s="190" t="s">
        <v>10268</v>
      </c>
      <c r="B6690" s="191">
        <f>ROUND(F6698,2)</f>
        <v>19.45</v>
      </c>
      <c r="C6690" s="432"/>
      <c r="D6690" s="432"/>
      <c r="E6690" s="270"/>
      <c r="F6690" s="271"/>
      <c r="H6690" s="186"/>
    </row>
    <row r="6691" spans="1:8" hidden="1">
      <c r="A6691" s="195" t="s">
        <v>12885</v>
      </c>
      <c r="B6691" s="196" t="s">
        <v>8261</v>
      </c>
      <c r="C6691" s="196" t="s">
        <v>8262</v>
      </c>
      <c r="D6691" s="196" t="s">
        <v>8263</v>
      </c>
      <c r="E6691" s="196" t="s">
        <v>8264</v>
      </c>
      <c r="F6691" s="197" t="s">
        <v>8265</v>
      </c>
      <c r="H6691" s="186"/>
    </row>
    <row r="6692" spans="1:8" hidden="1">
      <c r="A6692" s="778" t="s">
        <v>13445</v>
      </c>
      <c r="B6692" s="779"/>
      <c r="C6692" s="779"/>
      <c r="D6692" s="779"/>
      <c r="E6692" s="779"/>
      <c r="F6692" s="780"/>
      <c r="H6692" s="186"/>
    </row>
    <row r="6693" spans="1:8" hidden="1">
      <c r="A6693" s="207" t="s">
        <v>5590</v>
      </c>
      <c r="B6693" s="208" t="s">
        <v>9211</v>
      </c>
      <c r="C6693" s="209" t="s">
        <v>4675</v>
      </c>
      <c r="D6693" s="210">
        <v>1</v>
      </c>
      <c r="E6693" s="211">
        <f>Insumos!D$6276</f>
        <v>16.21</v>
      </c>
      <c r="F6693" s="204">
        <f>PRODUCT(D6693:E6693)</f>
        <v>16.21</v>
      </c>
      <c r="H6693" s="186"/>
    </row>
    <row r="6694" spans="1:8" ht="12.75" hidden="1" customHeight="1">
      <c r="A6694" s="783" t="s">
        <v>10905</v>
      </c>
      <c r="B6694" s="784"/>
      <c r="C6694" s="784"/>
      <c r="D6694" s="784"/>
      <c r="E6694" s="784"/>
      <c r="F6694" s="204">
        <f>SUM(F6693:F6693)</f>
        <v>16.21</v>
      </c>
      <c r="H6694" s="186"/>
    </row>
    <row r="6695" spans="1:8" hidden="1">
      <c r="A6695" s="783" t="s">
        <v>6572</v>
      </c>
      <c r="B6695" s="784"/>
      <c r="C6695" s="784"/>
      <c r="D6695" s="784"/>
      <c r="E6695" s="206" t="s">
        <v>10906</v>
      </c>
      <c r="F6695" s="204">
        <f>SUM(F6694)</f>
        <v>16.21</v>
      </c>
      <c r="H6695" s="186"/>
    </row>
    <row r="6696" spans="1:8" hidden="1">
      <c r="A6696" s="783"/>
      <c r="B6696" s="784"/>
      <c r="C6696" s="784"/>
      <c r="D6696" s="784"/>
      <c r="E6696" s="206" t="s">
        <v>10907</v>
      </c>
      <c r="F6696" s="213">
        <f>F$10*(F6690)</f>
        <v>0</v>
      </c>
      <c r="H6696" s="186"/>
    </row>
    <row r="6697" spans="1:8" hidden="1">
      <c r="A6697" s="783"/>
      <c r="B6697" s="784"/>
      <c r="C6697" s="784"/>
      <c r="D6697" s="784"/>
      <c r="E6697" s="206" t="s">
        <v>10908</v>
      </c>
      <c r="F6697" s="213">
        <f>SUM(F6695:F6696)*F$11</f>
        <v>3.2420000000000004</v>
      </c>
      <c r="H6697" s="186"/>
    </row>
    <row r="6698" spans="1:8" hidden="1">
      <c r="A6698" s="789"/>
      <c r="B6698" s="790"/>
      <c r="C6698" s="790"/>
      <c r="D6698" s="790"/>
      <c r="E6698" s="214" t="s">
        <v>10909</v>
      </c>
      <c r="F6698" s="216">
        <f>SUM(F6695:F6697)</f>
        <v>19.452000000000002</v>
      </c>
      <c r="H6698" s="186"/>
    </row>
    <row r="6699" spans="1:8" hidden="1">
      <c r="A6699" s="206"/>
      <c r="B6699" s="206"/>
      <c r="C6699" s="206"/>
      <c r="D6699" s="206"/>
      <c r="E6699" s="206"/>
      <c r="F6699" s="220"/>
      <c r="H6699" s="186"/>
    </row>
    <row r="6700" spans="1:8" hidden="1">
      <c r="A6700" s="206"/>
      <c r="B6700" s="206"/>
      <c r="C6700" s="206"/>
      <c r="D6700" s="206"/>
      <c r="E6700" s="206"/>
      <c r="F6700" s="220"/>
      <c r="H6700" s="186"/>
    </row>
    <row r="6701" spans="1:8" hidden="1">
      <c r="A6701" s="206"/>
      <c r="B6701" s="206"/>
      <c r="C6701" s="206"/>
      <c r="D6701" s="206"/>
      <c r="E6701" s="206"/>
      <c r="F6701" s="220"/>
      <c r="H6701" s="186"/>
    </row>
    <row r="6702" spans="1:8" hidden="1">
      <c r="A6702" s="206"/>
      <c r="B6702" s="206"/>
      <c r="C6702" s="206"/>
      <c r="D6702" s="206"/>
      <c r="E6702" s="206"/>
      <c r="F6702" s="220"/>
      <c r="H6702" s="186"/>
    </row>
    <row r="6703" spans="1:8" hidden="1">
      <c r="A6703" s="206"/>
      <c r="B6703" s="206"/>
      <c r="C6703" s="206"/>
      <c r="D6703" s="206"/>
      <c r="E6703" s="206"/>
      <c r="F6703" s="220"/>
      <c r="H6703" s="186"/>
    </row>
    <row r="6704" spans="1:8">
      <c r="H6704" s="186"/>
    </row>
    <row r="6705" spans="1:8">
      <c r="A6705" s="796" t="s">
        <v>9212</v>
      </c>
      <c r="B6705" s="796"/>
      <c r="C6705" s="796"/>
      <c r="D6705" s="796"/>
      <c r="E6705" s="796"/>
      <c r="F6705" s="796"/>
      <c r="H6705" s="186"/>
    </row>
    <row r="6706" spans="1:8" hidden="1">
      <c r="A6706" s="796" t="s">
        <v>5591</v>
      </c>
      <c r="B6706" s="796"/>
      <c r="C6706" s="796"/>
      <c r="D6706" s="796"/>
      <c r="E6706" s="796"/>
      <c r="F6706" s="796"/>
      <c r="H6706" s="186"/>
    </row>
    <row r="6707" spans="1:8">
      <c r="H6707" s="186"/>
    </row>
    <row r="6708" spans="1:8" ht="25.5" hidden="1" customHeight="1">
      <c r="A6708" s="787" t="s">
        <v>13367</v>
      </c>
      <c r="B6708" s="788"/>
      <c r="C6708" s="788"/>
      <c r="D6708" s="788"/>
      <c r="E6708" s="781" t="s">
        <v>3998</v>
      </c>
      <c r="F6708" s="782"/>
      <c r="H6708" s="186"/>
    </row>
    <row r="6709" spans="1:8" ht="12.75" hidden="1" customHeight="1">
      <c r="A6709" s="190" t="s">
        <v>10268</v>
      </c>
      <c r="B6709" s="191">
        <f>ROUND(F6722,2)</f>
        <v>45.35</v>
      </c>
      <c r="C6709" s="432"/>
      <c r="D6709" s="432"/>
      <c r="E6709" s="270"/>
      <c r="F6709" s="271"/>
      <c r="H6709" s="186"/>
    </row>
    <row r="6710" spans="1:8" hidden="1">
      <c r="A6710" s="195" t="s">
        <v>12885</v>
      </c>
      <c r="B6710" s="196" t="s">
        <v>8261</v>
      </c>
      <c r="C6710" s="196" t="s">
        <v>8262</v>
      </c>
      <c r="D6710" s="196" t="s">
        <v>8263</v>
      </c>
      <c r="E6710" s="196" t="s">
        <v>8264</v>
      </c>
      <c r="F6710" s="197" t="s">
        <v>8265</v>
      </c>
      <c r="H6710" s="186"/>
    </row>
    <row r="6711" spans="1:8" ht="12.75" hidden="1" customHeight="1">
      <c r="A6711" s="778" t="s">
        <v>13437</v>
      </c>
      <c r="B6711" s="779"/>
      <c r="C6711" s="779"/>
      <c r="D6711" s="779"/>
      <c r="E6711" s="779"/>
      <c r="F6711" s="780"/>
      <c r="H6711" s="186"/>
    </row>
    <row r="6712" spans="1:8" hidden="1">
      <c r="A6712" s="207" t="s">
        <v>13417</v>
      </c>
      <c r="B6712" s="208" t="s">
        <v>13418</v>
      </c>
      <c r="C6712" s="209" t="s">
        <v>13436</v>
      </c>
      <c r="D6712" s="210">
        <v>0.6</v>
      </c>
      <c r="E6712" s="211">
        <f>F$14</f>
        <v>2.89</v>
      </c>
      <c r="F6712" s="204">
        <f>PRODUCT(D6712:E6712)</f>
        <v>1.734</v>
      </c>
      <c r="H6712" s="186"/>
    </row>
    <row r="6713" spans="1:8" hidden="1">
      <c r="A6713" s="207" t="s">
        <v>4681</v>
      </c>
      <c r="B6713" s="208" t="s">
        <v>4682</v>
      </c>
      <c r="C6713" s="209" t="s">
        <v>13436</v>
      </c>
      <c r="D6713" s="210">
        <v>0.6</v>
      </c>
      <c r="E6713" s="211">
        <f>F$12</f>
        <v>2.12</v>
      </c>
      <c r="F6713" s="204">
        <f>PRODUCT(D6713:E6713)</f>
        <v>1.272</v>
      </c>
      <c r="H6713" s="186"/>
    </row>
    <row r="6714" spans="1:8" ht="12.75" hidden="1" customHeight="1">
      <c r="A6714" s="783" t="s">
        <v>13444</v>
      </c>
      <c r="B6714" s="784"/>
      <c r="C6714" s="784"/>
      <c r="D6714" s="784"/>
      <c r="E6714" s="784"/>
      <c r="F6714" s="204">
        <f>SUM(F6712:F6713)</f>
        <v>3.0060000000000002</v>
      </c>
      <c r="H6714" s="186"/>
    </row>
    <row r="6715" spans="1:8" hidden="1">
      <c r="A6715" s="778" t="s">
        <v>13445</v>
      </c>
      <c r="B6715" s="779"/>
      <c r="C6715" s="779"/>
      <c r="D6715" s="779"/>
      <c r="E6715" s="779"/>
      <c r="F6715" s="780"/>
      <c r="H6715" s="186"/>
    </row>
    <row r="6716" spans="1:8" ht="22.5" hidden="1">
      <c r="A6716" s="207" t="s">
        <v>11385</v>
      </c>
      <c r="B6716" s="208" t="s">
        <v>11386</v>
      </c>
      <c r="C6716" s="209" t="s">
        <v>12889</v>
      </c>
      <c r="D6716" s="210">
        <v>1.1000000000000001</v>
      </c>
      <c r="E6716" s="211">
        <f>Insumos!D$6094</f>
        <v>15.61</v>
      </c>
      <c r="F6716" s="204">
        <f>PRODUCT(D6716:E6716)</f>
        <v>17.170999999999999</v>
      </c>
      <c r="H6716" s="186"/>
    </row>
    <row r="6717" spans="1:8" ht="22.5" hidden="1">
      <c r="A6717" s="207" t="s">
        <v>10362</v>
      </c>
      <c r="B6717" s="208" t="s">
        <v>11437</v>
      </c>
      <c r="C6717" s="209" t="s">
        <v>8247</v>
      </c>
      <c r="D6717" s="210">
        <v>6</v>
      </c>
      <c r="E6717" s="210">
        <f>B$4005/1.25</f>
        <v>2.3199999999999998</v>
      </c>
      <c r="F6717" s="204">
        <f>PRODUCT(D6717:E6717)</f>
        <v>13.919999999999998</v>
      </c>
      <c r="H6717" s="186"/>
    </row>
    <row r="6718" spans="1:8" ht="12.75" hidden="1" customHeight="1">
      <c r="A6718" s="783" t="s">
        <v>10905</v>
      </c>
      <c r="B6718" s="784"/>
      <c r="C6718" s="784"/>
      <c r="D6718" s="784"/>
      <c r="E6718" s="784"/>
      <c r="F6718" s="204">
        <f>SUM(F6716:F6717)</f>
        <v>31.090999999999998</v>
      </c>
      <c r="H6718" s="186"/>
    </row>
    <row r="6719" spans="1:8" hidden="1">
      <c r="A6719" s="783" t="s">
        <v>6572</v>
      </c>
      <c r="B6719" s="784"/>
      <c r="C6719" s="784"/>
      <c r="D6719" s="784"/>
      <c r="E6719" s="206" t="s">
        <v>10906</v>
      </c>
      <c r="F6719" s="204">
        <f>SUM(F6714,F6718)</f>
        <v>34.096999999999994</v>
      </c>
      <c r="H6719" s="186"/>
    </row>
    <row r="6720" spans="1:8" hidden="1">
      <c r="A6720" s="783"/>
      <c r="B6720" s="784"/>
      <c r="C6720" s="784"/>
      <c r="D6720" s="784"/>
      <c r="E6720" s="206" t="s">
        <v>10907</v>
      </c>
      <c r="F6720" s="213">
        <f>F$10*(F6714)</f>
        <v>3.6913680000000002</v>
      </c>
      <c r="H6720" s="186"/>
    </row>
    <row r="6721" spans="1:8" hidden="1">
      <c r="A6721" s="783"/>
      <c r="B6721" s="784"/>
      <c r="C6721" s="784"/>
      <c r="D6721" s="784"/>
      <c r="E6721" s="206" t="s">
        <v>10908</v>
      </c>
      <c r="F6721" s="213">
        <f>SUM(F6719:F6720)*F$11</f>
        <v>7.5576735999999984</v>
      </c>
      <c r="H6721" s="186"/>
    </row>
    <row r="6722" spans="1:8" hidden="1">
      <c r="A6722" s="789"/>
      <c r="B6722" s="790"/>
      <c r="C6722" s="790"/>
      <c r="D6722" s="790"/>
      <c r="E6722" s="214" t="s">
        <v>10909</v>
      </c>
      <c r="F6722" s="216">
        <f>SUM(F6719:F6721)</f>
        <v>45.346041599999992</v>
      </c>
      <c r="H6722" s="186"/>
    </row>
    <row r="6723" spans="1:8" hidden="1">
      <c r="H6723" s="186"/>
    </row>
    <row r="6724" spans="1:8" ht="15.75" hidden="1" customHeight="1">
      <c r="A6724" s="787" t="s">
        <v>13368</v>
      </c>
      <c r="B6724" s="788"/>
      <c r="C6724" s="788"/>
      <c r="D6724" s="788"/>
      <c r="E6724" s="781" t="s">
        <v>3402</v>
      </c>
      <c r="F6724" s="782"/>
      <c r="H6724" s="186"/>
    </row>
    <row r="6725" spans="1:8" ht="12.75" hidden="1" customHeight="1">
      <c r="A6725" s="190" t="s">
        <v>10268</v>
      </c>
      <c r="B6725" s="191">
        <f>ROUND(F6738,2)</f>
        <v>258.98</v>
      </c>
      <c r="C6725" s="432"/>
      <c r="D6725" s="432"/>
      <c r="E6725" s="270"/>
      <c r="F6725" s="271"/>
      <c r="H6725" s="186"/>
    </row>
    <row r="6726" spans="1:8" hidden="1">
      <c r="A6726" s="195" t="s">
        <v>12885</v>
      </c>
      <c r="B6726" s="196" t="s">
        <v>8261</v>
      </c>
      <c r="C6726" s="196" t="s">
        <v>8262</v>
      </c>
      <c r="D6726" s="196" t="s">
        <v>8263</v>
      </c>
      <c r="E6726" s="196" t="s">
        <v>8264</v>
      </c>
      <c r="F6726" s="197" t="s">
        <v>8265</v>
      </c>
      <c r="H6726" s="186"/>
    </row>
    <row r="6727" spans="1:8" ht="12.75" hidden="1" customHeight="1">
      <c r="A6727" s="778" t="s">
        <v>13437</v>
      </c>
      <c r="B6727" s="779"/>
      <c r="C6727" s="779"/>
      <c r="D6727" s="779"/>
      <c r="E6727" s="779"/>
      <c r="F6727" s="780"/>
      <c r="H6727" s="186"/>
    </row>
    <row r="6728" spans="1:8" hidden="1">
      <c r="A6728" s="336" t="s">
        <v>4681</v>
      </c>
      <c r="B6728" s="336" t="s">
        <v>4682</v>
      </c>
      <c r="C6728" s="337" t="s">
        <v>13436</v>
      </c>
      <c r="D6728" s="338">
        <v>10</v>
      </c>
      <c r="E6728" s="211">
        <f>F$12</f>
        <v>2.12</v>
      </c>
      <c r="F6728" s="204">
        <f>PRODUCT(D6728:E6728)</f>
        <v>21.200000000000003</v>
      </c>
      <c r="H6728" s="186"/>
    </row>
    <row r="6729" spans="1:8" ht="12.75" hidden="1" customHeight="1">
      <c r="A6729" s="783" t="s">
        <v>13444</v>
      </c>
      <c r="B6729" s="784"/>
      <c r="C6729" s="784"/>
      <c r="D6729" s="784"/>
      <c r="E6729" s="784"/>
      <c r="F6729" s="204">
        <f>SUM(F6728:F6728)</f>
        <v>21.200000000000003</v>
      </c>
      <c r="H6729" s="186"/>
    </row>
    <row r="6730" spans="1:8" hidden="1">
      <c r="A6730" s="778" t="s">
        <v>13445</v>
      </c>
      <c r="B6730" s="779"/>
      <c r="C6730" s="779"/>
      <c r="D6730" s="779"/>
      <c r="E6730" s="779"/>
      <c r="F6730" s="780"/>
      <c r="H6730" s="186"/>
    </row>
    <row r="6731" spans="1:8" hidden="1">
      <c r="A6731" s="336" t="s">
        <v>8238</v>
      </c>
      <c r="B6731" s="336" t="s">
        <v>8239</v>
      </c>
      <c r="C6731" s="337" t="s">
        <v>8240</v>
      </c>
      <c r="D6731" s="338">
        <v>0.67649999999999999</v>
      </c>
      <c r="E6731" s="211">
        <f>Insumos!D$13</f>
        <v>42.5</v>
      </c>
      <c r="F6731" s="204">
        <f>PRODUCT(D6731:E6731)</f>
        <v>28.751249999999999</v>
      </c>
      <c r="H6731" s="186"/>
    </row>
    <row r="6732" spans="1:8" hidden="1">
      <c r="A6732" s="336" t="s">
        <v>8241</v>
      </c>
      <c r="B6732" s="336" t="s">
        <v>8242</v>
      </c>
      <c r="C6732" s="337" t="s">
        <v>8240</v>
      </c>
      <c r="D6732" s="338">
        <v>0.878</v>
      </c>
      <c r="E6732" s="211">
        <f>Insumos!D$17</f>
        <v>44</v>
      </c>
      <c r="F6732" s="204">
        <f>PRODUCT(D6732:E6732)</f>
        <v>38.631999999999998</v>
      </c>
      <c r="H6732" s="186"/>
    </row>
    <row r="6733" spans="1:8" hidden="1">
      <c r="A6733" s="336" t="s">
        <v>8245</v>
      </c>
      <c r="B6733" s="336" t="s">
        <v>8246</v>
      </c>
      <c r="C6733" s="337" t="s">
        <v>8247</v>
      </c>
      <c r="D6733" s="338">
        <v>220</v>
      </c>
      <c r="E6733" s="211">
        <f>Insumos!D$22</f>
        <v>0.46</v>
      </c>
      <c r="F6733" s="204">
        <f>PRODUCT(D6733:E6733)</f>
        <v>101.2</v>
      </c>
      <c r="H6733" s="186"/>
    </row>
    <row r="6734" spans="1:8" ht="12.75" hidden="1" customHeight="1">
      <c r="A6734" s="783" t="s">
        <v>10905</v>
      </c>
      <c r="B6734" s="784"/>
      <c r="C6734" s="784"/>
      <c r="D6734" s="784"/>
      <c r="E6734" s="784"/>
      <c r="F6734" s="204">
        <f>SUM(F6731:F6733)</f>
        <v>168.58325000000002</v>
      </c>
      <c r="H6734" s="186"/>
    </row>
    <row r="6735" spans="1:8" hidden="1">
      <c r="A6735" s="783" t="s">
        <v>6572</v>
      </c>
      <c r="B6735" s="784"/>
      <c r="C6735" s="784"/>
      <c r="D6735" s="784"/>
      <c r="E6735" s="206" t="s">
        <v>10906</v>
      </c>
      <c r="F6735" s="204">
        <f>SUM(F6729,F6734)</f>
        <v>189.78325000000001</v>
      </c>
      <c r="H6735" s="186"/>
    </row>
    <row r="6736" spans="1:8" hidden="1">
      <c r="A6736" s="783"/>
      <c r="B6736" s="784"/>
      <c r="C6736" s="784"/>
      <c r="D6736" s="784"/>
      <c r="E6736" s="206" t="s">
        <v>10907</v>
      </c>
      <c r="F6736" s="213">
        <f>F$10*(F6729)</f>
        <v>26.033600000000003</v>
      </c>
      <c r="H6736" s="186"/>
    </row>
    <row r="6737" spans="1:8" hidden="1">
      <c r="A6737" s="783"/>
      <c r="B6737" s="784"/>
      <c r="C6737" s="784"/>
      <c r="D6737" s="784"/>
      <c r="E6737" s="206" t="s">
        <v>10908</v>
      </c>
      <c r="F6737" s="213">
        <f>SUM(F6735:F6736)*F$11</f>
        <v>43.163370000000008</v>
      </c>
      <c r="H6737" s="186"/>
    </row>
    <row r="6738" spans="1:8" hidden="1">
      <c r="A6738" s="789"/>
      <c r="B6738" s="790"/>
      <c r="C6738" s="790"/>
      <c r="D6738" s="790"/>
      <c r="E6738" s="214" t="s">
        <v>10909</v>
      </c>
      <c r="F6738" s="216">
        <f>SUM(F6735:F6737)</f>
        <v>258.98022000000003</v>
      </c>
      <c r="H6738" s="186"/>
    </row>
    <row r="6739" spans="1:8" hidden="1">
      <c r="A6739" s="206"/>
      <c r="B6739" s="206"/>
      <c r="C6739" s="206"/>
      <c r="D6739" s="206"/>
      <c r="E6739" s="206"/>
      <c r="F6739" s="220"/>
      <c r="H6739" s="186"/>
    </row>
    <row r="6740" spans="1:8" hidden="1">
      <c r="A6740" s="206"/>
      <c r="B6740" s="206"/>
      <c r="C6740" s="206"/>
      <c r="D6740" s="206"/>
      <c r="E6740" s="206"/>
      <c r="F6740" s="220"/>
      <c r="H6740" s="186"/>
    </row>
    <row r="6741" spans="1:8" hidden="1">
      <c r="A6741" s="206"/>
      <c r="B6741" s="206"/>
      <c r="C6741" s="206"/>
      <c r="D6741" s="206"/>
      <c r="E6741" s="206"/>
      <c r="F6741" s="220"/>
      <c r="H6741" s="186"/>
    </row>
    <row r="6742" spans="1:8" hidden="1">
      <c r="A6742" s="206"/>
      <c r="B6742" s="206"/>
      <c r="C6742" s="206"/>
      <c r="D6742" s="206"/>
      <c r="E6742" s="206"/>
      <c r="F6742" s="220"/>
      <c r="H6742" s="186"/>
    </row>
    <row r="6743" spans="1:8" hidden="1">
      <c r="H6743" s="186"/>
    </row>
    <row r="6744" spans="1:8" ht="10.9" hidden="1" customHeight="1">
      <c r="A6744" s="787" t="s">
        <v>13369</v>
      </c>
      <c r="B6744" s="788"/>
      <c r="C6744" s="788"/>
      <c r="D6744" s="788"/>
      <c r="E6744" s="781" t="s">
        <v>3998</v>
      </c>
      <c r="F6744" s="782"/>
      <c r="H6744" s="186"/>
    </row>
    <row r="6745" spans="1:8" ht="10.9" hidden="1" customHeight="1">
      <c r="A6745" s="190" t="s">
        <v>10268</v>
      </c>
      <c r="B6745" s="191">
        <f>ROUND(F6753,2)</f>
        <v>130.94</v>
      </c>
      <c r="C6745" s="435"/>
      <c r="D6745" s="435"/>
      <c r="E6745" s="270"/>
      <c r="F6745" s="271"/>
      <c r="H6745" s="186"/>
    </row>
    <row r="6746" spans="1:8" ht="10.9" hidden="1" customHeight="1">
      <c r="A6746" s="195" t="s">
        <v>12885</v>
      </c>
      <c r="B6746" s="196" t="s">
        <v>8261</v>
      </c>
      <c r="C6746" s="196" t="s">
        <v>8262</v>
      </c>
      <c r="D6746" s="196" t="s">
        <v>8263</v>
      </c>
      <c r="E6746" s="196" t="s">
        <v>8264</v>
      </c>
      <c r="F6746" s="197" t="s">
        <v>8265</v>
      </c>
      <c r="H6746" s="186"/>
    </row>
    <row r="6747" spans="1:8" ht="10.9" hidden="1" customHeight="1">
      <c r="A6747" s="778" t="s">
        <v>13445</v>
      </c>
      <c r="B6747" s="779"/>
      <c r="C6747" s="779"/>
      <c r="D6747" s="779"/>
      <c r="E6747" s="779"/>
      <c r="F6747" s="780"/>
      <c r="H6747" s="186"/>
    </row>
    <row r="6748" spans="1:8" ht="10.9" hidden="1" customHeight="1">
      <c r="A6748" s="336" t="s">
        <v>13370</v>
      </c>
      <c r="B6748" s="336" t="s">
        <v>13371</v>
      </c>
      <c r="C6748" s="337" t="s">
        <v>12889</v>
      </c>
      <c r="D6748" s="338">
        <v>1.1000000000000001</v>
      </c>
      <c r="E6748" s="211">
        <f>Insumos!D$6140</f>
        <v>99.2</v>
      </c>
      <c r="F6748" s="204">
        <f>PRODUCT(D6748:E6748)</f>
        <v>109.12000000000002</v>
      </c>
      <c r="H6748" s="186"/>
    </row>
    <row r="6749" spans="1:8" ht="10.9" hidden="1" customHeight="1">
      <c r="A6749" s="783" t="s">
        <v>10905</v>
      </c>
      <c r="B6749" s="784"/>
      <c r="C6749" s="784"/>
      <c r="D6749" s="784"/>
      <c r="E6749" s="784"/>
      <c r="F6749" s="204">
        <f>SUM(F6748:F6748)</f>
        <v>109.12000000000002</v>
      </c>
      <c r="H6749" s="186"/>
    </row>
    <row r="6750" spans="1:8" ht="10.9" hidden="1" customHeight="1">
      <c r="A6750" s="783" t="s">
        <v>6572</v>
      </c>
      <c r="B6750" s="784"/>
      <c r="C6750" s="784"/>
      <c r="D6750" s="784"/>
      <c r="E6750" s="206" t="s">
        <v>10906</v>
      </c>
      <c r="F6750" s="204">
        <f>SUM(F6749)</f>
        <v>109.12000000000002</v>
      </c>
      <c r="H6750" s="186"/>
    </row>
    <row r="6751" spans="1:8" ht="10.9" hidden="1" customHeight="1">
      <c r="A6751" s="783"/>
      <c r="B6751" s="784"/>
      <c r="C6751" s="784"/>
      <c r="D6751" s="784"/>
      <c r="E6751" s="206" t="s">
        <v>10907</v>
      </c>
      <c r="F6751" s="213">
        <f>F$10*(F6745)</f>
        <v>0</v>
      </c>
      <c r="H6751" s="186"/>
    </row>
    <row r="6752" spans="1:8" ht="10.9" hidden="1" customHeight="1">
      <c r="A6752" s="783"/>
      <c r="B6752" s="784"/>
      <c r="C6752" s="784"/>
      <c r="D6752" s="784"/>
      <c r="E6752" s="206" t="s">
        <v>10908</v>
      </c>
      <c r="F6752" s="213">
        <f>SUM(F6750:F6751)*F$11</f>
        <v>21.824000000000005</v>
      </c>
      <c r="H6752" s="186"/>
    </row>
    <row r="6753" spans="1:8" ht="10.9" hidden="1" customHeight="1">
      <c r="A6753" s="789"/>
      <c r="B6753" s="790"/>
      <c r="C6753" s="790"/>
      <c r="D6753" s="790"/>
      <c r="E6753" s="214" t="s">
        <v>10909</v>
      </c>
      <c r="F6753" s="216">
        <f>SUM(F6750:F6752)</f>
        <v>130.94400000000002</v>
      </c>
      <c r="H6753" s="186"/>
    </row>
    <row r="6754" spans="1:8" ht="10.9" customHeight="1">
      <c r="H6754" s="186"/>
    </row>
    <row r="6755" spans="1:8" ht="12.75" customHeight="1">
      <c r="A6755" s="822" t="s">
        <v>13876</v>
      </c>
      <c r="B6755" s="823"/>
      <c r="C6755" s="823"/>
      <c r="D6755" s="823"/>
      <c r="E6755" s="823"/>
      <c r="F6755" s="241" t="s">
        <v>3998</v>
      </c>
      <c r="H6755" s="186"/>
    </row>
    <row r="6756" spans="1:8" ht="10.9" customHeight="1">
      <c r="A6756" s="243" t="s">
        <v>10268</v>
      </c>
      <c r="B6756" s="244">
        <f>ROUND(F6769,2)</f>
        <v>18.2</v>
      </c>
      <c r="C6756" s="436"/>
      <c r="D6756" s="436"/>
      <c r="E6756" s="393"/>
      <c r="F6756" s="394"/>
      <c r="H6756" s="186"/>
    </row>
    <row r="6757" spans="1:8" ht="10.9" customHeight="1">
      <c r="A6757" s="248" t="s">
        <v>12885</v>
      </c>
      <c r="B6757" s="249" t="s">
        <v>8261</v>
      </c>
      <c r="C6757" s="249" t="s">
        <v>8262</v>
      </c>
      <c r="D6757" s="249" t="s">
        <v>8263</v>
      </c>
      <c r="E6757" s="249" t="s">
        <v>8264</v>
      </c>
      <c r="F6757" s="250" t="s">
        <v>8265</v>
      </c>
      <c r="H6757" s="186"/>
    </row>
    <row r="6758" spans="1:8" ht="10.9" customHeight="1">
      <c r="A6758" s="801" t="s">
        <v>13437</v>
      </c>
      <c r="B6758" s="802"/>
      <c r="C6758" s="802"/>
      <c r="D6758" s="802"/>
      <c r="E6758" s="802"/>
      <c r="F6758" s="803"/>
      <c r="H6758" s="186"/>
    </row>
    <row r="6759" spans="1:8" ht="10.9" customHeight="1">
      <c r="A6759" s="253" t="s">
        <v>8236</v>
      </c>
      <c r="B6759" s="163" t="s">
        <v>8237</v>
      </c>
      <c r="C6759" s="254" t="s">
        <v>13436</v>
      </c>
      <c r="D6759" s="255">
        <v>1</v>
      </c>
      <c r="E6759" s="256">
        <f>F$14</f>
        <v>2.89</v>
      </c>
      <c r="F6759" s="257">
        <f>PRODUCT(D6759:E6759)</f>
        <v>2.89</v>
      </c>
      <c r="H6759" s="186"/>
    </row>
    <row r="6760" spans="1:8" ht="10.9" customHeight="1">
      <c r="A6760" s="253" t="s">
        <v>4681</v>
      </c>
      <c r="B6760" s="163" t="s">
        <v>4682</v>
      </c>
      <c r="C6760" s="254" t="s">
        <v>13436</v>
      </c>
      <c r="D6760" s="255">
        <v>1.1499999999999999</v>
      </c>
      <c r="E6760" s="256">
        <f>F$12</f>
        <v>2.12</v>
      </c>
      <c r="F6760" s="257">
        <f>PRODUCT(D6760:E6760)</f>
        <v>2.4379999999999997</v>
      </c>
      <c r="H6760" s="186"/>
    </row>
    <row r="6761" spans="1:8" ht="10.9" customHeight="1">
      <c r="A6761" s="774" t="s">
        <v>13444</v>
      </c>
      <c r="B6761" s="775"/>
      <c r="C6761" s="775"/>
      <c r="D6761" s="775"/>
      <c r="E6761" s="775"/>
      <c r="F6761" s="257">
        <f>SUM(F6759:F6760)</f>
        <v>5.3279999999999994</v>
      </c>
      <c r="H6761" s="186"/>
    </row>
    <row r="6762" spans="1:8" ht="10.9" customHeight="1">
      <c r="A6762" s="801" t="s">
        <v>13445</v>
      </c>
      <c r="B6762" s="802"/>
      <c r="C6762" s="802"/>
      <c r="D6762" s="802"/>
      <c r="E6762" s="802"/>
      <c r="F6762" s="803"/>
      <c r="H6762" s="186"/>
    </row>
    <row r="6763" spans="1:8" ht="10.9" customHeight="1">
      <c r="A6763" s="253" t="s">
        <v>8238</v>
      </c>
      <c r="B6763" s="163" t="s">
        <v>8239</v>
      </c>
      <c r="C6763" s="254" t="s">
        <v>8240</v>
      </c>
      <c r="D6763" s="255">
        <v>1.8200000000000001E-2</v>
      </c>
      <c r="E6763" s="256">
        <f>Insumos!D$13</f>
        <v>42.5</v>
      </c>
      <c r="F6763" s="257">
        <f>PRODUCT(D6763:E6763)</f>
        <v>0.77350000000000008</v>
      </c>
      <c r="H6763" s="186"/>
    </row>
    <row r="6764" spans="1:8" ht="10.9" customHeight="1">
      <c r="A6764" s="253" t="s">
        <v>8245</v>
      </c>
      <c r="B6764" s="163" t="s">
        <v>8246</v>
      </c>
      <c r="C6764" s="254" t="s">
        <v>8247</v>
      </c>
      <c r="D6764" s="255">
        <v>5.48</v>
      </c>
      <c r="E6764" s="256">
        <f>Insumos!D$22</f>
        <v>0.46</v>
      </c>
      <c r="F6764" s="257">
        <f>PRODUCT(D6764:E6764)</f>
        <v>2.5208000000000004</v>
      </c>
      <c r="H6764" s="186"/>
    </row>
    <row r="6765" spans="1:8" ht="10.9" customHeight="1">
      <c r="A6765" s="774" t="s">
        <v>10905</v>
      </c>
      <c r="B6765" s="775"/>
      <c r="C6765" s="775"/>
      <c r="D6765" s="775"/>
      <c r="E6765" s="775"/>
      <c r="F6765" s="257">
        <f>SUM(F6763:F6764)</f>
        <v>3.2943000000000007</v>
      </c>
      <c r="H6765" s="186"/>
    </row>
    <row r="6766" spans="1:8" ht="10.9" customHeight="1">
      <c r="A6766" s="774" t="s">
        <v>6572</v>
      </c>
      <c r="B6766" s="775"/>
      <c r="C6766" s="775"/>
      <c r="D6766" s="775"/>
      <c r="E6766" s="259" t="s">
        <v>10906</v>
      </c>
      <c r="F6766" s="257">
        <f>SUM(F6761,F6765)</f>
        <v>8.6222999999999992</v>
      </c>
      <c r="H6766" s="186"/>
    </row>
    <row r="6767" spans="1:8" ht="10.9" customHeight="1">
      <c r="A6767" s="774"/>
      <c r="B6767" s="775"/>
      <c r="C6767" s="775"/>
      <c r="D6767" s="775"/>
      <c r="E6767" s="259" t="s">
        <v>10907</v>
      </c>
      <c r="F6767" s="260">
        <f>F$10*(F6761)</f>
        <v>6.5427839999999993</v>
      </c>
      <c r="H6767" s="186"/>
    </row>
    <row r="6768" spans="1:8" ht="10.9" customHeight="1">
      <c r="A6768" s="774"/>
      <c r="B6768" s="775"/>
      <c r="C6768" s="775"/>
      <c r="D6768" s="775"/>
      <c r="E6768" s="259" t="s">
        <v>10908</v>
      </c>
      <c r="F6768" s="260">
        <f>SUM(F6766:F6767)*F$11</f>
        <v>3.0330168</v>
      </c>
      <c r="H6768" s="186"/>
    </row>
    <row r="6769" spans="1:9" ht="10.9" customHeight="1">
      <c r="A6769" s="776"/>
      <c r="B6769" s="777"/>
      <c r="C6769" s="777"/>
      <c r="D6769" s="777"/>
      <c r="E6769" s="261" t="s">
        <v>10909</v>
      </c>
      <c r="F6769" s="263">
        <f>SUM(F6766:F6768)</f>
        <v>18.198100799999999</v>
      </c>
      <c r="H6769" s="186"/>
    </row>
    <row r="6770" spans="1:9" ht="10.9" customHeight="1">
      <c r="A6770" s="206"/>
      <c r="B6770" s="206"/>
      <c r="C6770" s="206"/>
      <c r="D6770" s="206"/>
      <c r="E6770" s="206"/>
      <c r="F6770" s="220"/>
      <c r="H6770" s="186"/>
    </row>
    <row r="6771" spans="1:9" ht="10.9" customHeight="1">
      <c r="A6771" s="206"/>
      <c r="B6771" s="206"/>
      <c r="C6771" s="206"/>
      <c r="D6771" s="206"/>
      <c r="E6771" s="206"/>
      <c r="F6771" s="220"/>
      <c r="H6771" s="186"/>
    </row>
    <row r="6772" spans="1:9" ht="10.9" customHeight="1">
      <c r="A6772" s="822" t="s">
        <v>11814</v>
      </c>
      <c r="B6772" s="823"/>
      <c r="C6772" s="823"/>
      <c r="D6772" s="823"/>
      <c r="E6772" s="824" t="s">
        <v>3329</v>
      </c>
      <c r="F6772" s="825"/>
      <c r="H6772" s="186"/>
    </row>
    <row r="6773" spans="1:9" ht="10.9" customHeight="1">
      <c r="A6773" s="243" t="s">
        <v>10268</v>
      </c>
      <c r="B6773" s="244">
        <f>ROUND(F6785,2)</f>
        <v>27.39</v>
      </c>
      <c r="C6773" s="433"/>
      <c r="D6773" s="433"/>
      <c r="E6773" s="393"/>
      <c r="F6773" s="394"/>
      <c r="H6773" s="186"/>
    </row>
    <row r="6774" spans="1:9" ht="10.9" customHeight="1">
      <c r="A6774" s="248" t="s">
        <v>12885</v>
      </c>
      <c r="B6774" s="249" t="s">
        <v>8261</v>
      </c>
      <c r="C6774" s="249" t="s">
        <v>8262</v>
      </c>
      <c r="D6774" s="249" t="s">
        <v>8263</v>
      </c>
      <c r="E6774" s="249" t="s">
        <v>8264</v>
      </c>
      <c r="F6774" s="250" t="s">
        <v>8265</v>
      </c>
      <c r="H6774" s="186"/>
    </row>
    <row r="6775" spans="1:9" ht="10.9" customHeight="1">
      <c r="A6775" s="801" t="s">
        <v>8771</v>
      </c>
      <c r="B6775" s="802"/>
      <c r="C6775" s="802"/>
      <c r="D6775" s="802"/>
      <c r="E6775" s="802"/>
      <c r="F6775" s="803"/>
      <c r="H6775" s="186"/>
    </row>
    <row r="6776" spans="1:9" ht="10.9" customHeight="1">
      <c r="A6776" s="251"/>
      <c r="B6776" s="437" t="s">
        <v>3296</v>
      </c>
      <c r="C6776" s="252" t="s">
        <v>11972</v>
      </c>
      <c r="D6776" s="252">
        <v>2.4E-2</v>
      </c>
      <c r="E6776" s="256">
        <f>$F$2376/1.25</f>
        <v>11.789506560000001</v>
      </c>
      <c r="F6776" s="257">
        <f>PRODUCT(D6776,E6776)</f>
        <v>0.28294815744000001</v>
      </c>
      <c r="H6776" s="186"/>
    </row>
    <row r="6777" spans="1:9" ht="10.9" customHeight="1">
      <c r="A6777" s="251"/>
      <c r="B6777" s="437" t="s">
        <v>3297</v>
      </c>
      <c r="C6777" s="252" t="s">
        <v>11972</v>
      </c>
      <c r="D6777" s="252">
        <v>2.4E-2</v>
      </c>
      <c r="E6777" s="256">
        <f>$F$4049/1.25</f>
        <v>169.61798400000004</v>
      </c>
      <c r="F6777" s="257">
        <f>PRODUCT(D6777,E6777)</f>
        <v>4.0708316160000013</v>
      </c>
      <c r="H6777" s="186"/>
    </row>
    <row r="6778" spans="1:9" ht="10.9" customHeight="1">
      <c r="A6778" s="251"/>
      <c r="B6778" s="437" t="s">
        <v>11815</v>
      </c>
      <c r="C6778" s="252" t="s">
        <v>10106</v>
      </c>
      <c r="D6778" s="252">
        <v>0.05</v>
      </c>
      <c r="E6778" s="256">
        <f>$B$4092/1.25</f>
        <v>187.03199999999998</v>
      </c>
      <c r="F6778" s="257">
        <f>PRODUCT(D6778,E6778)</f>
        <v>9.3515999999999995</v>
      </c>
      <c r="H6778" s="186"/>
    </row>
    <row r="6779" spans="1:9" ht="10.9" customHeight="1">
      <c r="A6779" s="251"/>
      <c r="B6779" s="437" t="s">
        <v>3298</v>
      </c>
      <c r="C6779" s="252" t="s">
        <v>11972</v>
      </c>
      <c r="D6779" s="252">
        <v>0.04</v>
      </c>
      <c r="E6779" s="256">
        <f>$B$2790/1.25</f>
        <v>6.5760000000000005</v>
      </c>
      <c r="F6779" s="257">
        <f>PRODUCT(D6779,E6779)</f>
        <v>0.26304000000000005</v>
      </c>
      <c r="H6779" s="186"/>
      <c r="I6779" s="561">
        <f>$F$2798/1.25</f>
        <v>6.5749171200000003</v>
      </c>
    </row>
    <row r="6780" spans="1:9" ht="10.9" customHeight="1">
      <c r="A6780" s="251"/>
      <c r="B6780" s="437" t="s">
        <v>3299</v>
      </c>
      <c r="C6780" s="252" t="s">
        <v>10106</v>
      </c>
      <c r="D6780" s="252">
        <v>0.5</v>
      </c>
      <c r="E6780" s="256">
        <f>$F$6801/1.25</f>
        <v>17.721008640000001</v>
      </c>
      <c r="F6780" s="257">
        <f>PRODUCT(D6780,E6780)</f>
        <v>8.8605043200000004</v>
      </c>
      <c r="H6780" s="186"/>
    </row>
    <row r="6781" spans="1:9" ht="10.9" customHeight="1">
      <c r="A6781" s="774" t="s">
        <v>10886</v>
      </c>
      <c r="B6781" s="775"/>
      <c r="C6781" s="775"/>
      <c r="D6781" s="775"/>
      <c r="E6781" s="775"/>
      <c r="F6781" s="257">
        <f>SUM(F6776:F6780)</f>
        <v>22.828924093440001</v>
      </c>
      <c r="H6781" s="186"/>
    </row>
    <row r="6782" spans="1:9" ht="10.9" customHeight="1">
      <c r="A6782" s="774" t="s">
        <v>6572</v>
      </c>
      <c r="B6782" s="775"/>
      <c r="C6782" s="775"/>
      <c r="D6782" s="775"/>
      <c r="E6782" s="259" t="s">
        <v>10906</v>
      </c>
      <c r="F6782" s="257">
        <f>SUM(F6776:F6780)</f>
        <v>22.828924093440001</v>
      </c>
      <c r="H6782" s="186"/>
    </row>
    <row r="6783" spans="1:9" ht="10.9" customHeight="1">
      <c r="A6783" s="774"/>
      <c r="B6783" s="775"/>
      <c r="C6783" s="775"/>
      <c r="D6783" s="775"/>
      <c r="E6783" s="259" t="s">
        <v>10907</v>
      </c>
      <c r="F6783" s="260">
        <v>0</v>
      </c>
      <c r="H6783" s="186"/>
    </row>
    <row r="6784" spans="1:9" ht="10.9" customHeight="1">
      <c r="A6784" s="774"/>
      <c r="B6784" s="775"/>
      <c r="C6784" s="775"/>
      <c r="D6784" s="775"/>
      <c r="E6784" s="259" t="s">
        <v>10908</v>
      </c>
      <c r="F6784" s="260">
        <f>SUM(F6782:F6783)*F$11</f>
        <v>4.5657848186880008</v>
      </c>
      <c r="H6784" s="186"/>
    </row>
    <row r="6785" spans="1:8" ht="10.9" customHeight="1">
      <c r="A6785" s="776"/>
      <c r="B6785" s="777"/>
      <c r="C6785" s="777"/>
      <c r="D6785" s="777"/>
      <c r="E6785" s="261" t="s">
        <v>10909</v>
      </c>
      <c r="F6785" s="263">
        <f>SUM(F6782:F6784)</f>
        <v>27.394708912128003</v>
      </c>
      <c r="H6785" s="186"/>
    </row>
    <row r="6786" spans="1:8" ht="10.9" customHeight="1">
      <c r="A6786" s="205"/>
      <c r="B6786" s="206"/>
      <c r="C6786" s="206"/>
      <c r="D6786" s="206"/>
      <c r="E6786" s="206"/>
      <c r="F6786" s="204"/>
      <c r="H6786" s="186"/>
    </row>
    <row r="6787" spans="1:8" ht="10.9" customHeight="1">
      <c r="A6787" s="205"/>
      <c r="B6787" s="206"/>
      <c r="C6787" s="206"/>
      <c r="D6787" s="206"/>
      <c r="E6787" s="206"/>
      <c r="F6787" s="204"/>
      <c r="H6787" s="186"/>
    </row>
    <row r="6788" spans="1:8" ht="10.9" hidden="1" customHeight="1">
      <c r="A6788" s="352" t="s">
        <v>10268</v>
      </c>
      <c r="B6788" s="353">
        <f>ROUND(F6801,2)</f>
        <v>22.15</v>
      </c>
      <c r="C6788" s="438"/>
      <c r="D6788" s="438"/>
      <c r="E6788" s="439"/>
      <c r="F6788" s="440"/>
      <c r="H6788" s="186"/>
    </row>
    <row r="6789" spans="1:8" ht="10.9" hidden="1" customHeight="1">
      <c r="A6789" s="357" t="s">
        <v>12885</v>
      </c>
      <c r="B6789" s="358" t="s">
        <v>8261</v>
      </c>
      <c r="C6789" s="358" t="s">
        <v>8262</v>
      </c>
      <c r="D6789" s="358" t="s">
        <v>8263</v>
      </c>
      <c r="E6789" s="358" t="s">
        <v>8264</v>
      </c>
      <c r="F6789" s="359" t="s">
        <v>8265</v>
      </c>
      <c r="H6789" s="186"/>
    </row>
    <row r="6790" spans="1:8" ht="10.9" hidden="1" customHeight="1">
      <c r="A6790" s="816" t="s">
        <v>13437</v>
      </c>
      <c r="B6790" s="817"/>
      <c r="C6790" s="817"/>
      <c r="D6790" s="817"/>
      <c r="E6790" s="817"/>
      <c r="F6790" s="818"/>
      <c r="H6790" s="186"/>
    </row>
    <row r="6791" spans="1:8" ht="10.9" hidden="1" customHeight="1">
      <c r="A6791" s="370" t="s">
        <v>8236</v>
      </c>
      <c r="B6791" s="170" t="s">
        <v>8237</v>
      </c>
      <c r="C6791" s="365" t="s">
        <v>13436</v>
      </c>
      <c r="D6791" s="366">
        <v>1</v>
      </c>
      <c r="E6791" s="367">
        <f>F$14</f>
        <v>2.89</v>
      </c>
      <c r="F6791" s="368">
        <f>PRODUCT(D6791:E6791)</f>
        <v>2.89</v>
      </c>
      <c r="H6791" s="186"/>
    </row>
    <row r="6792" spans="1:8" ht="10.9" hidden="1" customHeight="1">
      <c r="A6792" s="370" t="s">
        <v>4681</v>
      </c>
      <c r="B6792" s="170" t="s">
        <v>4682</v>
      </c>
      <c r="C6792" s="365" t="s">
        <v>13436</v>
      </c>
      <c r="D6792" s="366">
        <v>1.1499999999999999</v>
      </c>
      <c r="E6792" s="367">
        <f>F$12</f>
        <v>2.12</v>
      </c>
      <c r="F6792" s="368">
        <f>PRODUCT(D6792:E6792)</f>
        <v>2.4379999999999997</v>
      </c>
      <c r="H6792" s="186"/>
    </row>
    <row r="6793" spans="1:8" ht="10.9" hidden="1" customHeight="1">
      <c r="A6793" s="806" t="s">
        <v>13444</v>
      </c>
      <c r="B6793" s="807"/>
      <c r="C6793" s="807"/>
      <c r="D6793" s="807"/>
      <c r="E6793" s="807"/>
      <c r="F6793" s="368">
        <f>SUM(F6791:F6792)</f>
        <v>5.3279999999999994</v>
      </c>
      <c r="H6793" s="186"/>
    </row>
    <row r="6794" spans="1:8" ht="10.9" hidden="1" customHeight="1">
      <c r="A6794" s="816" t="s">
        <v>13445</v>
      </c>
      <c r="B6794" s="817"/>
      <c r="C6794" s="817"/>
      <c r="D6794" s="817"/>
      <c r="E6794" s="817"/>
      <c r="F6794" s="818"/>
      <c r="H6794" s="186"/>
    </row>
    <row r="6795" spans="1:8" ht="10.9" hidden="1" customHeight="1">
      <c r="A6795" s="370" t="s">
        <v>8238</v>
      </c>
      <c r="B6795" s="170" t="s">
        <v>8239</v>
      </c>
      <c r="C6795" s="365" t="s">
        <v>8240</v>
      </c>
      <c r="D6795" s="366">
        <v>3.6400000000000002E-2</v>
      </c>
      <c r="E6795" s="367">
        <f>Insumos!D$13</f>
        <v>42.5</v>
      </c>
      <c r="F6795" s="368">
        <f>PRODUCT(D6795:E6795)</f>
        <v>1.5470000000000002</v>
      </c>
      <c r="H6795" s="186"/>
    </row>
    <row r="6796" spans="1:8" ht="10.9" hidden="1" customHeight="1">
      <c r="A6796" s="370" t="s">
        <v>8245</v>
      </c>
      <c r="B6796" s="170" t="s">
        <v>8246</v>
      </c>
      <c r="C6796" s="365" t="s">
        <v>8247</v>
      </c>
      <c r="D6796" s="366">
        <v>10.96</v>
      </c>
      <c r="E6796" s="367">
        <f>Insumos!D$22</f>
        <v>0.46</v>
      </c>
      <c r="F6796" s="368">
        <f>PRODUCT(D6796:E6796)</f>
        <v>5.0416000000000007</v>
      </c>
      <c r="H6796" s="186"/>
    </row>
    <row r="6797" spans="1:8" ht="10.9" hidden="1" customHeight="1">
      <c r="A6797" s="806" t="s">
        <v>10905</v>
      </c>
      <c r="B6797" s="807"/>
      <c r="C6797" s="807"/>
      <c r="D6797" s="807"/>
      <c r="E6797" s="807"/>
      <c r="F6797" s="368">
        <f>SUM(F6795:F6796)</f>
        <v>6.5886000000000013</v>
      </c>
      <c r="H6797" s="186"/>
    </row>
    <row r="6798" spans="1:8" ht="10.9" hidden="1" customHeight="1">
      <c r="A6798" s="806" t="s">
        <v>6572</v>
      </c>
      <c r="B6798" s="807"/>
      <c r="C6798" s="807"/>
      <c r="D6798" s="807"/>
      <c r="E6798" s="369" t="s">
        <v>10906</v>
      </c>
      <c r="F6798" s="368">
        <f>SUM(F6793,F6797)</f>
        <v>11.916600000000001</v>
      </c>
      <c r="H6798" s="186"/>
    </row>
    <row r="6799" spans="1:8" ht="10.9" hidden="1" customHeight="1">
      <c r="A6799" s="806"/>
      <c r="B6799" s="807"/>
      <c r="C6799" s="807"/>
      <c r="D6799" s="807"/>
      <c r="E6799" s="369" t="s">
        <v>10907</v>
      </c>
      <c r="F6799" s="371">
        <f>F$10*(F6793)</f>
        <v>6.5427839999999993</v>
      </c>
      <c r="H6799" s="186"/>
    </row>
    <row r="6800" spans="1:8" ht="10.9" hidden="1" customHeight="1">
      <c r="A6800" s="806"/>
      <c r="B6800" s="807"/>
      <c r="C6800" s="807"/>
      <c r="D6800" s="807"/>
      <c r="E6800" s="369" t="s">
        <v>10908</v>
      </c>
      <c r="F6800" s="371">
        <f>SUM(F6798:F6799)*F$11</f>
        <v>3.6918768000000002</v>
      </c>
      <c r="H6800" s="186"/>
    </row>
    <row r="6801" spans="1:8" ht="10.9" hidden="1" customHeight="1">
      <c r="A6801" s="812"/>
      <c r="B6801" s="813"/>
      <c r="C6801" s="813"/>
      <c r="D6801" s="813"/>
      <c r="E6801" s="372" t="s">
        <v>10909</v>
      </c>
      <c r="F6801" s="441">
        <f>SUM(F6798:F6800)</f>
        <v>22.151260799999999</v>
      </c>
      <c r="H6801" s="186"/>
    </row>
    <row r="6802" spans="1:8" ht="10.9" hidden="1" customHeight="1">
      <c r="H6802" s="186"/>
    </row>
    <row r="6803" spans="1:8" ht="10.9" customHeight="1">
      <c r="H6803" s="186"/>
    </row>
    <row r="6804" spans="1:8" ht="10.9" hidden="1" customHeight="1">
      <c r="H6804" s="186"/>
    </row>
    <row r="6805" spans="1:8" ht="10.9" hidden="1" customHeight="1">
      <c r="H6805" s="186"/>
    </row>
    <row r="6806" spans="1:8" ht="10.9" hidden="1" customHeight="1">
      <c r="H6806" s="186"/>
    </row>
    <row r="6807" spans="1:8" ht="10.9" customHeight="1">
      <c r="H6807" s="186"/>
    </row>
    <row r="6808" spans="1:8" ht="10.9" customHeight="1">
      <c r="A6808" s="808" t="s">
        <v>10926</v>
      </c>
      <c r="B6808" s="809"/>
      <c r="C6808" s="809"/>
      <c r="D6808" s="809"/>
      <c r="E6808" s="820" t="s">
        <v>3329</v>
      </c>
      <c r="F6808" s="821"/>
      <c r="H6808" s="186"/>
    </row>
    <row r="6809" spans="1:8" ht="10.9" customHeight="1">
      <c r="A6809" s="352" t="s">
        <v>10268</v>
      </c>
      <c r="B6809" s="353">
        <f>ROUND(F6820,2)</f>
        <v>435.23</v>
      </c>
      <c r="C6809" s="442"/>
      <c r="D6809" s="442"/>
      <c r="E6809" s="439"/>
      <c r="F6809" s="440"/>
      <c r="H6809" s="186"/>
    </row>
    <row r="6810" spans="1:8" ht="10.9" customHeight="1">
      <c r="A6810" s="357" t="s">
        <v>12885</v>
      </c>
      <c r="B6810" s="358" t="s">
        <v>8261</v>
      </c>
      <c r="C6810" s="358" t="s">
        <v>8262</v>
      </c>
      <c r="D6810" s="358" t="s">
        <v>8263</v>
      </c>
      <c r="E6810" s="358" t="s">
        <v>8264</v>
      </c>
      <c r="F6810" s="359" t="s">
        <v>8265</v>
      </c>
      <c r="H6810" s="186"/>
    </row>
    <row r="6811" spans="1:8" ht="10.9" customHeight="1">
      <c r="A6811" s="816" t="s">
        <v>8771</v>
      </c>
      <c r="B6811" s="817"/>
      <c r="C6811" s="817"/>
      <c r="D6811" s="817"/>
      <c r="E6811" s="817"/>
      <c r="F6811" s="818"/>
      <c r="H6811" s="186"/>
    </row>
    <row r="6812" spans="1:8" ht="10.9" customHeight="1">
      <c r="A6812" s="360"/>
      <c r="B6812" s="443" t="s">
        <v>3296</v>
      </c>
      <c r="C6812" s="361" t="s">
        <v>11972</v>
      </c>
      <c r="D6812" s="361">
        <v>0.99</v>
      </c>
      <c r="E6812" s="367">
        <f>$F$2376/1.25</f>
        <v>11.789506560000001</v>
      </c>
      <c r="F6812" s="368">
        <f>PRODUCT(D6812,E6812)</f>
        <v>11.6716114944</v>
      </c>
      <c r="H6812" s="186"/>
    </row>
    <row r="6813" spans="1:8" ht="10.9" customHeight="1">
      <c r="A6813" s="360"/>
      <c r="B6813" s="443" t="s">
        <v>3297</v>
      </c>
      <c r="C6813" s="361" t="s">
        <v>11972</v>
      </c>
      <c r="D6813" s="361">
        <v>0.99</v>
      </c>
      <c r="E6813" s="367">
        <f>$F$4049/1.25</f>
        <v>169.61798400000004</v>
      </c>
      <c r="F6813" s="368">
        <f>PRODUCT(D6813,E6813)</f>
        <v>167.92180416000002</v>
      </c>
      <c r="H6813" s="186"/>
    </row>
    <row r="6814" spans="1:8" ht="10.9" customHeight="1">
      <c r="A6814" s="360"/>
      <c r="B6814" s="443" t="s">
        <v>3298</v>
      </c>
      <c r="C6814" s="361" t="s">
        <v>11972</v>
      </c>
      <c r="D6814" s="361">
        <v>1.92</v>
      </c>
      <c r="E6814" s="367">
        <f>$F$2798/1.25</f>
        <v>6.5749171200000003</v>
      </c>
      <c r="F6814" s="368">
        <f>PRODUCT(D6814,E6814)</f>
        <v>12.6238408704</v>
      </c>
      <c r="H6814" s="186"/>
    </row>
    <row r="6815" spans="1:8" ht="10.9" customHeight="1">
      <c r="A6815" s="360"/>
      <c r="B6815" s="443" t="s">
        <v>3299</v>
      </c>
      <c r="C6815" s="361" t="s">
        <v>10106</v>
      </c>
      <c r="D6815" s="361">
        <v>9.6199999999999992</v>
      </c>
      <c r="E6815" s="367">
        <f>$F$6801/1.25</f>
        <v>17.721008640000001</v>
      </c>
      <c r="F6815" s="368">
        <f>PRODUCT(D6815,E6815)</f>
        <v>170.4761031168</v>
      </c>
      <c r="H6815" s="186"/>
    </row>
    <row r="6816" spans="1:8" ht="10.9" customHeight="1">
      <c r="A6816" s="806" t="s">
        <v>10886</v>
      </c>
      <c r="B6816" s="807"/>
      <c r="C6816" s="807"/>
      <c r="D6816" s="807"/>
      <c r="E6816" s="807"/>
      <c r="F6816" s="368">
        <f>SUM(F6812:F6815)</f>
        <v>362.69335964160001</v>
      </c>
      <c r="H6816" s="186"/>
    </row>
    <row r="6817" spans="1:8" ht="10.9" customHeight="1">
      <c r="A6817" s="806" t="s">
        <v>6572</v>
      </c>
      <c r="B6817" s="807"/>
      <c r="C6817" s="807"/>
      <c r="D6817" s="807"/>
      <c r="E6817" s="369" t="s">
        <v>10906</v>
      </c>
      <c r="F6817" s="368">
        <f>SUM(F6812:F6815)</f>
        <v>362.69335964160001</v>
      </c>
      <c r="H6817" s="186"/>
    </row>
    <row r="6818" spans="1:8" ht="10.9" customHeight="1">
      <c r="A6818" s="806"/>
      <c r="B6818" s="807"/>
      <c r="C6818" s="807"/>
      <c r="D6818" s="807"/>
      <c r="E6818" s="369" t="s">
        <v>10907</v>
      </c>
      <c r="F6818" s="371">
        <v>0</v>
      </c>
      <c r="H6818" s="186"/>
    </row>
    <row r="6819" spans="1:8" ht="10.9" customHeight="1">
      <c r="A6819" s="806"/>
      <c r="B6819" s="807"/>
      <c r="C6819" s="807"/>
      <c r="D6819" s="807"/>
      <c r="E6819" s="369" t="s">
        <v>10908</v>
      </c>
      <c r="F6819" s="371">
        <f>SUM(F6817:F6818)*F$11</f>
        <v>72.538671928319999</v>
      </c>
      <c r="H6819" s="186"/>
    </row>
    <row r="6820" spans="1:8" ht="10.9" customHeight="1">
      <c r="A6820" s="812"/>
      <c r="B6820" s="813"/>
      <c r="C6820" s="813"/>
      <c r="D6820" s="813"/>
      <c r="E6820" s="372" t="s">
        <v>10909</v>
      </c>
      <c r="F6820" s="441">
        <f>SUM(F6817:F6819)</f>
        <v>435.23203156992003</v>
      </c>
      <c r="H6820" s="186"/>
    </row>
    <row r="6821" spans="1:8" ht="10.9" customHeight="1">
      <c r="H6821" s="186"/>
    </row>
    <row r="6822" spans="1:8" ht="10.9" customHeight="1">
      <c r="H6822" s="186"/>
    </row>
    <row r="6823" spans="1:8" ht="10.9" hidden="1" customHeight="1">
      <c r="H6823" s="186"/>
    </row>
    <row r="6824" spans="1:8" ht="10.9" hidden="1" customHeight="1">
      <c r="H6824" s="186"/>
    </row>
    <row r="6825" spans="1:8" ht="10.9" hidden="1" customHeight="1">
      <c r="H6825" s="186"/>
    </row>
    <row r="6826" spans="1:8" ht="10.9" hidden="1" customHeight="1">
      <c r="H6826" s="186"/>
    </row>
    <row r="6827" spans="1:8" ht="10.9" hidden="1" customHeight="1">
      <c r="H6827" s="186"/>
    </row>
    <row r="6828" spans="1:8" ht="10.9" hidden="1" customHeight="1">
      <c r="H6828" s="186"/>
    </row>
    <row r="6829" spans="1:8" ht="10.9" hidden="1" customHeight="1">
      <c r="H6829" s="186"/>
    </row>
    <row r="6830" spans="1:8" ht="10.9" hidden="1" customHeight="1">
      <c r="H6830" s="186"/>
    </row>
    <row r="6831" spans="1:8" ht="10.9" hidden="1" customHeight="1">
      <c r="H6831" s="186"/>
    </row>
    <row r="6832" spans="1:8" ht="10.9" hidden="1" customHeight="1">
      <c r="H6832" s="186"/>
    </row>
    <row r="6833" spans="1:8" ht="10.9" hidden="1" customHeight="1">
      <c r="H6833" s="186"/>
    </row>
    <row r="6834" spans="1:8" ht="10.9" hidden="1" customHeight="1">
      <c r="A6834" s="791" t="s">
        <v>7073</v>
      </c>
      <c r="B6834" s="792"/>
      <c r="C6834" s="792"/>
      <c r="D6834" s="792"/>
      <c r="E6834" s="792"/>
      <c r="F6834" s="188" t="s">
        <v>3998</v>
      </c>
      <c r="H6834" s="186"/>
    </row>
    <row r="6835" spans="1:8" ht="10.9" hidden="1" customHeight="1">
      <c r="A6835" s="190" t="s">
        <v>10268</v>
      </c>
      <c r="B6835" s="191">
        <f>ROUND(F6857,2)</f>
        <v>54.13</v>
      </c>
      <c r="C6835" s="269"/>
      <c r="D6835" s="269"/>
      <c r="E6835" s="270"/>
      <c r="F6835" s="271"/>
      <c r="H6835" s="186"/>
    </row>
    <row r="6836" spans="1:8" ht="10.9" hidden="1" customHeight="1">
      <c r="A6836" s="195" t="s">
        <v>12885</v>
      </c>
      <c r="B6836" s="196" t="s">
        <v>8261</v>
      </c>
      <c r="C6836" s="196" t="s">
        <v>8262</v>
      </c>
      <c r="D6836" s="196" t="s">
        <v>8263</v>
      </c>
      <c r="E6836" s="196" t="s">
        <v>8264</v>
      </c>
      <c r="F6836" s="197" t="s">
        <v>8265</v>
      </c>
      <c r="H6836" s="186"/>
    </row>
    <row r="6837" spans="1:8" ht="10.9" hidden="1" customHeight="1">
      <c r="A6837" s="778" t="s">
        <v>6573</v>
      </c>
      <c r="B6837" s="779"/>
      <c r="C6837" s="779"/>
      <c r="D6837" s="779"/>
      <c r="E6837" s="779"/>
      <c r="F6837" s="780"/>
      <c r="H6837" s="186"/>
    </row>
    <row r="6838" spans="1:8" ht="10.9" hidden="1" customHeight="1">
      <c r="A6838" s="219" t="s">
        <v>7074</v>
      </c>
      <c r="B6838" s="208" t="s">
        <v>7075</v>
      </c>
      <c r="C6838" s="209" t="s">
        <v>13436</v>
      </c>
      <c r="D6838" s="210">
        <v>0.8</v>
      </c>
      <c r="E6838" s="211">
        <f>Insumos!D$95</f>
        <v>3.7</v>
      </c>
      <c r="F6838" s="204">
        <f>PRODUCT(D6838:E6838)</f>
        <v>2.9600000000000004</v>
      </c>
      <c r="H6838" s="186"/>
    </row>
    <row r="6839" spans="1:8" ht="10.9" hidden="1" customHeight="1">
      <c r="A6839" s="783" t="s">
        <v>6574</v>
      </c>
      <c r="B6839" s="784"/>
      <c r="C6839" s="784"/>
      <c r="D6839" s="784"/>
      <c r="E6839" s="784"/>
      <c r="F6839" s="204">
        <f>SUM(F6838:F6838)</f>
        <v>2.9600000000000004</v>
      </c>
      <c r="H6839" s="186"/>
    </row>
    <row r="6840" spans="1:8" ht="10.9" hidden="1" customHeight="1">
      <c r="A6840" s="778" t="s">
        <v>13437</v>
      </c>
      <c r="B6840" s="779"/>
      <c r="C6840" s="779"/>
      <c r="D6840" s="779"/>
      <c r="E6840" s="779"/>
      <c r="F6840" s="780"/>
      <c r="H6840" s="186"/>
    </row>
    <row r="6841" spans="1:8" ht="10.9" hidden="1" customHeight="1">
      <c r="A6841" s="207" t="s">
        <v>13401</v>
      </c>
      <c r="B6841" s="208" t="s">
        <v>13402</v>
      </c>
      <c r="C6841" s="209" t="s">
        <v>13436</v>
      </c>
      <c r="D6841" s="210">
        <v>0.5</v>
      </c>
      <c r="E6841" s="211">
        <f>F$14</f>
        <v>2.89</v>
      </c>
      <c r="F6841" s="204">
        <f>PRODUCT(D6841:E6841)</f>
        <v>1.4450000000000001</v>
      </c>
      <c r="H6841" s="186"/>
    </row>
    <row r="6842" spans="1:8" ht="10.9" hidden="1" customHeight="1">
      <c r="A6842" s="207" t="s">
        <v>8236</v>
      </c>
      <c r="B6842" s="208" t="s">
        <v>8237</v>
      </c>
      <c r="C6842" s="209" t="s">
        <v>13436</v>
      </c>
      <c r="D6842" s="210">
        <v>1.2</v>
      </c>
      <c r="E6842" s="211">
        <f>F$14</f>
        <v>2.89</v>
      </c>
      <c r="F6842" s="204">
        <f>PRODUCT(D6842:E6842)</f>
        <v>3.468</v>
      </c>
      <c r="H6842" s="186"/>
    </row>
    <row r="6843" spans="1:8" ht="10.9" hidden="1" customHeight="1">
      <c r="A6843" s="207" t="s">
        <v>4681</v>
      </c>
      <c r="B6843" s="208" t="s">
        <v>4682</v>
      </c>
      <c r="C6843" s="209" t="s">
        <v>13436</v>
      </c>
      <c r="D6843" s="210">
        <v>1.2</v>
      </c>
      <c r="E6843" s="211">
        <f>F$12</f>
        <v>2.12</v>
      </c>
      <c r="F6843" s="204">
        <f>PRODUCT(D6843:E6843)</f>
        <v>2.544</v>
      </c>
      <c r="H6843" s="186"/>
    </row>
    <row r="6844" spans="1:8" ht="10.9" hidden="1" customHeight="1">
      <c r="A6844" s="783" t="s">
        <v>13444</v>
      </c>
      <c r="B6844" s="784"/>
      <c r="C6844" s="784"/>
      <c r="D6844" s="784"/>
      <c r="E6844" s="784"/>
      <c r="F6844" s="204">
        <f>SUM(F6841:F6843)</f>
        <v>7.4570000000000007</v>
      </c>
      <c r="H6844" s="186"/>
    </row>
    <row r="6845" spans="1:8" ht="10.9" hidden="1" customHeight="1">
      <c r="A6845" s="778" t="s">
        <v>13445</v>
      </c>
      <c r="B6845" s="779"/>
      <c r="C6845" s="779"/>
      <c r="D6845" s="779"/>
      <c r="E6845" s="779"/>
      <c r="F6845" s="780"/>
      <c r="H6845" s="186"/>
    </row>
    <row r="6846" spans="1:8" ht="10.9" hidden="1" customHeight="1">
      <c r="A6846" s="207" t="s">
        <v>7076</v>
      </c>
      <c r="B6846" s="208" t="s">
        <v>7077</v>
      </c>
      <c r="C6846" s="209" t="s">
        <v>8247</v>
      </c>
      <c r="D6846" s="210">
        <v>21</v>
      </c>
      <c r="E6846" s="211">
        <f>Insumos!D$10</f>
        <v>0.32</v>
      </c>
      <c r="F6846" s="204">
        <f t="shared" ref="F6846:F6852" si="33">PRODUCT(D6846:E6846)</f>
        <v>6.72</v>
      </c>
      <c r="H6846" s="186"/>
    </row>
    <row r="6847" spans="1:8" ht="10.9" hidden="1" customHeight="1">
      <c r="A6847" s="207" t="s">
        <v>8056</v>
      </c>
      <c r="B6847" s="208" t="s">
        <v>8057</v>
      </c>
      <c r="C6847" s="209" t="s">
        <v>8240</v>
      </c>
      <c r="D6847" s="210">
        <v>0.03</v>
      </c>
      <c r="E6847" s="211">
        <f>Insumos!D$12</f>
        <v>42.5</v>
      </c>
      <c r="F6847" s="204">
        <f t="shared" si="33"/>
        <v>1.2749999999999999</v>
      </c>
      <c r="H6847" s="186"/>
    </row>
    <row r="6848" spans="1:8" ht="10.9" hidden="1" customHeight="1">
      <c r="A6848" s="207" t="s">
        <v>7078</v>
      </c>
      <c r="B6848" s="208" t="s">
        <v>7079</v>
      </c>
      <c r="C6848" s="209" t="s">
        <v>8247</v>
      </c>
      <c r="D6848" s="210">
        <v>0.1</v>
      </c>
      <c r="E6848" s="211">
        <f>Insumos!D$318</f>
        <v>12.97</v>
      </c>
      <c r="F6848" s="204">
        <f t="shared" si="33"/>
        <v>1.2970000000000002</v>
      </c>
      <c r="H6848" s="186"/>
    </row>
    <row r="6849" spans="1:8" ht="10.9" hidden="1" customHeight="1">
      <c r="A6849" s="207" t="s">
        <v>8245</v>
      </c>
      <c r="B6849" s="208" t="s">
        <v>8246</v>
      </c>
      <c r="C6849" s="209" t="s">
        <v>8247</v>
      </c>
      <c r="D6849" s="210">
        <v>26.58</v>
      </c>
      <c r="E6849" s="211">
        <f>Insumos!D$22</f>
        <v>0.46</v>
      </c>
      <c r="F6849" s="204">
        <f t="shared" si="33"/>
        <v>12.226799999999999</v>
      </c>
      <c r="H6849" s="186"/>
    </row>
    <row r="6850" spans="1:8" ht="10.9" hidden="1" customHeight="1">
      <c r="A6850" s="207" t="s">
        <v>7080</v>
      </c>
      <c r="B6850" s="208" t="s">
        <v>7081</v>
      </c>
      <c r="C6850" s="209" t="s">
        <v>6555</v>
      </c>
      <c r="D6850" s="210">
        <v>0.1</v>
      </c>
      <c r="E6850" s="211">
        <f>Insumos!D$335</f>
        <v>15.13</v>
      </c>
      <c r="F6850" s="204">
        <f t="shared" si="33"/>
        <v>1.5130000000000001</v>
      </c>
      <c r="H6850" s="186"/>
    </row>
    <row r="6851" spans="1:8" ht="10.9" hidden="1" customHeight="1">
      <c r="A6851" s="207" t="s">
        <v>7082</v>
      </c>
      <c r="B6851" s="208" t="s">
        <v>7083</v>
      </c>
      <c r="C6851" s="209" t="s">
        <v>6555</v>
      </c>
      <c r="D6851" s="210">
        <v>0.05</v>
      </c>
      <c r="E6851" s="211">
        <f>Insumos!D$336</f>
        <v>15.13</v>
      </c>
      <c r="F6851" s="204">
        <f t="shared" si="33"/>
        <v>0.75650000000000006</v>
      </c>
      <c r="H6851" s="186"/>
    </row>
    <row r="6852" spans="1:8" ht="10.9" hidden="1" customHeight="1">
      <c r="A6852" s="207" t="s">
        <v>9289</v>
      </c>
      <c r="B6852" s="208" t="s">
        <v>9290</v>
      </c>
      <c r="C6852" s="209" t="s">
        <v>4675</v>
      </c>
      <c r="D6852" s="210">
        <v>2.5</v>
      </c>
      <c r="E6852" s="211">
        <f>Insumos!D$741</f>
        <v>0.7</v>
      </c>
      <c r="F6852" s="204">
        <f t="shared" si="33"/>
        <v>1.75</v>
      </c>
      <c r="H6852" s="186"/>
    </row>
    <row r="6853" spans="1:8" ht="10.9" hidden="1" customHeight="1">
      <c r="A6853" s="783" t="s">
        <v>10905</v>
      </c>
      <c r="B6853" s="784"/>
      <c r="C6853" s="784"/>
      <c r="D6853" s="784"/>
      <c r="E6853" s="784"/>
      <c r="F6853" s="204">
        <f>SUM(F6846:F6852)</f>
        <v>25.5383</v>
      </c>
      <c r="H6853" s="186"/>
    </row>
    <row r="6854" spans="1:8" ht="10.9" hidden="1" customHeight="1">
      <c r="A6854" s="783" t="s">
        <v>6572</v>
      </c>
      <c r="B6854" s="784"/>
      <c r="C6854" s="784"/>
      <c r="D6854" s="784"/>
      <c r="E6854" s="206" t="s">
        <v>10906</v>
      </c>
      <c r="F6854" s="204">
        <f>SUM(F6839,F6844,F6853)</f>
        <v>35.955300000000001</v>
      </c>
      <c r="H6854" s="186"/>
    </row>
    <row r="6855" spans="1:8" ht="10.9" hidden="1" customHeight="1">
      <c r="A6855" s="783"/>
      <c r="B6855" s="784"/>
      <c r="C6855" s="784"/>
      <c r="D6855" s="784"/>
      <c r="E6855" s="212" t="s">
        <v>10907</v>
      </c>
      <c r="F6855" s="213">
        <f>F$10*(F6844)</f>
        <v>9.1571960000000008</v>
      </c>
      <c r="H6855" s="186"/>
    </row>
    <row r="6856" spans="1:8" ht="10.9" hidden="1" customHeight="1">
      <c r="A6856" s="783"/>
      <c r="B6856" s="784"/>
      <c r="C6856" s="784"/>
      <c r="D6856" s="784"/>
      <c r="E6856" s="206" t="s">
        <v>10908</v>
      </c>
      <c r="F6856" s="213">
        <f>SUM(F6854:F6855)*F$11</f>
        <v>9.0224992000000004</v>
      </c>
      <c r="H6856" s="186"/>
    </row>
    <row r="6857" spans="1:8" ht="10.9" hidden="1" customHeight="1">
      <c r="A6857" s="789"/>
      <c r="B6857" s="790"/>
      <c r="C6857" s="790"/>
      <c r="D6857" s="790"/>
      <c r="E6857" s="215" t="s">
        <v>10909</v>
      </c>
      <c r="F6857" s="216">
        <f>SUM(F6854:F6856)</f>
        <v>54.134995199999999</v>
      </c>
      <c r="H6857" s="186"/>
    </row>
    <row r="6858" spans="1:8" ht="11.45" hidden="1" customHeight="1">
      <c r="A6858" s="791" t="s">
        <v>9801</v>
      </c>
      <c r="B6858" s="792"/>
      <c r="C6858" s="792"/>
      <c r="D6858" s="792"/>
      <c r="E6858" s="792"/>
      <c r="F6858" s="188" t="s">
        <v>3998</v>
      </c>
      <c r="H6858" s="186"/>
    </row>
    <row r="6859" spans="1:8" ht="11.45" hidden="1" customHeight="1">
      <c r="A6859" s="190" t="s">
        <v>10268</v>
      </c>
      <c r="B6859" s="191">
        <f>ROUND(F6883,2)</f>
        <v>63.19</v>
      </c>
      <c r="C6859" s="269"/>
      <c r="D6859" s="269"/>
      <c r="E6859" s="270"/>
      <c r="F6859" s="271"/>
      <c r="H6859" s="186"/>
    </row>
    <row r="6860" spans="1:8" ht="11.45" hidden="1" customHeight="1">
      <c r="A6860" s="195" t="s">
        <v>12885</v>
      </c>
      <c r="B6860" s="196" t="s">
        <v>8261</v>
      </c>
      <c r="C6860" s="196" t="s">
        <v>8262</v>
      </c>
      <c r="D6860" s="196" t="s">
        <v>8263</v>
      </c>
      <c r="E6860" s="196" t="s">
        <v>8264</v>
      </c>
      <c r="F6860" s="197" t="s">
        <v>8265</v>
      </c>
      <c r="H6860" s="186"/>
    </row>
    <row r="6861" spans="1:8" ht="11.45" hidden="1" customHeight="1">
      <c r="A6861" s="778" t="s">
        <v>6573</v>
      </c>
      <c r="B6861" s="779"/>
      <c r="C6861" s="779"/>
      <c r="D6861" s="779"/>
      <c r="E6861" s="779"/>
      <c r="F6861" s="780"/>
      <c r="H6861" s="186"/>
    </row>
    <row r="6862" spans="1:8" ht="11.45" hidden="1" customHeight="1">
      <c r="A6862" s="219" t="s">
        <v>9802</v>
      </c>
      <c r="B6862" s="208" t="s">
        <v>9803</v>
      </c>
      <c r="C6862" s="209" t="s">
        <v>13436</v>
      </c>
      <c r="D6862" s="210">
        <v>0.2</v>
      </c>
      <c r="E6862" s="211">
        <f>Insumos!D$89</f>
        <v>1.17</v>
      </c>
      <c r="F6862" s="204">
        <f>PRODUCT(D6862:E6862)</f>
        <v>0.23399999999999999</v>
      </c>
      <c r="H6862" s="186"/>
    </row>
    <row r="6863" spans="1:8" ht="11.45" hidden="1" customHeight="1">
      <c r="A6863" s="219" t="s">
        <v>7074</v>
      </c>
      <c r="B6863" s="208" t="s">
        <v>7075</v>
      </c>
      <c r="C6863" s="209" t="s">
        <v>13436</v>
      </c>
      <c r="D6863" s="210">
        <v>0.8</v>
      </c>
      <c r="E6863" s="211">
        <f>Insumos!D$95</f>
        <v>3.7</v>
      </c>
      <c r="F6863" s="204">
        <f>PRODUCT(D6863:E6863)</f>
        <v>2.9600000000000004</v>
      </c>
      <c r="H6863" s="186"/>
    </row>
    <row r="6864" spans="1:8" ht="11.45" hidden="1" customHeight="1">
      <c r="A6864" s="783" t="s">
        <v>6574</v>
      </c>
      <c r="B6864" s="784"/>
      <c r="C6864" s="784"/>
      <c r="D6864" s="784"/>
      <c r="E6864" s="784"/>
      <c r="F6864" s="204">
        <f>SUM(F6862:F6863)</f>
        <v>3.1940000000000004</v>
      </c>
      <c r="H6864" s="186"/>
    </row>
    <row r="6865" spans="1:8" ht="11.45" hidden="1" customHeight="1">
      <c r="A6865" s="778" t="s">
        <v>13437</v>
      </c>
      <c r="B6865" s="779"/>
      <c r="C6865" s="779"/>
      <c r="D6865" s="779"/>
      <c r="E6865" s="779"/>
      <c r="F6865" s="780"/>
      <c r="H6865" s="186"/>
    </row>
    <row r="6866" spans="1:8" ht="11.45" hidden="1" customHeight="1">
      <c r="A6866" s="207" t="s">
        <v>13401</v>
      </c>
      <c r="B6866" s="208" t="s">
        <v>13402</v>
      </c>
      <c r="C6866" s="209" t="s">
        <v>13436</v>
      </c>
      <c r="D6866" s="210">
        <v>1.5</v>
      </c>
      <c r="E6866" s="211">
        <f>F$14</f>
        <v>2.89</v>
      </c>
      <c r="F6866" s="204">
        <f>PRODUCT(D6866:E6866)</f>
        <v>4.335</v>
      </c>
      <c r="H6866" s="186"/>
    </row>
    <row r="6867" spans="1:8" ht="11.45" hidden="1" customHeight="1">
      <c r="A6867" s="207" t="s">
        <v>8236</v>
      </c>
      <c r="B6867" s="208" t="s">
        <v>8237</v>
      </c>
      <c r="C6867" s="209" t="s">
        <v>13436</v>
      </c>
      <c r="D6867" s="210">
        <v>1.2</v>
      </c>
      <c r="E6867" s="211">
        <f>F$14</f>
        <v>2.89</v>
      </c>
      <c r="F6867" s="204">
        <f>PRODUCT(D6867:E6867)</f>
        <v>3.468</v>
      </c>
      <c r="H6867" s="186"/>
    </row>
    <row r="6868" spans="1:8" ht="11.45" hidden="1" customHeight="1">
      <c r="A6868" s="207" t="s">
        <v>4681</v>
      </c>
      <c r="B6868" s="208" t="s">
        <v>4682</v>
      </c>
      <c r="C6868" s="209" t="s">
        <v>13436</v>
      </c>
      <c r="D6868" s="210">
        <v>1.2</v>
      </c>
      <c r="E6868" s="211">
        <f>F$12</f>
        <v>2.12</v>
      </c>
      <c r="F6868" s="204">
        <f>PRODUCT(D6868:E6868)</f>
        <v>2.544</v>
      </c>
      <c r="H6868" s="186"/>
    </row>
    <row r="6869" spans="1:8" ht="11.45" hidden="1" customHeight="1">
      <c r="A6869" s="783" t="s">
        <v>13444</v>
      </c>
      <c r="B6869" s="784"/>
      <c r="C6869" s="784"/>
      <c r="D6869" s="784"/>
      <c r="E6869" s="784"/>
      <c r="F6869" s="204">
        <f>SUM(F6866:F6868)</f>
        <v>10.347</v>
      </c>
      <c r="H6869" s="186"/>
    </row>
    <row r="6870" spans="1:8" ht="11.45" hidden="1" customHeight="1">
      <c r="A6870" s="778" t="s">
        <v>13445</v>
      </c>
      <c r="B6870" s="779"/>
      <c r="C6870" s="779"/>
      <c r="D6870" s="779"/>
      <c r="E6870" s="779"/>
      <c r="F6870" s="780"/>
      <c r="H6870" s="186"/>
    </row>
    <row r="6871" spans="1:8" ht="11.45" hidden="1" customHeight="1">
      <c r="A6871" s="207" t="s">
        <v>7076</v>
      </c>
      <c r="B6871" s="208" t="s">
        <v>7077</v>
      </c>
      <c r="C6871" s="209" t="s">
        <v>8247</v>
      </c>
      <c r="D6871" s="210">
        <v>21</v>
      </c>
      <c r="E6871" s="211">
        <f>Insumos!D$10</f>
        <v>0.32</v>
      </c>
      <c r="F6871" s="204">
        <f t="shared" ref="F6871:F6878" si="34">PRODUCT(D6871:E6871)</f>
        <v>6.72</v>
      </c>
      <c r="H6871" s="186"/>
    </row>
    <row r="6872" spans="1:8" ht="11.45" hidden="1" customHeight="1">
      <c r="A6872" s="207" t="s">
        <v>8056</v>
      </c>
      <c r="B6872" s="208" t="s">
        <v>8057</v>
      </c>
      <c r="C6872" s="209" t="s">
        <v>8240</v>
      </c>
      <c r="D6872" s="210">
        <v>0.03</v>
      </c>
      <c r="E6872" s="211">
        <f>Insumos!D$12</f>
        <v>42.5</v>
      </c>
      <c r="F6872" s="204">
        <f t="shared" si="34"/>
        <v>1.2749999999999999</v>
      </c>
      <c r="H6872" s="186"/>
    </row>
    <row r="6873" spans="1:8" ht="11.45" hidden="1" customHeight="1">
      <c r="A6873" s="207" t="s">
        <v>7078</v>
      </c>
      <c r="B6873" s="208" t="s">
        <v>7079</v>
      </c>
      <c r="C6873" s="209" t="s">
        <v>8247</v>
      </c>
      <c r="D6873" s="210">
        <v>0.15</v>
      </c>
      <c r="E6873" s="211">
        <f>Insumos!D$318</f>
        <v>12.97</v>
      </c>
      <c r="F6873" s="204">
        <f t="shared" si="34"/>
        <v>1.9455</v>
      </c>
      <c r="H6873" s="186"/>
    </row>
    <row r="6874" spans="1:8" ht="11.45" hidden="1" customHeight="1">
      <c r="A6874" s="207" t="s">
        <v>8245</v>
      </c>
      <c r="B6874" s="208" t="s">
        <v>8246</v>
      </c>
      <c r="C6874" s="209" t="s">
        <v>8247</v>
      </c>
      <c r="D6874" s="210">
        <v>26.58</v>
      </c>
      <c r="E6874" s="211">
        <f>Insumos!D$22</f>
        <v>0.46</v>
      </c>
      <c r="F6874" s="204">
        <f t="shared" si="34"/>
        <v>12.226799999999999</v>
      </c>
      <c r="H6874" s="186"/>
    </row>
    <row r="6875" spans="1:8" ht="11.45" hidden="1" customHeight="1">
      <c r="A6875" s="207" t="s">
        <v>4075</v>
      </c>
      <c r="B6875" s="208" t="s">
        <v>4076</v>
      </c>
      <c r="C6875" s="209" t="s">
        <v>6555</v>
      </c>
      <c r="D6875" s="210">
        <v>0.03</v>
      </c>
      <c r="E6875" s="211">
        <f>Insumos!D$331</f>
        <v>7.46</v>
      </c>
      <c r="F6875" s="204">
        <f t="shared" si="34"/>
        <v>0.2238</v>
      </c>
      <c r="H6875" s="186"/>
    </row>
    <row r="6876" spans="1:8" ht="11.45" hidden="1" customHeight="1">
      <c r="A6876" s="207" t="s">
        <v>7080</v>
      </c>
      <c r="B6876" s="208" t="s">
        <v>7081</v>
      </c>
      <c r="C6876" s="209" t="s">
        <v>6555</v>
      </c>
      <c r="D6876" s="210">
        <v>0.1</v>
      </c>
      <c r="E6876" s="211">
        <f>Insumos!D$335</f>
        <v>15.13</v>
      </c>
      <c r="F6876" s="204">
        <f t="shared" si="34"/>
        <v>1.5130000000000001</v>
      </c>
      <c r="H6876" s="186"/>
    </row>
    <row r="6877" spans="1:8" ht="11.45" hidden="1" customHeight="1">
      <c r="A6877" s="207" t="s">
        <v>7082</v>
      </c>
      <c r="B6877" s="208" t="s">
        <v>7083</v>
      </c>
      <c r="C6877" s="209" t="s">
        <v>6555</v>
      </c>
      <c r="D6877" s="210">
        <v>0.05</v>
      </c>
      <c r="E6877" s="211">
        <f>Insumos!D$336</f>
        <v>15.13</v>
      </c>
      <c r="F6877" s="204">
        <f t="shared" si="34"/>
        <v>0.75650000000000006</v>
      </c>
      <c r="H6877" s="186"/>
    </row>
    <row r="6878" spans="1:8" ht="11.45" hidden="1" customHeight="1">
      <c r="A6878" s="207" t="s">
        <v>9289</v>
      </c>
      <c r="B6878" s="208" t="s">
        <v>9290</v>
      </c>
      <c r="C6878" s="209" t="s">
        <v>4675</v>
      </c>
      <c r="D6878" s="210">
        <v>2.5</v>
      </c>
      <c r="E6878" s="211">
        <f>Insumos!D$741</f>
        <v>0.7</v>
      </c>
      <c r="F6878" s="204">
        <f t="shared" si="34"/>
        <v>1.75</v>
      </c>
      <c r="H6878" s="186"/>
    </row>
    <row r="6879" spans="1:8" ht="11.45" hidden="1" customHeight="1">
      <c r="A6879" s="783" t="s">
        <v>10905</v>
      </c>
      <c r="B6879" s="784"/>
      <c r="C6879" s="784"/>
      <c r="D6879" s="784"/>
      <c r="E6879" s="784"/>
      <c r="F6879" s="204">
        <f>SUM(F6871:F6878)</f>
        <v>26.410599999999999</v>
      </c>
      <c r="H6879" s="186"/>
    </row>
    <row r="6880" spans="1:8" ht="11.45" hidden="1" customHeight="1">
      <c r="A6880" s="783" t="s">
        <v>6572</v>
      </c>
      <c r="B6880" s="784"/>
      <c r="C6880" s="784"/>
      <c r="D6880" s="784"/>
      <c r="E6880" s="206" t="s">
        <v>10906</v>
      </c>
      <c r="F6880" s="204">
        <f>SUM(F6864,F6869,F6879)</f>
        <v>39.951599999999999</v>
      </c>
      <c r="H6880" s="186"/>
    </row>
    <row r="6881" spans="1:8" ht="11.45" hidden="1" customHeight="1">
      <c r="A6881" s="783"/>
      <c r="B6881" s="784"/>
      <c r="C6881" s="784"/>
      <c r="D6881" s="784"/>
      <c r="E6881" s="212" t="s">
        <v>10907</v>
      </c>
      <c r="F6881" s="213">
        <f>F$10*(F6869)</f>
        <v>12.706116</v>
      </c>
      <c r="H6881" s="186"/>
    </row>
    <row r="6882" spans="1:8" ht="11.45" hidden="1" customHeight="1">
      <c r="A6882" s="783"/>
      <c r="B6882" s="784"/>
      <c r="C6882" s="784"/>
      <c r="D6882" s="784"/>
      <c r="E6882" s="206" t="s">
        <v>10908</v>
      </c>
      <c r="F6882" s="213">
        <f>SUM(F6880:F6881)*F$11</f>
        <v>10.531543200000002</v>
      </c>
      <c r="H6882" s="186"/>
    </row>
    <row r="6883" spans="1:8" ht="11.45" hidden="1" customHeight="1">
      <c r="A6883" s="789"/>
      <c r="B6883" s="790"/>
      <c r="C6883" s="790"/>
      <c r="D6883" s="790"/>
      <c r="E6883" s="215" t="s">
        <v>10909</v>
      </c>
      <c r="F6883" s="216">
        <f>SUM(F6880:F6882)</f>
        <v>63.189259200000002</v>
      </c>
      <c r="H6883" s="186"/>
    </row>
    <row r="6884" spans="1:8" ht="11.45" hidden="1" customHeight="1">
      <c r="H6884" s="186"/>
    </row>
    <row r="6885" spans="1:8" ht="11.45" hidden="1" customHeight="1">
      <c r="A6885" s="791" t="s">
        <v>9804</v>
      </c>
      <c r="B6885" s="792"/>
      <c r="C6885" s="792"/>
      <c r="D6885" s="792"/>
      <c r="E6885" s="781" t="s">
        <v>3998</v>
      </c>
      <c r="F6885" s="782"/>
      <c r="H6885" s="186"/>
    </row>
    <row r="6886" spans="1:8" ht="11.45" hidden="1" customHeight="1">
      <c r="A6886" s="190" t="s">
        <v>10268</v>
      </c>
      <c r="B6886" s="191">
        <f>ROUND(F6906,2)</f>
        <v>26.26</v>
      </c>
      <c r="C6886" s="269"/>
      <c r="D6886" s="269"/>
      <c r="E6886" s="270"/>
      <c r="F6886" s="271"/>
      <c r="H6886" s="186"/>
    </row>
    <row r="6887" spans="1:8" ht="11.45" hidden="1" customHeight="1">
      <c r="A6887" s="195" t="s">
        <v>12885</v>
      </c>
      <c r="B6887" s="196" t="s">
        <v>8261</v>
      </c>
      <c r="C6887" s="196" t="s">
        <v>8262</v>
      </c>
      <c r="D6887" s="196" t="s">
        <v>8263</v>
      </c>
      <c r="E6887" s="196" t="s">
        <v>8264</v>
      </c>
      <c r="F6887" s="197" t="s">
        <v>8265</v>
      </c>
      <c r="H6887" s="186"/>
    </row>
    <row r="6888" spans="1:8" ht="11.45" hidden="1" customHeight="1">
      <c r="A6888" s="778" t="s">
        <v>6573</v>
      </c>
      <c r="B6888" s="779"/>
      <c r="C6888" s="779"/>
      <c r="D6888" s="779"/>
      <c r="E6888" s="779"/>
      <c r="F6888" s="780"/>
      <c r="H6888" s="186"/>
    </row>
    <row r="6889" spans="1:8" ht="11.45" hidden="1" customHeight="1">
      <c r="A6889" s="219" t="s">
        <v>7074</v>
      </c>
      <c r="B6889" s="208" t="s">
        <v>7075</v>
      </c>
      <c r="C6889" s="209" t="s">
        <v>13436</v>
      </c>
      <c r="D6889" s="210">
        <v>0.6</v>
      </c>
      <c r="E6889" s="211">
        <f>Insumos!D$95</f>
        <v>3.7</v>
      </c>
      <c r="F6889" s="204">
        <f>PRODUCT(D6889:E6889)</f>
        <v>2.2200000000000002</v>
      </c>
      <c r="H6889" s="186"/>
    </row>
    <row r="6890" spans="1:8" ht="11.45" hidden="1" customHeight="1">
      <c r="A6890" s="783" t="s">
        <v>6574</v>
      </c>
      <c r="B6890" s="784"/>
      <c r="C6890" s="784"/>
      <c r="D6890" s="784"/>
      <c r="E6890" s="784"/>
      <c r="F6890" s="204">
        <f>SUM(F6889:F6889)</f>
        <v>2.2200000000000002</v>
      </c>
      <c r="H6890" s="186"/>
    </row>
    <row r="6891" spans="1:8" ht="11.45" hidden="1" customHeight="1">
      <c r="A6891" s="778" t="s">
        <v>13437</v>
      </c>
      <c r="B6891" s="779"/>
      <c r="C6891" s="779"/>
      <c r="D6891" s="779"/>
      <c r="E6891" s="779"/>
      <c r="F6891" s="780"/>
      <c r="H6891" s="186"/>
    </row>
    <row r="6892" spans="1:8" ht="11.45" hidden="1" customHeight="1">
      <c r="A6892" s="207" t="s">
        <v>13399</v>
      </c>
      <c r="B6892" s="208" t="s">
        <v>13400</v>
      </c>
      <c r="C6892" s="209" t="s">
        <v>13436</v>
      </c>
      <c r="D6892" s="210">
        <v>0.75</v>
      </c>
      <c r="E6892" s="211">
        <f>F$13</f>
        <v>2.2200000000000002</v>
      </c>
      <c r="F6892" s="204">
        <f>PRODUCT(D6892:E6892)</f>
        <v>1.665</v>
      </c>
      <c r="H6892" s="186"/>
    </row>
    <row r="6893" spans="1:8" ht="11.45" hidden="1" customHeight="1">
      <c r="A6893" s="207" t="s">
        <v>13401</v>
      </c>
      <c r="B6893" s="208" t="s">
        <v>13402</v>
      </c>
      <c r="C6893" s="209" t="s">
        <v>13436</v>
      </c>
      <c r="D6893" s="210">
        <v>1.1499999999999999</v>
      </c>
      <c r="E6893" s="211">
        <f>F$14</f>
        <v>2.89</v>
      </c>
      <c r="F6893" s="204">
        <f>PRODUCT(D6893:E6893)</f>
        <v>3.3234999999999997</v>
      </c>
      <c r="H6893" s="186"/>
    </row>
    <row r="6894" spans="1:8" ht="11.45" hidden="1" customHeight="1">
      <c r="A6894" s="783" t="s">
        <v>13444</v>
      </c>
      <c r="B6894" s="784"/>
      <c r="C6894" s="784"/>
      <c r="D6894" s="784"/>
      <c r="E6894" s="784"/>
      <c r="F6894" s="204">
        <f>SUM(F6892:F6893)</f>
        <v>4.9885000000000002</v>
      </c>
      <c r="H6894" s="186"/>
    </row>
    <row r="6895" spans="1:8" ht="11.45" hidden="1" customHeight="1">
      <c r="A6895" s="778" t="s">
        <v>13445</v>
      </c>
      <c r="B6895" s="779"/>
      <c r="C6895" s="779"/>
      <c r="D6895" s="779"/>
      <c r="E6895" s="779"/>
      <c r="F6895" s="780"/>
      <c r="H6895" s="186"/>
    </row>
    <row r="6896" spans="1:8" ht="11.45" hidden="1" customHeight="1">
      <c r="A6896" s="207" t="s">
        <v>7078</v>
      </c>
      <c r="B6896" s="208" t="s">
        <v>7079</v>
      </c>
      <c r="C6896" s="209" t="s">
        <v>8247</v>
      </c>
      <c r="D6896" s="210">
        <v>0.3</v>
      </c>
      <c r="E6896" s="211">
        <f>Insumos!D$318</f>
        <v>12.97</v>
      </c>
      <c r="F6896" s="204">
        <f t="shared" ref="F6896:F6901" si="35">PRODUCT(D6896:E6896)</f>
        <v>3.891</v>
      </c>
      <c r="H6896" s="186"/>
    </row>
    <row r="6897" spans="1:8" ht="11.45" hidden="1" customHeight="1">
      <c r="A6897" s="207" t="s">
        <v>8648</v>
      </c>
      <c r="B6897" s="208" t="s">
        <v>8649</v>
      </c>
      <c r="C6897" s="209" t="s">
        <v>8247</v>
      </c>
      <c r="D6897" s="210">
        <v>0.6</v>
      </c>
      <c r="E6897" s="211">
        <f>Insumos!D$21</f>
        <v>1.5</v>
      </c>
      <c r="F6897" s="204">
        <f t="shared" si="35"/>
        <v>0.89999999999999991</v>
      </c>
      <c r="H6897" s="186"/>
    </row>
    <row r="6898" spans="1:8" ht="11.45" hidden="1" customHeight="1">
      <c r="A6898" s="207" t="s">
        <v>8245</v>
      </c>
      <c r="B6898" s="208" t="s">
        <v>8246</v>
      </c>
      <c r="C6898" s="209" t="s">
        <v>8247</v>
      </c>
      <c r="D6898" s="210">
        <v>0.8</v>
      </c>
      <c r="E6898" s="211">
        <f>Insumos!D$22</f>
        <v>0.46</v>
      </c>
      <c r="F6898" s="204">
        <f t="shared" si="35"/>
        <v>0.36800000000000005</v>
      </c>
      <c r="H6898" s="186"/>
    </row>
    <row r="6899" spans="1:8" ht="11.45" hidden="1" customHeight="1">
      <c r="A6899" s="207" t="s">
        <v>4075</v>
      </c>
      <c r="B6899" s="208" t="s">
        <v>4076</v>
      </c>
      <c r="C6899" s="209" t="s">
        <v>6555</v>
      </c>
      <c r="D6899" s="210">
        <v>0.15</v>
      </c>
      <c r="E6899" s="211">
        <f>Insumos!D$331</f>
        <v>7.46</v>
      </c>
      <c r="F6899" s="204">
        <f t="shared" si="35"/>
        <v>1.119</v>
      </c>
      <c r="H6899" s="186"/>
    </row>
    <row r="6900" spans="1:8" ht="11.45" hidden="1" customHeight="1">
      <c r="A6900" s="207" t="s">
        <v>7080</v>
      </c>
      <c r="B6900" s="208" t="s">
        <v>7081</v>
      </c>
      <c r="C6900" s="209" t="s">
        <v>6555</v>
      </c>
      <c r="D6900" s="210">
        <v>0.1</v>
      </c>
      <c r="E6900" s="211">
        <f>Insumos!D$335</f>
        <v>15.13</v>
      </c>
      <c r="F6900" s="204">
        <f t="shared" si="35"/>
        <v>1.5130000000000001</v>
      </c>
      <c r="H6900" s="186"/>
    </row>
    <row r="6901" spans="1:8" ht="11.45" hidden="1" customHeight="1">
      <c r="A6901" s="207" t="s">
        <v>7082</v>
      </c>
      <c r="B6901" s="208" t="s">
        <v>7083</v>
      </c>
      <c r="C6901" s="209" t="s">
        <v>6555</v>
      </c>
      <c r="D6901" s="210">
        <v>0.05</v>
      </c>
      <c r="E6901" s="211">
        <f>Insumos!D$336</f>
        <v>15.13</v>
      </c>
      <c r="F6901" s="204">
        <f t="shared" si="35"/>
        <v>0.75650000000000006</v>
      </c>
      <c r="H6901" s="186"/>
    </row>
    <row r="6902" spans="1:8" ht="11.45" hidden="1" customHeight="1">
      <c r="A6902" s="783" t="s">
        <v>10905</v>
      </c>
      <c r="B6902" s="784"/>
      <c r="C6902" s="784"/>
      <c r="D6902" s="784"/>
      <c r="E6902" s="784"/>
      <c r="F6902" s="204">
        <f>SUM(F6896:F6901)</f>
        <v>8.5475000000000012</v>
      </c>
      <c r="H6902" s="186"/>
    </row>
    <row r="6903" spans="1:8" ht="11.45" hidden="1" customHeight="1">
      <c r="A6903" s="783" t="s">
        <v>6572</v>
      </c>
      <c r="B6903" s="784"/>
      <c r="C6903" s="784"/>
      <c r="D6903" s="784"/>
      <c r="E6903" s="206" t="s">
        <v>10906</v>
      </c>
      <c r="F6903" s="204">
        <f>SUM(F6890,F6894,F6902)</f>
        <v>15.756000000000002</v>
      </c>
      <c r="H6903" s="186"/>
    </row>
    <row r="6904" spans="1:8" ht="11.45" hidden="1" customHeight="1">
      <c r="A6904" s="783"/>
      <c r="B6904" s="784"/>
      <c r="C6904" s="784"/>
      <c r="D6904" s="784"/>
      <c r="E6904" s="212" t="s">
        <v>10907</v>
      </c>
      <c r="F6904" s="213">
        <f>F$10*(F6894)</f>
        <v>6.1258780000000002</v>
      </c>
      <c r="H6904" s="186"/>
    </row>
    <row r="6905" spans="1:8" ht="11.45" hidden="1" customHeight="1">
      <c r="A6905" s="783"/>
      <c r="B6905" s="784"/>
      <c r="C6905" s="784"/>
      <c r="D6905" s="784"/>
      <c r="E6905" s="206" t="s">
        <v>10908</v>
      </c>
      <c r="F6905" s="213">
        <f>SUM(F6903:F6904)*F$11</f>
        <v>4.3763756000000003</v>
      </c>
      <c r="H6905" s="186"/>
    </row>
    <row r="6906" spans="1:8" ht="11.45" hidden="1" customHeight="1">
      <c r="A6906" s="789"/>
      <c r="B6906" s="790"/>
      <c r="C6906" s="790"/>
      <c r="D6906" s="790"/>
      <c r="E6906" s="215" t="s">
        <v>10909</v>
      </c>
      <c r="F6906" s="216">
        <f>SUM(F6903:F6905)</f>
        <v>26.2582536</v>
      </c>
      <c r="H6906" s="186"/>
    </row>
    <row r="6907" spans="1:8" hidden="1">
      <c r="A6907" s="819" t="s">
        <v>5592</v>
      </c>
      <c r="B6907" s="819"/>
      <c r="C6907" s="819"/>
      <c r="D6907" s="819"/>
      <c r="E6907" s="819"/>
      <c r="F6907" s="819"/>
      <c r="H6907" s="186"/>
    </row>
    <row r="6908" spans="1:8" hidden="1">
      <c r="H6908" s="186"/>
    </row>
    <row r="6909" spans="1:8" ht="25.5" hidden="1" customHeight="1">
      <c r="A6909" s="787" t="s">
        <v>5593</v>
      </c>
      <c r="B6909" s="788"/>
      <c r="C6909" s="788"/>
      <c r="D6909" s="788"/>
      <c r="E6909" s="781" t="s">
        <v>3998</v>
      </c>
      <c r="F6909" s="782"/>
      <c r="H6909" s="186"/>
    </row>
    <row r="6910" spans="1:8" ht="12.75" hidden="1" customHeight="1">
      <c r="A6910" s="190" t="s">
        <v>10268</v>
      </c>
      <c r="B6910" s="191">
        <f>ROUND(F6922,2)</f>
        <v>104.73</v>
      </c>
      <c r="C6910" s="432"/>
      <c r="D6910" s="432"/>
      <c r="E6910" s="270"/>
      <c r="F6910" s="271"/>
      <c r="H6910" s="186"/>
    </row>
    <row r="6911" spans="1:8" hidden="1">
      <c r="A6911" s="195" t="s">
        <v>12885</v>
      </c>
      <c r="B6911" s="196" t="s">
        <v>8261</v>
      </c>
      <c r="C6911" s="196" t="s">
        <v>8262</v>
      </c>
      <c r="D6911" s="196" t="s">
        <v>8263</v>
      </c>
      <c r="E6911" s="196" t="s">
        <v>8264</v>
      </c>
      <c r="F6911" s="197" t="s">
        <v>8265</v>
      </c>
      <c r="H6911" s="186"/>
    </row>
    <row r="6912" spans="1:8" hidden="1">
      <c r="A6912" s="778" t="s">
        <v>8771</v>
      </c>
      <c r="B6912" s="779"/>
      <c r="C6912" s="779"/>
      <c r="D6912" s="779"/>
      <c r="E6912" s="779"/>
      <c r="F6912" s="780"/>
      <c r="H6912" s="186"/>
    </row>
    <row r="6913" spans="1:8" ht="35.25" hidden="1" customHeight="1">
      <c r="A6913" s="219" t="s">
        <v>5594</v>
      </c>
      <c r="B6913" s="208" t="s">
        <v>6184</v>
      </c>
      <c r="C6913" s="209" t="s">
        <v>8240</v>
      </c>
      <c r="D6913" s="210">
        <v>0.18</v>
      </c>
      <c r="E6913" s="272">
        <f>B$4052/1.25</f>
        <v>295.44799999999998</v>
      </c>
      <c r="F6913" s="204">
        <f>PRODUCT(D6913:E6913)</f>
        <v>53.180639999999997</v>
      </c>
      <c r="H6913" s="274"/>
    </row>
    <row r="6914" spans="1:8" ht="23.25" hidden="1" customHeight="1">
      <c r="A6914" s="219" t="s">
        <v>7205</v>
      </c>
      <c r="B6914" s="208" t="s">
        <v>9864</v>
      </c>
      <c r="C6914" s="209" t="s">
        <v>8240</v>
      </c>
      <c r="D6914" s="210">
        <v>7.0000000000000007E-2</v>
      </c>
      <c r="E6914" s="210">
        <f>B$3483/1.25</f>
        <v>247.63200000000001</v>
      </c>
      <c r="F6914" s="204">
        <f>PRODUCT(D6914:E6914)</f>
        <v>17.334240000000001</v>
      </c>
      <c r="H6914" s="186"/>
    </row>
    <row r="6915" spans="1:8" ht="32.25" hidden="1" customHeight="1">
      <c r="A6915" s="219" t="s">
        <v>1701</v>
      </c>
      <c r="B6915" s="208" t="s">
        <v>9865</v>
      </c>
      <c r="C6915" s="209" t="s">
        <v>12889</v>
      </c>
      <c r="D6915" s="210">
        <v>1</v>
      </c>
      <c r="E6915" s="210">
        <f>B$6756/1.25</f>
        <v>14.559999999999999</v>
      </c>
      <c r="F6915" s="204">
        <f>PRODUCT(D6915:E6915)</f>
        <v>14.559999999999999</v>
      </c>
      <c r="H6915" s="186"/>
    </row>
    <row r="6916" spans="1:8" ht="22.5" hidden="1">
      <c r="A6916" s="219" t="s">
        <v>10917</v>
      </c>
      <c r="B6916" s="208" t="s">
        <v>9326</v>
      </c>
      <c r="C6916" s="209" t="s">
        <v>8240</v>
      </c>
      <c r="D6916" s="210">
        <v>0.12</v>
      </c>
      <c r="E6916" s="210">
        <f>B$2368/1.25</f>
        <v>11.792</v>
      </c>
      <c r="F6916" s="204">
        <f>PRODUCT(D6916:E6916)</f>
        <v>1.4150399999999999</v>
      </c>
      <c r="H6916" s="186"/>
    </row>
    <row r="6917" spans="1:8" ht="22.5" hidden="1">
      <c r="A6917" s="219" t="s">
        <v>9866</v>
      </c>
      <c r="B6917" s="208" t="s">
        <v>11803</v>
      </c>
      <c r="C6917" s="209" t="s">
        <v>8240</v>
      </c>
      <c r="D6917" s="210">
        <v>0.12</v>
      </c>
      <c r="E6917" s="210">
        <f>B$2790/1.25</f>
        <v>6.5760000000000005</v>
      </c>
      <c r="F6917" s="204">
        <f>PRODUCT(D6917:E6917)</f>
        <v>0.78912000000000004</v>
      </c>
      <c r="H6917" s="186"/>
    </row>
    <row r="6918" spans="1:8" ht="12.75" hidden="1" customHeight="1">
      <c r="A6918" s="783" t="s">
        <v>10886</v>
      </c>
      <c r="B6918" s="784"/>
      <c r="C6918" s="784"/>
      <c r="D6918" s="784"/>
      <c r="E6918" s="784"/>
      <c r="F6918" s="204">
        <f>SUM(F6913:F6917)</f>
        <v>87.279040000000009</v>
      </c>
      <c r="H6918" s="186"/>
    </row>
    <row r="6919" spans="1:8" hidden="1">
      <c r="A6919" s="783" t="s">
        <v>6572</v>
      </c>
      <c r="B6919" s="784"/>
      <c r="C6919" s="784"/>
      <c r="D6919" s="784"/>
      <c r="E6919" s="206" t="s">
        <v>10906</v>
      </c>
      <c r="F6919" s="204">
        <f>SUM(F6918)</f>
        <v>87.279040000000009</v>
      </c>
      <c r="H6919" s="186"/>
    </row>
    <row r="6920" spans="1:8" hidden="1">
      <c r="A6920" s="783"/>
      <c r="B6920" s="784"/>
      <c r="C6920" s="784"/>
      <c r="D6920" s="784"/>
      <c r="E6920" s="206" t="s">
        <v>10907</v>
      </c>
      <c r="F6920" s="213">
        <f>F$10*(F6910)</f>
        <v>0</v>
      </c>
      <c r="H6920" s="186"/>
    </row>
    <row r="6921" spans="1:8" hidden="1">
      <c r="A6921" s="783"/>
      <c r="B6921" s="784"/>
      <c r="C6921" s="784"/>
      <c r="D6921" s="784"/>
      <c r="E6921" s="206" t="s">
        <v>10908</v>
      </c>
      <c r="F6921" s="213">
        <f>SUM(F6919:F6920)*F$11</f>
        <v>17.455808000000001</v>
      </c>
      <c r="H6921" s="186"/>
    </row>
    <row r="6922" spans="1:8" hidden="1">
      <c r="A6922" s="789"/>
      <c r="B6922" s="790"/>
      <c r="C6922" s="790"/>
      <c r="D6922" s="790"/>
      <c r="E6922" s="214" t="s">
        <v>10909</v>
      </c>
      <c r="F6922" s="216">
        <f>SUM(F6919:F6921)</f>
        <v>104.73484800000001</v>
      </c>
      <c r="H6922" s="186"/>
    </row>
    <row r="6923" spans="1:8" hidden="1">
      <c r="H6923" s="186"/>
    </row>
    <row r="6924" spans="1:8" ht="23.25" hidden="1" customHeight="1">
      <c r="A6924" s="791" t="s">
        <v>11804</v>
      </c>
      <c r="B6924" s="792"/>
      <c r="C6924" s="792"/>
      <c r="D6924" s="792"/>
      <c r="E6924" s="781" t="s">
        <v>3998</v>
      </c>
      <c r="F6924" s="782"/>
      <c r="H6924" s="186"/>
    </row>
    <row r="6925" spans="1:8" ht="12.75" hidden="1" customHeight="1">
      <c r="A6925" s="190" t="s">
        <v>10268</v>
      </c>
      <c r="B6925" s="191">
        <f>ROUND(F6939,2)</f>
        <v>35.57</v>
      </c>
      <c r="C6925" s="444"/>
      <c r="D6925" s="444"/>
      <c r="E6925" s="270"/>
      <c r="F6925" s="271"/>
      <c r="H6925" s="186"/>
    </row>
    <row r="6926" spans="1:8" hidden="1">
      <c r="A6926" s="195" t="s">
        <v>12885</v>
      </c>
      <c r="B6926" s="196" t="s">
        <v>8261</v>
      </c>
      <c r="C6926" s="196" t="s">
        <v>8262</v>
      </c>
      <c r="D6926" s="196" t="s">
        <v>8263</v>
      </c>
      <c r="E6926" s="196" t="s">
        <v>8264</v>
      </c>
      <c r="F6926" s="197" t="s">
        <v>8265</v>
      </c>
      <c r="H6926" s="186"/>
    </row>
    <row r="6927" spans="1:8" ht="12.75" hidden="1" customHeight="1">
      <c r="A6927" s="778" t="s">
        <v>13437</v>
      </c>
      <c r="B6927" s="779"/>
      <c r="C6927" s="779"/>
      <c r="D6927" s="779"/>
      <c r="E6927" s="779"/>
      <c r="F6927" s="780"/>
      <c r="H6927" s="186"/>
    </row>
    <row r="6928" spans="1:8" hidden="1">
      <c r="A6928" s="207" t="s">
        <v>736</v>
      </c>
      <c r="B6928" s="208" t="s">
        <v>737</v>
      </c>
      <c r="C6928" s="209" t="s">
        <v>13436</v>
      </c>
      <c r="D6928" s="210">
        <v>0.5</v>
      </c>
      <c r="E6928" s="211">
        <f>F$14</f>
        <v>2.89</v>
      </c>
      <c r="F6928" s="204">
        <f>PRODUCT(D6928:E6928)</f>
        <v>1.4450000000000001</v>
      </c>
      <c r="H6928" s="186"/>
    </row>
    <row r="6929" spans="1:8" hidden="1">
      <c r="A6929" s="207" t="s">
        <v>4681</v>
      </c>
      <c r="B6929" s="208" t="s">
        <v>4682</v>
      </c>
      <c r="C6929" s="209" t="s">
        <v>13436</v>
      </c>
      <c r="D6929" s="210">
        <v>0.75</v>
      </c>
      <c r="E6929" s="211">
        <f>F$12</f>
        <v>2.12</v>
      </c>
      <c r="F6929" s="204">
        <f>PRODUCT(D6929:E6929)</f>
        <v>1.59</v>
      </c>
      <c r="H6929" s="186"/>
    </row>
    <row r="6930" spans="1:8" ht="12.75" hidden="1" customHeight="1">
      <c r="A6930" s="783" t="s">
        <v>13444</v>
      </c>
      <c r="B6930" s="784"/>
      <c r="C6930" s="784"/>
      <c r="D6930" s="784"/>
      <c r="E6930" s="784"/>
      <c r="F6930" s="204">
        <f>SUM(F6928:F6929)</f>
        <v>3.0350000000000001</v>
      </c>
      <c r="H6930" s="186"/>
    </row>
    <row r="6931" spans="1:8" hidden="1">
      <c r="A6931" s="778" t="s">
        <v>13445</v>
      </c>
      <c r="B6931" s="779"/>
      <c r="C6931" s="779"/>
      <c r="D6931" s="779"/>
      <c r="E6931" s="779"/>
      <c r="F6931" s="780"/>
      <c r="H6931" s="186"/>
    </row>
    <row r="6932" spans="1:8" hidden="1">
      <c r="A6932" s="207" t="s">
        <v>8056</v>
      </c>
      <c r="B6932" s="208" t="s">
        <v>8057</v>
      </c>
      <c r="C6932" s="209" t="s">
        <v>8240</v>
      </c>
      <c r="D6932" s="210">
        <v>0.1</v>
      </c>
      <c r="E6932" s="211">
        <f>Insumos!D$12</f>
        <v>42.5</v>
      </c>
      <c r="F6932" s="204">
        <f>PRODUCT(D6932:E6932)</f>
        <v>4.25</v>
      </c>
      <c r="H6932" s="186"/>
    </row>
    <row r="6933" spans="1:8" hidden="1">
      <c r="A6933" s="207" t="s">
        <v>8245</v>
      </c>
      <c r="B6933" s="208" t="s">
        <v>8246</v>
      </c>
      <c r="C6933" s="209" t="s">
        <v>8247</v>
      </c>
      <c r="D6933" s="210">
        <v>3</v>
      </c>
      <c r="E6933" s="211">
        <f>Insumos!D$22</f>
        <v>0.46</v>
      </c>
      <c r="F6933" s="204">
        <f>PRODUCT(D6933:E6933)</f>
        <v>1.3800000000000001</v>
      </c>
      <c r="H6933" s="186"/>
    </row>
    <row r="6934" spans="1:8" ht="33.75" hidden="1" customHeight="1">
      <c r="A6934" s="207" t="s">
        <v>738</v>
      </c>
      <c r="B6934" s="208" t="s">
        <v>739</v>
      </c>
      <c r="C6934" s="209" t="s">
        <v>12889</v>
      </c>
      <c r="D6934" s="210">
        <v>1.05</v>
      </c>
      <c r="E6934" s="211">
        <f>Insumos!D$245</f>
        <v>16.43</v>
      </c>
      <c r="F6934" s="204">
        <f>PRODUCT(D6934:E6934)</f>
        <v>17.2515</v>
      </c>
      <c r="H6934" s="186"/>
    </row>
    <row r="6935" spans="1:8" ht="12.75" hidden="1" customHeight="1">
      <c r="A6935" s="783" t="s">
        <v>10905</v>
      </c>
      <c r="B6935" s="784"/>
      <c r="C6935" s="784"/>
      <c r="D6935" s="784"/>
      <c r="E6935" s="784"/>
      <c r="F6935" s="204">
        <f>SUM(F6932:F6934)</f>
        <v>22.881499999999999</v>
      </c>
      <c r="H6935" s="186"/>
    </row>
    <row r="6936" spans="1:8" hidden="1">
      <c r="A6936" s="783" t="s">
        <v>6572</v>
      </c>
      <c r="B6936" s="784"/>
      <c r="C6936" s="784"/>
      <c r="D6936" s="784"/>
      <c r="E6936" s="206" t="s">
        <v>10906</v>
      </c>
      <c r="F6936" s="204">
        <f>SUM(F6930,F6935)</f>
        <v>25.916499999999999</v>
      </c>
      <c r="H6936" s="186"/>
    </row>
    <row r="6937" spans="1:8" hidden="1">
      <c r="A6937" s="783"/>
      <c r="B6937" s="784"/>
      <c r="C6937" s="784"/>
      <c r="D6937" s="784"/>
      <c r="E6937" s="206" t="s">
        <v>10907</v>
      </c>
      <c r="F6937" s="213">
        <f>F$10*(F6930)</f>
        <v>3.7269800000000002</v>
      </c>
      <c r="H6937" s="186"/>
    </row>
    <row r="6938" spans="1:8" hidden="1">
      <c r="A6938" s="783"/>
      <c r="B6938" s="784"/>
      <c r="C6938" s="784"/>
      <c r="D6938" s="784"/>
      <c r="E6938" s="206" t="s">
        <v>10908</v>
      </c>
      <c r="F6938" s="213">
        <f>SUM(F6936:F6937)*F$11</f>
        <v>5.9286960000000004</v>
      </c>
      <c r="H6938" s="186"/>
    </row>
    <row r="6939" spans="1:8" hidden="1">
      <c r="A6939" s="789"/>
      <c r="B6939" s="790"/>
      <c r="C6939" s="790"/>
      <c r="D6939" s="790"/>
      <c r="E6939" s="214" t="s">
        <v>10909</v>
      </c>
      <c r="F6939" s="216">
        <f>SUM(F6936:F6938)</f>
        <v>35.572175999999999</v>
      </c>
      <c r="H6939" s="186"/>
    </row>
    <row r="6940" spans="1:8" ht="24.75" hidden="1" customHeight="1">
      <c r="A6940" s="791" t="s">
        <v>9859</v>
      </c>
      <c r="B6940" s="792"/>
      <c r="C6940" s="792"/>
      <c r="D6940" s="792"/>
      <c r="E6940" s="781" t="s">
        <v>3998</v>
      </c>
      <c r="F6940" s="782"/>
      <c r="H6940" s="186"/>
    </row>
    <row r="6941" spans="1:8" ht="12.75" hidden="1" customHeight="1">
      <c r="A6941" s="190" t="s">
        <v>10268</v>
      </c>
      <c r="B6941" s="191">
        <f>ROUND(F6955,2)</f>
        <v>44.92</v>
      </c>
      <c r="C6941" s="444"/>
      <c r="D6941" s="444"/>
      <c r="E6941" s="270"/>
      <c r="F6941" s="271"/>
      <c r="H6941" s="186"/>
    </row>
    <row r="6942" spans="1:8" hidden="1">
      <c r="A6942" s="195" t="s">
        <v>12885</v>
      </c>
      <c r="B6942" s="196" t="s">
        <v>8261</v>
      </c>
      <c r="C6942" s="196" t="s">
        <v>8262</v>
      </c>
      <c r="D6942" s="196" t="s">
        <v>8263</v>
      </c>
      <c r="E6942" s="196" t="s">
        <v>8264</v>
      </c>
      <c r="F6942" s="197" t="s">
        <v>8265</v>
      </c>
      <c r="H6942" s="186"/>
    </row>
    <row r="6943" spans="1:8" ht="12.75" hidden="1" customHeight="1">
      <c r="A6943" s="778" t="s">
        <v>13437</v>
      </c>
      <c r="B6943" s="779"/>
      <c r="C6943" s="779"/>
      <c r="D6943" s="779"/>
      <c r="E6943" s="779"/>
      <c r="F6943" s="780"/>
      <c r="H6943" s="186"/>
    </row>
    <row r="6944" spans="1:8" hidden="1">
      <c r="A6944" s="207" t="s">
        <v>736</v>
      </c>
      <c r="B6944" s="208" t="s">
        <v>737</v>
      </c>
      <c r="C6944" s="209" t="s">
        <v>13436</v>
      </c>
      <c r="D6944" s="210">
        <v>0.625</v>
      </c>
      <c r="E6944" s="211">
        <f>F$14</f>
        <v>2.89</v>
      </c>
      <c r="F6944" s="204">
        <f>PRODUCT(D6944:E6944)</f>
        <v>1.8062500000000001</v>
      </c>
      <c r="H6944" s="186"/>
    </row>
    <row r="6945" spans="1:8" hidden="1">
      <c r="A6945" s="207" t="s">
        <v>4681</v>
      </c>
      <c r="B6945" s="208" t="s">
        <v>4682</v>
      </c>
      <c r="C6945" s="209" t="s">
        <v>13436</v>
      </c>
      <c r="D6945" s="210">
        <v>0.875</v>
      </c>
      <c r="E6945" s="211">
        <f>F$12</f>
        <v>2.12</v>
      </c>
      <c r="F6945" s="204">
        <f>PRODUCT(D6945:E6945)</f>
        <v>1.855</v>
      </c>
      <c r="H6945" s="186"/>
    </row>
    <row r="6946" spans="1:8" ht="12.75" hidden="1" customHeight="1">
      <c r="A6946" s="783" t="s">
        <v>13444</v>
      </c>
      <c r="B6946" s="784"/>
      <c r="C6946" s="784"/>
      <c r="D6946" s="784"/>
      <c r="E6946" s="784"/>
      <c r="F6946" s="204">
        <f>SUM(F6944:F6945)</f>
        <v>3.6612499999999999</v>
      </c>
      <c r="H6946" s="186"/>
    </row>
    <row r="6947" spans="1:8" hidden="1">
      <c r="A6947" s="778" t="s">
        <v>13445</v>
      </c>
      <c r="B6947" s="779"/>
      <c r="C6947" s="779"/>
      <c r="D6947" s="779"/>
      <c r="E6947" s="779"/>
      <c r="F6947" s="780"/>
      <c r="H6947" s="186"/>
    </row>
    <row r="6948" spans="1:8" hidden="1">
      <c r="A6948" s="207" t="s">
        <v>8056</v>
      </c>
      <c r="B6948" s="208" t="s">
        <v>8057</v>
      </c>
      <c r="C6948" s="209" t="s">
        <v>8240</v>
      </c>
      <c r="D6948" s="210">
        <v>0.125</v>
      </c>
      <c r="E6948" s="211">
        <f>Insumos!D$12</f>
        <v>42.5</v>
      </c>
      <c r="F6948" s="204">
        <f>PRODUCT(D6948:E6948)</f>
        <v>5.3125</v>
      </c>
      <c r="H6948" s="186"/>
    </row>
    <row r="6949" spans="1:8" hidden="1">
      <c r="A6949" s="207" t="s">
        <v>8245</v>
      </c>
      <c r="B6949" s="208" t="s">
        <v>8246</v>
      </c>
      <c r="C6949" s="209" t="s">
        <v>8247</v>
      </c>
      <c r="D6949" s="210">
        <v>3.75</v>
      </c>
      <c r="E6949" s="211">
        <f>Insumos!D$22</f>
        <v>0.46</v>
      </c>
      <c r="F6949" s="204">
        <f>PRODUCT(D6949:E6949)</f>
        <v>1.7250000000000001</v>
      </c>
      <c r="H6949" s="186"/>
    </row>
    <row r="6950" spans="1:8" ht="33" hidden="1" customHeight="1">
      <c r="A6950" s="207" t="s">
        <v>9860</v>
      </c>
      <c r="B6950" s="208" t="s">
        <v>9861</v>
      </c>
      <c r="C6950" s="209" t="s">
        <v>12889</v>
      </c>
      <c r="D6950" s="210">
        <v>1.05</v>
      </c>
      <c r="E6950" s="211">
        <f>Insumos!D$246</f>
        <v>21.18</v>
      </c>
      <c r="F6950" s="204">
        <f>PRODUCT(D6950:E6950)</f>
        <v>22.239000000000001</v>
      </c>
      <c r="H6950" s="186"/>
    </row>
    <row r="6951" spans="1:8" ht="12.75" hidden="1" customHeight="1">
      <c r="A6951" s="783" t="s">
        <v>10905</v>
      </c>
      <c r="B6951" s="784"/>
      <c r="C6951" s="784"/>
      <c r="D6951" s="784"/>
      <c r="E6951" s="784"/>
      <c r="F6951" s="204">
        <f>SUM(F6948:F6950)</f>
        <v>29.276499999999999</v>
      </c>
      <c r="H6951" s="186"/>
    </row>
    <row r="6952" spans="1:8" hidden="1">
      <c r="A6952" s="783" t="s">
        <v>6572</v>
      </c>
      <c r="B6952" s="784"/>
      <c r="C6952" s="784"/>
      <c r="D6952" s="784"/>
      <c r="E6952" s="206" t="s">
        <v>10906</v>
      </c>
      <c r="F6952" s="204">
        <f>SUM(F6946,F6951)</f>
        <v>32.937750000000001</v>
      </c>
      <c r="H6952" s="186"/>
    </row>
    <row r="6953" spans="1:8" hidden="1">
      <c r="A6953" s="783"/>
      <c r="B6953" s="784"/>
      <c r="C6953" s="784"/>
      <c r="D6953" s="784"/>
      <c r="E6953" s="206" t="s">
        <v>10907</v>
      </c>
      <c r="F6953" s="213">
        <f>F$10*(F6946)</f>
        <v>4.4960149999999999</v>
      </c>
      <c r="H6953" s="186"/>
    </row>
    <row r="6954" spans="1:8" hidden="1">
      <c r="A6954" s="783"/>
      <c r="B6954" s="784"/>
      <c r="C6954" s="784"/>
      <c r="D6954" s="784"/>
      <c r="E6954" s="206" t="s">
        <v>10908</v>
      </c>
      <c r="F6954" s="213">
        <f>SUM(F6952:F6953)*F$11</f>
        <v>7.4867530000000002</v>
      </c>
      <c r="H6954" s="186"/>
    </row>
    <row r="6955" spans="1:8" hidden="1">
      <c r="A6955" s="789"/>
      <c r="B6955" s="790"/>
      <c r="C6955" s="790"/>
      <c r="D6955" s="790"/>
      <c r="E6955" s="214" t="s">
        <v>10909</v>
      </c>
      <c r="F6955" s="216">
        <f>SUM(F6952:F6954)</f>
        <v>44.920518000000001</v>
      </c>
      <c r="H6955" s="186"/>
    </row>
    <row r="6956" spans="1:8" hidden="1">
      <c r="H6956" s="186"/>
    </row>
    <row r="6957" spans="1:8" ht="24" hidden="1" customHeight="1">
      <c r="A6957" s="791" t="s">
        <v>10928</v>
      </c>
      <c r="B6957" s="792"/>
      <c r="C6957" s="792"/>
      <c r="D6957" s="792"/>
      <c r="E6957" s="781" t="s">
        <v>3998</v>
      </c>
      <c r="F6957" s="782"/>
      <c r="H6957" s="186"/>
    </row>
    <row r="6958" spans="1:8" ht="12.75" hidden="1" customHeight="1">
      <c r="A6958" s="190" t="s">
        <v>10268</v>
      </c>
      <c r="B6958" s="191">
        <f>ROUND(F6972,2)</f>
        <v>54.95</v>
      </c>
      <c r="C6958" s="444"/>
      <c r="D6958" s="444"/>
      <c r="E6958" s="270"/>
      <c r="F6958" s="271"/>
      <c r="H6958" s="186"/>
    </row>
    <row r="6959" spans="1:8" hidden="1">
      <c r="A6959" s="195" t="s">
        <v>12885</v>
      </c>
      <c r="B6959" s="196" t="s">
        <v>8261</v>
      </c>
      <c r="C6959" s="196" t="s">
        <v>8262</v>
      </c>
      <c r="D6959" s="196" t="s">
        <v>8263</v>
      </c>
      <c r="E6959" s="196" t="s">
        <v>8264</v>
      </c>
      <c r="F6959" s="197" t="s">
        <v>8265</v>
      </c>
      <c r="H6959" s="186"/>
    </row>
    <row r="6960" spans="1:8" ht="12.75" hidden="1" customHeight="1">
      <c r="A6960" s="778" t="s">
        <v>13437</v>
      </c>
      <c r="B6960" s="779"/>
      <c r="C6960" s="779"/>
      <c r="D6960" s="779"/>
      <c r="E6960" s="779"/>
      <c r="F6960" s="780"/>
      <c r="H6960" s="186"/>
    </row>
    <row r="6961" spans="1:8" hidden="1">
      <c r="A6961" s="207" t="s">
        <v>736</v>
      </c>
      <c r="B6961" s="208" t="s">
        <v>737</v>
      </c>
      <c r="C6961" s="209" t="s">
        <v>13436</v>
      </c>
      <c r="D6961" s="210">
        <v>0.75</v>
      </c>
      <c r="E6961" s="211">
        <f>F$14</f>
        <v>2.89</v>
      </c>
      <c r="F6961" s="204">
        <f>PRODUCT(D6961:E6961)</f>
        <v>2.1675</v>
      </c>
      <c r="H6961" s="186"/>
    </row>
    <row r="6962" spans="1:8" hidden="1">
      <c r="A6962" s="207" t="s">
        <v>4681</v>
      </c>
      <c r="B6962" s="208" t="s">
        <v>4682</v>
      </c>
      <c r="C6962" s="209" t="s">
        <v>13436</v>
      </c>
      <c r="D6962" s="210">
        <v>1</v>
      </c>
      <c r="E6962" s="211">
        <f>F$12</f>
        <v>2.12</v>
      </c>
      <c r="F6962" s="204">
        <f>PRODUCT(D6962:E6962)</f>
        <v>2.12</v>
      </c>
      <c r="H6962" s="186"/>
    </row>
    <row r="6963" spans="1:8" ht="12.75" hidden="1" customHeight="1">
      <c r="A6963" s="783" t="s">
        <v>13444</v>
      </c>
      <c r="B6963" s="784"/>
      <c r="C6963" s="784"/>
      <c r="D6963" s="784"/>
      <c r="E6963" s="784"/>
      <c r="F6963" s="204">
        <f>SUM(F6961:F6962)</f>
        <v>4.2874999999999996</v>
      </c>
      <c r="H6963" s="186"/>
    </row>
    <row r="6964" spans="1:8" hidden="1">
      <c r="A6964" s="778" t="s">
        <v>13445</v>
      </c>
      <c r="B6964" s="779"/>
      <c r="C6964" s="779"/>
      <c r="D6964" s="779"/>
      <c r="E6964" s="779"/>
      <c r="F6964" s="780"/>
      <c r="H6964" s="186"/>
    </row>
    <row r="6965" spans="1:8" hidden="1">
      <c r="A6965" s="207" t="s">
        <v>8056</v>
      </c>
      <c r="B6965" s="208" t="s">
        <v>8057</v>
      </c>
      <c r="C6965" s="209" t="s">
        <v>8240</v>
      </c>
      <c r="D6965" s="210">
        <v>0.15</v>
      </c>
      <c r="E6965" s="211">
        <f>Insumos!D$12</f>
        <v>42.5</v>
      </c>
      <c r="F6965" s="204">
        <f>PRODUCT(D6965:E6965)</f>
        <v>6.375</v>
      </c>
      <c r="H6965" s="186"/>
    </row>
    <row r="6966" spans="1:8" hidden="1">
      <c r="A6966" s="207" t="s">
        <v>8245</v>
      </c>
      <c r="B6966" s="208" t="s">
        <v>8246</v>
      </c>
      <c r="C6966" s="209" t="s">
        <v>8247</v>
      </c>
      <c r="D6966" s="210">
        <v>4.5</v>
      </c>
      <c r="E6966" s="211">
        <f>Insumos!D$22</f>
        <v>0.46</v>
      </c>
      <c r="F6966" s="204">
        <f>PRODUCT(D6966:E6966)</f>
        <v>2.0700000000000003</v>
      </c>
      <c r="H6966" s="186"/>
    </row>
    <row r="6967" spans="1:8" ht="33.75" hidden="1">
      <c r="A6967" s="207" t="s">
        <v>10929</v>
      </c>
      <c r="B6967" s="208" t="s">
        <v>9373</v>
      </c>
      <c r="C6967" s="209" t="s">
        <v>12889</v>
      </c>
      <c r="D6967" s="210">
        <v>1.05</v>
      </c>
      <c r="E6967" s="211">
        <f>Insumos!D$247</f>
        <v>26.47</v>
      </c>
      <c r="F6967" s="204">
        <f>PRODUCT(D6967:E6967)</f>
        <v>27.793500000000002</v>
      </c>
      <c r="H6967" s="186"/>
    </row>
    <row r="6968" spans="1:8" ht="12.75" hidden="1" customHeight="1">
      <c r="A6968" s="783" t="s">
        <v>10905</v>
      </c>
      <c r="B6968" s="784"/>
      <c r="C6968" s="784"/>
      <c r="D6968" s="784"/>
      <c r="E6968" s="784"/>
      <c r="F6968" s="204">
        <f>SUM(F6965:F6967)</f>
        <v>36.238500000000002</v>
      </c>
      <c r="H6968" s="186"/>
    </row>
    <row r="6969" spans="1:8" hidden="1">
      <c r="A6969" s="783" t="s">
        <v>6572</v>
      </c>
      <c r="B6969" s="784"/>
      <c r="C6969" s="784"/>
      <c r="D6969" s="784"/>
      <c r="E6969" s="206" t="s">
        <v>10906</v>
      </c>
      <c r="F6969" s="204">
        <f>SUM(F6963,F6968)</f>
        <v>40.526000000000003</v>
      </c>
      <c r="H6969" s="186"/>
    </row>
    <row r="6970" spans="1:8" hidden="1">
      <c r="A6970" s="783"/>
      <c r="B6970" s="784"/>
      <c r="C6970" s="784"/>
      <c r="D6970" s="784"/>
      <c r="E6970" s="206" t="s">
        <v>10907</v>
      </c>
      <c r="F6970" s="213">
        <f>F$10*(F6963)</f>
        <v>5.2650499999999996</v>
      </c>
      <c r="H6970" s="186"/>
    </row>
    <row r="6971" spans="1:8" hidden="1">
      <c r="A6971" s="783"/>
      <c r="B6971" s="784"/>
      <c r="C6971" s="784"/>
      <c r="D6971" s="784"/>
      <c r="E6971" s="206" t="s">
        <v>10908</v>
      </c>
      <c r="F6971" s="213">
        <f>SUM(F6969:F6970)*F$11</f>
        <v>9.1582100000000022</v>
      </c>
      <c r="H6971" s="186"/>
    </row>
    <row r="6972" spans="1:8" hidden="1">
      <c r="A6972" s="789"/>
      <c r="B6972" s="790"/>
      <c r="C6972" s="790"/>
      <c r="D6972" s="790"/>
      <c r="E6972" s="214" t="s">
        <v>10909</v>
      </c>
      <c r="F6972" s="216">
        <f>SUM(F6969:F6971)</f>
        <v>54.94926000000001</v>
      </c>
      <c r="H6972" s="186"/>
    </row>
    <row r="6973" spans="1:8" hidden="1">
      <c r="A6973" s="206"/>
      <c r="B6973" s="206"/>
      <c r="C6973" s="206"/>
      <c r="D6973" s="206"/>
      <c r="E6973" s="206"/>
      <c r="F6973" s="220"/>
      <c r="H6973" s="186"/>
    </row>
    <row r="6974" spans="1:8" hidden="1">
      <c r="A6974" s="206"/>
      <c r="B6974" s="206"/>
      <c r="C6974" s="206"/>
      <c r="D6974" s="206"/>
      <c r="E6974" s="206"/>
      <c r="F6974" s="220"/>
      <c r="H6974" s="186"/>
    </row>
    <row r="6975" spans="1:8" hidden="1">
      <c r="A6975" s="206"/>
      <c r="B6975" s="206"/>
      <c r="C6975" s="206"/>
      <c r="D6975" s="206"/>
      <c r="E6975" s="206"/>
      <c r="F6975" s="220"/>
      <c r="H6975" s="186"/>
    </row>
    <row r="6976" spans="1:8" hidden="1">
      <c r="A6976" s="206"/>
      <c r="B6976" s="206"/>
      <c r="C6976" s="206"/>
      <c r="D6976" s="206"/>
      <c r="E6976" s="206"/>
      <c r="F6976" s="220"/>
      <c r="H6976" s="186"/>
    </row>
    <row r="6977" spans="1:8" hidden="1">
      <c r="H6977" s="186"/>
    </row>
    <row r="6978" spans="1:8" hidden="1">
      <c r="A6978" s="796" t="s">
        <v>9374</v>
      </c>
      <c r="B6978" s="796"/>
      <c r="C6978" s="796"/>
      <c r="D6978" s="796"/>
      <c r="E6978" s="796"/>
      <c r="F6978" s="796"/>
      <c r="H6978" s="186"/>
    </row>
    <row r="6979" spans="1:8" hidden="1">
      <c r="A6979" s="796" t="s">
        <v>3954</v>
      </c>
      <c r="B6979" s="796"/>
      <c r="C6979" s="796"/>
      <c r="D6979" s="796"/>
      <c r="E6979" s="796"/>
      <c r="F6979" s="796"/>
      <c r="H6979" s="186"/>
    </row>
    <row r="6980" spans="1:8" hidden="1">
      <c r="H6980" s="186"/>
    </row>
    <row r="6981" spans="1:8" ht="12.75" hidden="1" customHeight="1">
      <c r="A6981" s="791" t="s">
        <v>3955</v>
      </c>
      <c r="B6981" s="792"/>
      <c r="C6981" s="792"/>
      <c r="D6981" s="792"/>
      <c r="E6981" s="792"/>
      <c r="F6981" s="189" t="s">
        <v>6571</v>
      </c>
      <c r="H6981" s="186"/>
    </row>
    <row r="6982" spans="1:8" ht="12.75" hidden="1" customHeight="1">
      <c r="A6982" s="190" t="s">
        <v>10268</v>
      </c>
      <c r="B6982" s="191">
        <f>ROUND(F6998,2)</f>
        <v>2.06</v>
      </c>
      <c r="C6982" s="269"/>
      <c r="D6982" s="269"/>
      <c r="E6982" s="269"/>
      <c r="F6982" s="271"/>
      <c r="H6982" s="186"/>
    </row>
    <row r="6983" spans="1:8" ht="12.75" hidden="1" customHeight="1">
      <c r="A6983" s="195" t="s">
        <v>12885</v>
      </c>
      <c r="B6983" s="196" t="s">
        <v>8261</v>
      </c>
      <c r="C6983" s="196" t="s">
        <v>8262</v>
      </c>
      <c r="D6983" s="196" t="s">
        <v>8263</v>
      </c>
      <c r="E6983" s="196" t="s">
        <v>8264</v>
      </c>
      <c r="F6983" s="197" t="s">
        <v>8265</v>
      </c>
      <c r="H6983" s="186"/>
    </row>
    <row r="6984" spans="1:8" ht="12.75" hidden="1" customHeight="1">
      <c r="A6984" s="778" t="s">
        <v>6573</v>
      </c>
      <c r="B6984" s="779"/>
      <c r="C6984" s="779"/>
      <c r="D6984" s="779"/>
      <c r="E6984" s="779"/>
      <c r="F6984" s="780"/>
      <c r="H6984" s="186"/>
    </row>
    <row r="6985" spans="1:8" ht="12.75" hidden="1" customHeight="1">
      <c r="A6985" s="219" t="s">
        <v>2441</v>
      </c>
      <c r="B6985" s="208" t="s">
        <v>2442</v>
      </c>
      <c r="C6985" s="209" t="s">
        <v>13436</v>
      </c>
      <c r="D6985" s="210">
        <v>7.0000000000000001E-3</v>
      </c>
      <c r="E6985" s="211">
        <f>Insumos!D$141</f>
        <v>60.75</v>
      </c>
      <c r="F6985" s="204">
        <f>PRODUCT(D6985:E6985)</f>
        <v>0.42525000000000002</v>
      </c>
      <c r="H6985" s="186"/>
    </row>
    <row r="6986" spans="1:8" ht="12.75" hidden="1" customHeight="1">
      <c r="A6986" s="783" t="s">
        <v>6574</v>
      </c>
      <c r="B6986" s="784"/>
      <c r="C6986" s="784"/>
      <c r="D6986" s="784"/>
      <c r="E6986" s="784"/>
      <c r="F6986" s="204">
        <f>SUM(F6985:F6985)</f>
        <v>0.42525000000000002</v>
      </c>
      <c r="H6986" s="186"/>
    </row>
    <row r="6987" spans="1:8" ht="12.75" hidden="1" customHeight="1">
      <c r="A6987" s="778" t="s">
        <v>13437</v>
      </c>
      <c r="B6987" s="779"/>
      <c r="C6987" s="779"/>
      <c r="D6987" s="779"/>
      <c r="E6987" s="779"/>
      <c r="F6987" s="780"/>
      <c r="H6987" s="186"/>
    </row>
    <row r="6988" spans="1:8" ht="12.75" hidden="1" customHeight="1">
      <c r="A6988" s="207" t="s">
        <v>8831</v>
      </c>
      <c r="B6988" s="208" t="s">
        <v>8832</v>
      </c>
      <c r="C6988" s="209" t="s">
        <v>13436</v>
      </c>
      <c r="D6988" s="210">
        <v>7.0000000000000007E-2</v>
      </c>
      <c r="E6988" s="211">
        <f>F$14</f>
        <v>2.89</v>
      </c>
      <c r="F6988" s="204">
        <f>PRODUCT(D6988:E6988)</f>
        <v>0.20230000000000004</v>
      </c>
      <c r="H6988" s="186"/>
    </row>
    <row r="6989" spans="1:8" ht="12.75" hidden="1" customHeight="1">
      <c r="A6989" s="207" t="s">
        <v>4681</v>
      </c>
      <c r="B6989" s="208" t="s">
        <v>4682</v>
      </c>
      <c r="C6989" s="209" t="s">
        <v>13436</v>
      </c>
      <c r="D6989" s="210">
        <v>0.115</v>
      </c>
      <c r="E6989" s="211">
        <f>F$12</f>
        <v>2.12</v>
      </c>
      <c r="F6989" s="204">
        <f>PRODUCT(D6989:E6989)</f>
        <v>0.24380000000000002</v>
      </c>
      <c r="H6989" s="186"/>
    </row>
    <row r="6990" spans="1:8" ht="12.75" hidden="1" customHeight="1">
      <c r="A6990" s="783" t="s">
        <v>13444</v>
      </c>
      <c r="B6990" s="784"/>
      <c r="C6990" s="784"/>
      <c r="D6990" s="784"/>
      <c r="E6990" s="784"/>
      <c r="F6990" s="204">
        <f>SUM(F6988:F6989)</f>
        <v>0.44610000000000005</v>
      </c>
      <c r="H6990" s="186"/>
    </row>
    <row r="6991" spans="1:8" ht="12.75" hidden="1" customHeight="1">
      <c r="A6991" s="778" t="s">
        <v>8771</v>
      </c>
      <c r="B6991" s="779"/>
      <c r="C6991" s="779"/>
      <c r="D6991" s="779"/>
      <c r="E6991" s="779"/>
      <c r="F6991" s="780"/>
      <c r="H6991" s="186"/>
    </row>
    <row r="6992" spans="1:8" ht="12.75" hidden="1" customHeight="1">
      <c r="A6992" s="219" t="s">
        <v>7242</v>
      </c>
      <c r="B6992" s="208" t="s">
        <v>7243</v>
      </c>
      <c r="C6992" s="209" t="s">
        <v>8667</v>
      </c>
      <c r="D6992" s="210">
        <v>8.5000000000000006E-3</v>
      </c>
      <c r="E6992" s="210">
        <f>B$2846/1.25</f>
        <v>22</v>
      </c>
      <c r="F6992" s="204">
        <f>PRODUCT(D6992:E6992)</f>
        <v>0.187</v>
      </c>
      <c r="H6992" s="186"/>
    </row>
    <row r="6993" spans="1:8" ht="12.75" hidden="1" customHeight="1">
      <c r="A6993" s="219" t="s">
        <v>8668</v>
      </c>
      <c r="B6993" s="208" t="s">
        <v>8669</v>
      </c>
      <c r="C6993" s="209" t="s">
        <v>8667</v>
      </c>
      <c r="D6993" s="210">
        <v>8.5000000000000006E-3</v>
      </c>
      <c r="E6993" s="210">
        <f>B$3012/1.25</f>
        <v>13.408000000000001</v>
      </c>
      <c r="F6993" s="204">
        <f>PRODUCT(D6993:E6993)</f>
        <v>0.11396800000000001</v>
      </c>
      <c r="H6993" s="186"/>
    </row>
    <row r="6994" spans="1:8" ht="12.75" hidden="1" customHeight="1">
      <c r="A6994" s="783" t="s">
        <v>10886</v>
      </c>
      <c r="B6994" s="784"/>
      <c r="C6994" s="784"/>
      <c r="D6994" s="784"/>
      <c r="E6994" s="784"/>
      <c r="F6994" s="204">
        <f>SUM(F6992:F6993)</f>
        <v>0.30096800000000001</v>
      </c>
      <c r="H6994" s="186"/>
    </row>
    <row r="6995" spans="1:8" ht="12.75" hidden="1" customHeight="1">
      <c r="A6995" s="783" t="s">
        <v>6572</v>
      </c>
      <c r="B6995" s="784"/>
      <c r="C6995" s="784"/>
      <c r="D6995" s="784"/>
      <c r="E6995" s="206" t="s">
        <v>10906</v>
      </c>
      <c r="F6995" s="204">
        <f>SUM(F6986,F6990,F6994)</f>
        <v>1.1723180000000002</v>
      </c>
      <c r="H6995" s="186"/>
    </row>
    <row r="6996" spans="1:8" ht="12.75" hidden="1" customHeight="1">
      <c r="A6996" s="783"/>
      <c r="B6996" s="784"/>
      <c r="C6996" s="784"/>
      <c r="D6996" s="784"/>
      <c r="E6996" s="212" t="s">
        <v>10907</v>
      </c>
      <c r="F6996" s="213">
        <f>F$10*(F6990)</f>
        <v>0.54781080000000004</v>
      </c>
      <c r="H6996" s="186"/>
    </row>
    <row r="6997" spans="1:8" ht="12.75" hidden="1" customHeight="1">
      <c r="A6997" s="783"/>
      <c r="B6997" s="784"/>
      <c r="C6997" s="784"/>
      <c r="D6997" s="784"/>
      <c r="E6997" s="206" t="s">
        <v>10908</v>
      </c>
      <c r="F6997" s="213">
        <f>SUM(F6995:F6996)*F$11</f>
        <v>0.34402576000000007</v>
      </c>
      <c r="H6997" s="186"/>
    </row>
    <row r="6998" spans="1:8" ht="12.75" hidden="1" customHeight="1">
      <c r="A6998" s="789"/>
      <c r="B6998" s="790"/>
      <c r="C6998" s="790"/>
      <c r="D6998" s="790"/>
      <c r="E6998" s="215" t="s">
        <v>10909</v>
      </c>
      <c r="F6998" s="216">
        <f>SUM(F6995:F6997)</f>
        <v>2.0641545600000004</v>
      </c>
      <c r="H6998" s="186"/>
    </row>
    <row r="6999" spans="1:8" ht="12.75" hidden="1" customHeight="1">
      <c r="H6999" s="186"/>
    </row>
    <row r="7000" spans="1:8" ht="12.75" hidden="1" customHeight="1">
      <c r="A7000" s="791" t="s">
        <v>3495</v>
      </c>
      <c r="B7000" s="792"/>
      <c r="C7000" s="792"/>
      <c r="D7000" s="792"/>
      <c r="E7000" s="792"/>
      <c r="F7000" s="189" t="s">
        <v>6571</v>
      </c>
      <c r="H7000" s="186"/>
    </row>
    <row r="7001" spans="1:8" ht="12.75" hidden="1" customHeight="1">
      <c r="A7001" s="190" t="s">
        <v>10268</v>
      </c>
      <c r="B7001" s="191">
        <f>ROUND(F7017,2)</f>
        <v>2.57</v>
      </c>
      <c r="C7001" s="269"/>
      <c r="D7001" s="269"/>
      <c r="E7001" s="269"/>
      <c r="F7001" s="271"/>
      <c r="H7001" s="186"/>
    </row>
    <row r="7002" spans="1:8" ht="12.75" hidden="1" customHeight="1">
      <c r="A7002" s="195" t="s">
        <v>12885</v>
      </c>
      <c r="B7002" s="196" t="s">
        <v>8261</v>
      </c>
      <c r="C7002" s="196" t="s">
        <v>8262</v>
      </c>
      <c r="D7002" s="196" t="s">
        <v>8263</v>
      </c>
      <c r="E7002" s="196" t="s">
        <v>8264</v>
      </c>
      <c r="F7002" s="197" t="s">
        <v>8265</v>
      </c>
      <c r="H7002" s="186"/>
    </row>
    <row r="7003" spans="1:8" ht="12.75" hidden="1" customHeight="1">
      <c r="A7003" s="778" t="s">
        <v>6573</v>
      </c>
      <c r="B7003" s="779"/>
      <c r="C7003" s="779"/>
      <c r="D7003" s="779"/>
      <c r="E7003" s="779"/>
      <c r="F7003" s="780"/>
      <c r="H7003" s="186"/>
    </row>
    <row r="7004" spans="1:8" ht="12.75" hidden="1" customHeight="1">
      <c r="A7004" s="219" t="s">
        <v>2441</v>
      </c>
      <c r="B7004" s="208" t="s">
        <v>2442</v>
      </c>
      <c r="C7004" s="209" t="s">
        <v>13436</v>
      </c>
      <c r="D7004" s="210">
        <v>8.9999999999999993E-3</v>
      </c>
      <c r="E7004" s="211">
        <f>Insumos!D$141</f>
        <v>60.75</v>
      </c>
      <c r="F7004" s="204">
        <f>PRODUCT(D7004:E7004)</f>
        <v>0.54674999999999996</v>
      </c>
      <c r="H7004" s="186"/>
    </row>
    <row r="7005" spans="1:8" ht="12.75" hidden="1" customHeight="1">
      <c r="A7005" s="783" t="s">
        <v>6574</v>
      </c>
      <c r="B7005" s="784"/>
      <c r="C7005" s="784"/>
      <c r="D7005" s="784"/>
      <c r="E7005" s="784"/>
      <c r="F7005" s="204">
        <f>SUM(F7004:F7004)</f>
        <v>0.54674999999999996</v>
      </c>
      <c r="H7005" s="186"/>
    </row>
    <row r="7006" spans="1:8" ht="12.75" hidden="1" customHeight="1">
      <c r="A7006" s="778" t="s">
        <v>13437</v>
      </c>
      <c r="B7006" s="779"/>
      <c r="C7006" s="779"/>
      <c r="D7006" s="779"/>
      <c r="E7006" s="779"/>
      <c r="F7006" s="780"/>
      <c r="H7006" s="186"/>
    </row>
    <row r="7007" spans="1:8" ht="12.75" hidden="1" customHeight="1">
      <c r="A7007" s="207" t="s">
        <v>8831</v>
      </c>
      <c r="B7007" s="208" t="s">
        <v>8832</v>
      </c>
      <c r="C7007" s="209" t="s">
        <v>13436</v>
      </c>
      <c r="D7007" s="210">
        <v>7.0000000000000007E-2</v>
      </c>
      <c r="E7007" s="211">
        <f>F$14</f>
        <v>2.89</v>
      </c>
      <c r="F7007" s="204">
        <f>PRODUCT(D7007:E7007)</f>
        <v>0.20230000000000004</v>
      </c>
      <c r="H7007" s="186"/>
    </row>
    <row r="7008" spans="1:8" ht="12.75" hidden="1" customHeight="1">
      <c r="A7008" s="207" t="s">
        <v>4681</v>
      </c>
      <c r="B7008" s="208" t="s">
        <v>4682</v>
      </c>
      <c r="C7008" s="209" t="s">
        <v>13436</v>
      </c>
      <c r="D7008" s="210">
        <v>0.153</v>
      </c>
      <c r="E7008" s="211">
        <f>F$12</f>
        <v>2.12</v>
      </c>
      <c r="F7008" s="204">
        <f>PRODUCT(D7008:E7008)</f>
        <v>0.32436000000000004</v>
      </c>
      <c r="H7008" s="186"/>
    </row>
    <row r="7009" spans="1:8" ht="12.75" hidden="1" customHeight="1">
      <c r="A7009" s="783" t="s">
        <v>13444</v>
      </c>
      <c r="B7009" s="784"/>
      <c r="C7009" s="784"/>
      <c r="D7009" s="784"/>
      <c r="E7009" s="784"/>
      <c r="F7009" s="204">
        <f>SUM(F7007:F7008)</f>
        <v>0.52666000000000013</v>
      </c>
      <c r="H7009" s="186"/>
    </row>
    <row r="7010" spans="1:8" ht="12.75" hidden="1" customHeight="1">
      <c r="A7010" s="778" t="s">
        <v>8771</v>
      </c>
      <c r="B7010" s="779"/>
      <c r="C7010" s="779"/>
      <c r="D7010" s="779"/>
      <c r="E7010" s="779"/>
      <c r="F7010" s="780"/>
      <c r="H7010" s="186"/>
    </row>
    <row r="7011" spans="1:8" ht="12.75" hidden="1" customHeight="1">
      <c r="A7011" s="219" t="s">
        <v>7242</v>
      </c>
      <c r="B7011" s="208" t="s">
        <v>7243</v>
      </c>
      <c r="C7011" s="209" t="s">
        <v>8667</v>
      </c>
      <c r="D7011" s="210">
        <v>1.2E-2</v>
      </c>
      <c r="E7011" s="210">
        <f>B$2846/1.25</f>
        <v>22</v>
      </c>
      <c r="F7011" s="204">
        <f>PRODUCT(D7011:E7011)</f>
        <v>0.26400000000000001</v>
      </c>
      <c r="H7011" s="186"/>
    </row>
    <row r="7012" spans="1:8" ht="12.75" hidden="1" customHeight="1">
      <c r="A7012" s="219" t="s">
        <v>8668</v>
      </c>
      <c r="B7012" s="208" t="s">
        <v>8669</v>
      </c>
      <c r="C7012" s="209" t="s">
        <v>8667</v>
      </c>
      <c r="D7012" s="210">
        <v>1.2E-2</v>
      </c>
      <c r="E7012" s="210">
        <f>B$3012/1.25</f>
        <v>13.408000000000001</v>
      </c>
      <c r="F7012" s="204">
        <f>PRODUCT(D7012:E7012)</f>
        <v>0.16089600000000001</v>
      </c>
      <c r="H7012" s="186"/>
    </row>
    <row r="7013" spans="1:8" ht="12.75" hidden="1" customHeight="1">
      <c r="A7013" s="783" t="s">
        <v>10886</v>
      </c>
      <c r="B7013" s="784"/>
      <c r="C7013" s="784"/>
      <c r="D7013" s="784"/>
      <c r="E7013" s="784"/>
      <c r="F7013" s="204">
        <f>SUM(F7011:F7012)</f>
        <v>0.42489600000000005</v>
      </c>
      <c r="H7013" s="186"/>
    </row>
    <row r="7014" spans="1:8" ht="12.75" hidden="1" customHeight="1">
      <c r="A7014" s="783" t="s">
        <v>6572</v>
      </c>
      <c r="B7014" s="784"/>
      <c r="C7014" s="784"/>
      <c r="D7014" s="784"/>
      <c r="E7014" s="206" t="s">
        <v>10906</v>
      </c>
      <c r="F7014" s="204">
        <f>SUM(F7005,F7009,F7013)</f>
        <v>1.4983059999999999</v>
      </c>
      <c r="H7014" s="186"/>
    </row>
    <row r="7015" spans="1:8" ht="12.75" hidden="1" customHeight="1">
      <c r="A7015" s="783"/>
      <c r="B7015" s="784"/>
      <c r="C7015" s="784"/>
      <c r="D7015" s="784"/>
      <c r="E7015" s="212" t="s">
        <v>10907</v>
      </c>
      <c r="F7015" s="213">
        <f>F$10*(F7009)</f>
        <v>0.64673848000000012</v>
      </c>
      <c r="H7015" s="186"/>
    </row>
    <row r="7016" spans="1:8" ht="12.75" hidden="1" customHeight="1">
      <c r="A7016" s="783"/>
      <c r="B7016" s="784"/>
      <c r="C7016" s="784"/>
      <c r="D7016" s="784"/>
      <c r="E7016" s="206" t="s">
        <v>10908</v>
      </c>
      <c r="F7016" s="213">
        <f>SUM(F7014:F7015)*F$11</f>
        <v>0.42900889600000003</v>
      </c>
      <c r="H7016" s="186"/>
    </row>
    <row r="7017" spans="1:8" ht="12.75" hidden="1" customHeight="1">
      <c r="A7017" s="789"/>
      <c r="B7017" s="790"/>
      <c r="C7017" s="790"/>
      <c r="D7017" s="790"/>
      <c r="E7017" s="215" t="s">
        <v>10909</v>
      </c>
      <c r="F7017" s="216">
        <f>SUM(F7014:F7016)</f>
        <v>2.5740533760000002</v>
      </c>
      <c r="H7017" s="186"/>
    </row>
    <row r="7018" spans="1:8" ht="12.75" hidden="1" customHeight="1">
      <c r="A7018" s="206"/>
      <c r="B7018" s="206"/>
      <c r="C7018" s="206"/>
      <c r="D7018" s="206"/>
      <c r="E7018" s="212"/>
      <c r="F7018" s="220"/>
      <c r="H7018" s="186"/>
    </row>
    <row r="7019" spans="1:8" ht="12.75" hidden="1" customHeight="1">
      <c r="A7019" s="206"/>
      <c r="B7019" s="206"/>
      <c r="C7019" s="206"/>
      <c r="D7019" s="206"/>
      <c r="E7019" s="212"/>
      <c r="F7019" s="220"/>
      <c r="H7019" s="186"/>
    </row>
    <row r="7020" spans="1:8" hidden="1">
      <c r="H7020" s="186"/>
    </row>
    <row r="7021" spans="1:8" ht="13.5" hidden="1" customHeight="1">
      <c r="A7021" s="791" t="s">
        <v>3496</v>
      </c>
      <c r="B7021" s="792"/>
      <c r="C7021" s="792"/>
      <c r="D7021" s="792"/>
      <c r="E7021" s="792"/>
      <c r="F7021" s="189" t="s">
        <v>6571</v>
      </c>
      <c r="H7021" s="186"/>
    </row>
    <row r="7022" spans="1:8" ht="13.5" hidden="1" customHeight="1">
      <c r="A7022" s="190" t="s">
        <v>10268</v>
      </c>
      <c r="B7022" s="191">
        <f>ROUND(F7038,2)</f>
        <v>4.17</v>
      </c>
      <c r="C7022" s="269"/>
      <c r="D7022" s="269"/>
      <c r="E7022" s="269"/>
      <c r="F7022" s="271"/>
      <c r="H7022" s="186"/>
    </row>
    <row r="7023" spans="1:8" ht="13.5" hidden="1" customHeight="1">
      <c r="A7023" s="195" t="s">
        <v>12885</v>
      </c>
      <c r="B7023" s="196" t="s">
        <v>8261</v>
      </c>
      <c r="C7023" s="196" t="s">
        <v>8262</v>
      </c>
      <c r="D7023" s="196" t="s">
        <v>8263</v>
      </c>
      <c r="E7023" s="196" t="s">
        <v>8264</v>
      </c>
      <c r="F7023" s="197" t="s">
        <v>8265</v>
      </c>
      <c r="H7023" s="186"/>
    </row>
    <row r="7024" spans="1:8" ht="13.5" hidden="1" customHeight="1">
      <c r="A7024" s="778" t="s">
        <v>6573</v>
      </c>
      <c r="B7024" s="779"/>
      <c r="C7024" s="779"/>
      <c r="D7024" s="779"/>
      <c r="E7024" s="779"/>
      <c r="F7024" s="780"/>
      <c r="H7024" s="186"/>
    </row>
    <row r="7025" spans="1:8" ht="13.5" hidden="1" customHeight="1">
      <c r="A7025" s="219" t="s">
        <v>2441</v>
      </c>
      <c r="B7025" s="208" t="s">
        <v>2442</v>
      </c>
      <c r="C7025" s="209" t="s">
        <v>13436</v>
      </c>
      <c r="D7025" s="210">
        <v>1.4999999999999999E-2</v>
      </c>
      <c r="E7025" s="211">
        <f>Insumos!D$141</f>
        <v>60.75</v>
      </c>
      <c r="F7025" s="204">
        <f>PRODUCT(D7025:E7025)</f>
        <v>0.91125</v>
      </c>
      <c r="H7025" s="186"/>
    </row>
    <row r="7026" spans="1:8" ht="13.5" hidden="1" customHeight="1">
      <c r="A7026" s="783" t="s">
        <v>6574</v>
      </c>
      <c r="B7026" s="784"/>
      <c r="C7026" s="784"/>
      <c r="D7026" s="784"/>
      <c r="E7026" s="784"/>
      <c r="F7026" s="204">
        <f>SUM(F7025:F7025)</f>
        <v>0.91125</v>
      </c>
      <c r="H7026" s="186"/>
    </row>
    <row r="7027" spans="1:8" ht="13.5" hidden="1" customHeight="1">
      <c r="A7027" s="778" t="s">
        <v>13437</v>
      </c>
      <c r="B7027" s="779"/>
      <c r="C7027" s="779"/>
      <c r="D7027" s="779"/>
      <c r="E7027" s="779"/>
      <c r="F7027" s="780"/>
      <c r="H7027" s="186"/>
    </row>
    <row r="7028" spans="1:8" ht="13.5" hidden="1" customHeight="1">
      <c r="A7028" s="207" t="s">
        <v>8831</v>
      </c>
      <c r="B7028" s="208" t="s">
        <v>8832</v>
      </c>
      <c r="C7028" s="209" t="s">
        <v>13436</v>
      </c>
      <c r="D7028" s="210">
        <v>0.14000000000000001</v>
      </c>
      <c r="E7028" s="211">
        <f>F$14</f>
        <v>2.89</v>
      </c>
      <c r="F7028" s="204">
        <f>PRODUCT(D7028:E7028)</f>
        <v>0.40460000000000007</v>
      </c>
      <c r="H7028" s="186"/>
    </row>
    <row r="7029" spans="1:8" ht="13.5" hidden="1" customHeight="1">
      <c r="A7029" s="207" t="s">
        <v>4681</v>
      </c>
      <c r="B7029" s="208" t="s">
        <v>4682</v>
      </c>
      <c r="C7029" s="209" t="s">
        <v>13436</v>
      </c>
      <c r="D7029" s="210">
        <v>0.24</v>
      </c>
      <c r="E7029" s="211">
        <f>F$12</f>
        <v>2.12</v>
      </c>
      <c r="F7029" s="204">
        <f>PRODUCT(D7029:E7029)</f>
        <v>0.50880000000000003</v>
      </c>
      <c r="H7029" s="186"/>
    </row>
    <row r="7030" spans="1:8" ht="13.5" hidden="1" customHeight="1">
      <c r="A7030" s="783" t="s">
        <v>13444</v>
      </c>
      <c r="B7030" s="784"/>
      <c r="C7030" s="784"/>
      <c r="D7030" s="784"/>
      <c r="E7030" s="784"/>
      <c r="F7030" s="204">
        <f>SUM(F7028:F7029)</f>
        <v>0.9134000000000001</v>
      </c>
      <c r="H7030" s="186"/>
    </row>
    <row r="7031" spans="1:8" ht="13.5" hidden="1" customHeight="1">
      <c r="A7031" s="778" t="s">
        <v>8771</v>
      </c>
      <c r="B7031" s="779"/>
      <c r="C7031" s="779"/>
      <c r="D7031" s="779"/>
      <c r="E7031" s="779"/>
      <c r="F7031" s="780"/>
      <c r="H7031" s="186"/>
    </row>
    <row r="7032" spans="1:8" ht="13.5" hidden="1" customHeight="1">
      <c r="A7032" s="219" t="s">
        <v>7242</v>
      </c>
      <c r="B7032" s="208" t="s">
        <v>7243</v>
      </c>
      <c r="C7032" s="209" t="s">
        <v>8667</v>
      </c>
      <c r="D7032" s="210">
        <v>1.4999999999999999E-2</v>
      </c>
      <c r="E7032" s="210">
        <f>B$2846/1.25</f>
        <v>22</v>
      </c>
      <c r="F7032" s="204">
        <f>PRODUCT(D7032:E7032)</f>
        <v>0.32999999999999996</v>
      </c>
      <c r="H7032" s="186"/>
    </row>
    <row r="7033" spans="1:8" ht="13.5" hidden="1" customHeight="1">
      <c r="A7033" s="219" t="s">
        <v>8668</v>
      </c>
      <c r="B7033" s="208" t="s">
        <v>8669</v>
      </c>
      <c r="C7033" s="209" t="s">
        <v>8667</v>
      </c>
      <c r="D7033" s="210">
        <v>1.4999999999999999E-2</v>
      </c>
      <c r="E7033" s="210">
        <f>B$3012/1.25</f>
        <v>13.408000000000001</v>
      </c>
      <c r="F7033" s="204">
        <f>PRODUCT(D7033:E7033)</f>
        <v>0.20112000000000002</v>
      </c>
      <c r="H7033" s="186"/>
    </row>
    <row r="7034" spans="1:8" ht="13.5" hidden="1" customHeight="1">
      <c r="A7034" s="783" t="s">
        <v>10886</v>
      </c>
      <c r="B7034" s="784"/>
      <c r="C7034" s="784"/>
      <c r="D7034" s="784"/>
      <c r="E7034" s="784"/>
      <c r="F7034" s="204">
        <f>SUM(F7032:F7033)</f>
        <v>0.53112000000000004</v>
      </c>
      <c r="H7034" s="186"/>
    </row>
    <row r="7035" spans="1:8" ht="13.5" hidden="1" customHeight="1">
      <c r="A7035" s="783" t="s">
        <v>6572</v>
      </c>
      <c r="B7035" s="784"/>
      <c r="C7035" s="784"/>
      <c r="D7035" s="784"/>
      <c r="E7035" s="206" t="s">
        <v>10906</v>
      </c>
      <c r="F7035" s="204">
        <f>SUM(F7026,F7030,F7034)</f>
        <v>2.3557700000000001</v>
      </c>
      <c r="H7035" s="186"/>
    </row>
    <row r="7036" spans="1:8" ht="13.5" hidden="1" customHeight="1">
      <c r="A7036" s="783"/>
      <c r="B7036" s="784"/>
      <c r="C7036" s="784"/>
      <c r="D7036" s="784"/>
      <c r="E7036" s="212" t="s">
        <v>10907</v>
      </c>
      <c r="F7036" s="213">
        <f>F$10*(F7030)</f>
        <v>1.1216552000000002</v>
      </c>
      <c r="H7036" s="186"/>
    </row>
    <row r="7037" spans="1:8" ht="13.5" hidden="1" customHeight="1">
      <c r="A7037" s="783"/>
      <c r="B7037" s="784"/>
      <c r="C7037" s="784"/>
      <c r="D7037" s="784"/>
      <c r="E7037" s="206" t="s">
        <v>10908</v>
      </c>
      <c r="F7037" s="213">
        <f>SUM(F7035:F7036)*F$11</f>
        <v>0.69548504000000011</v>
      </c>
      <c r="H7037" s="186"/>
    </row>
    <row r="7038" spans="1:8" ht="13.5" hidden="1" customHeight="1">
      <c r="A7038" s="789"/>
      <c r="B7038" s="790"/>
      <c r="C7038" s="790"/>
      <c r="D7038" s="790"/>
      <c r="E7038" s="215" t="s">
        <v>10909</v>
      </c>
      <c r="F7038" s="216">
        <f>SUM(F7035:F7037)</f>
        <v>4.1729102400000002</v>
      </c>
      <c r="H7038" s="186"/>
    </row>
    <row r="7039" spans="1:8" ht="13.5" hidden="1" customHeight="1">
      <c r="H7039" s="186"/>
    </row>
    <row r="7040" spans="1:8" ht="13.5" hidden="1" customHeight="1">
      <c r="A7040" s="791" t="s">
        <v>3956</v>
      </c>
      <c r="B7040" s="792"/>
      <c r="C7040" s="792"/>
      <c r="D7040" s="792"/>
      <c r="E7040" s="792"/>
      <c r="F7040" s="189" t="s">
        <v>6571</v>
      </c>
      <c r="H7040" s="186"/>
    </row>
    <row r="7041" spans="1:8" ht="13.5" hidden="1" customHeight="1">
      <c r="A7041" s="190" t="s">
        <v>10268</v>
      </c>
      <c r="B7041" s="191">
        <f>ROUND(F7058,2)</f>
        <v>5.64</v>
      </c>
      <c r="C7041" s="269"/>
      <c r="D7041" s="269"/>
      <c r="E7041" s="269"/>
      <c r="F7041" s="271"/>
      <c r="H7041" s="186"/>
    </row>
    <row r="7042" spans="1:8" ht="13.5" hidden="1" customHeight="1">
      <c r="A7042" s="195" t="s">
        <v>12885</v>
      </c>
      <c r="B7042" s="196" t="s">
        <v>8261</v>
      </c>
      <c r="C7042" s="196" t="s">
        <v>8262</v>
      </c>
      <c r="D7042" s="196" t="s">
        <v>8263</v>
      </c>
      <c r="E7042" s="196" t="s">
        <v>8264</v>
      </c>
      <c r="F7042" s="197" t="s">
        <v>8265</v>
      </c>
      <c r="H7042" s="186"/>
    </row>
    <row r="7043" spans="1:8" ht="13.5" hidden="1" customHeight="1">
      <c r="A7043" s="778" t="s">
        <v>6573</v>
      </c>
      <c r="B7043" s="779"/>
      <c r="C7043" s="779"/>
      <c r="D7043" s="779"/>
      <c r="E7043" s="779"/>
      <c r="F7043" s="780"/>
      <c r="H7043" s="186"/>
    </row>
    <row r="7044" spans="1:8" ht="13.5" hidden="1" customHeight="1">
      <c r="A7044" s="219" t="s">
        <v>2441</v>
      </c>
      <c r="B7044" s="208" t="s">
        <v>2442</v>
      </c>
      <c r="C7044" s="209" t="s">
        <v>13436</v>
      </c>
      <c r="D7044" s="210">
        <v>1.9E-2</v>
      </c>
      <c r="E7044" s="211">
        <f>Insumos!D$141</f>
        <v>60.75</v>
      </c>
      <c r="F7044" s="204">
        <f>PRODUCT(D7044:E7044)</f>
        <v>1.15425</v>
      </c>
      <c r="H7044" s="186"/>
    </row>
    <row r="7045" spans="1:8" ht="13.5" hidden="1" customHeight="1">
      <c r="A7045" s="219" t="s">
        <v>750</v>
      </c>
      <c r="B7045" s="208" t="s">
        <v>5147</v>
      </c>
      <c r="C7045" s="209" t="s">
        <v>13436</v>
      </c>
      <c r="D7045" s="210">
        <v>0.15</v>
      </c>
      <c r="E7045" s="211">
        <f>Insumos!D$174</f>
        <v>0.65</v>
      </c>
      <c r="F7045" s="204">
        <f>PRODUCT(D7045:E7045)</f>
        <v>9.7500000000000003E-2</v>
      </c>
      <c r="H7045" s="186"/>
    </row>
    <row r="7046" spans="1:8" ht="13.5" hidden="1" customHeight="1">
      <c r="A7046" s="783" t="s">
        <v>6574</v>
      </c>
      <c r="B7046" s="784"/>
      <c r="C7046" s="784"/>
      <c r="D7046" s="784"/>
      <c r="E7046" s="784"/>
      <c r="F7046" s="204">
        <f>SUM(F7044:F7045)</f>
        <v>1.2517499999999999</v>
      </c>
      <c r="H7046" s="186"/>
    </row>
    <row r="7047" spans="1:8" ht="13.5" hidden="1" customHeight="1">
      <c r="A7047" s="778" t="s">
        <v>13437</v>
      </c>
      <c r="B7047" s="779"/>
      <c r="C7047" s="779"/>
      <c r="D7047" s="779"/>
      <c r="E7047" s="779"/>
      <c r="F7047" s="780"/>
      <c r="H7047" s="186"/>
    </row>
    <row r="7048" spans="1:8" ht="13.5" hidden="1" customHeight="1">
      <c r="A7048" s="207" t="s">
        <v>8831</v>
      </c>
      <c r="B7048" s="208" t="s">
        <v>8832</v>
      </c>
      <c r="C7048" s="209" t="s">
        <v>13436</v>
      </c>
      <c r="D7048" s="210">
        <v>0.15</v>
      </c>
      <c r="E7048" s="211">
        <f>F$14</f>
        <v>2.89</v>
      </c>
      <c r="F7048" s="204">
        <f>PRODUCT(D7048:E7048)</f>
        <v>0.4335</v>
      </c>
      <c r="H7048" s="186"/>
    </row>
    <row r="7049" spans="1:8" ht="13.5" hidden="1" customHeight="1">
      <c r="A7049" s="207" t="s">
        <v>4681</v>
      </c>
      <c r="B7049" s="208" t="s">
        <v>4682</v>
      </c>
      <c r="C7049" s="209" t="s">
        <v>13436</v>
      </c>
      <c r="D7049" s="210">
        <v>0.35</v>
      </c>
      <c r="E7049" s="211">
        <f>F$12</f>
        <v>2.12</v>
      </c>
      <c r="F7049" s="204">
        <f>PRODUCT(D7049:E7049)</f>
        <v>0.74199999999999999</v>
      </c>
      <c r="H7049" s="186"/>
    </row>
    <row r="7050" spans="1:8" ht="13.5" hidden="1" customHeight="1">
      <c r="A7050" s="783" t="s">
        <v>13444</v>
      </c>
      <c r="B7050" s="784"/>
      <c r="C7050" s="784"/>
      <c r="D7050" s="784"/>
      <c r="E7050" s="784"/>
      <c r="F7050" s="204">
        <f>SUM(F7048:F7049)</f>
        <v>1.1755</v>
      </c>
      <c r="H7050" s="186"/>
    </row>
    <row r="7051" spans="1:8" ht="13.5" hidden="1" customHeight="1">
      <c r="A7051" s="778" t="s">
        <v>8771</v>
      </c>
      <c r="B7051" s="779"/>
      <c r="C7051" s="779"/>
      <c r="D7051" s="779"/>
      <c r="E7051" s="779"/>
      <c r="F7051" s="780"/>
      <c r="H7051" s="186"/>
    </row>
    <row r="7052" spans="1:8" ht="13.5" hidden="1" customHeight="1">
      <c r="A7052" s="219" t="s">
        <v>7242</v>
      </c>
      <c r="B7052" s="208" t="s">
        <v>7243</v>
      </c>
      <c r="C7052" s="209" t="s">
        <v>8667</v>
      </c>
      <c r="D7052" s="210">
        <v>2.35E-2</v>
      </c>
      <c r="E7052" s="210">
        <f>B$2846/1.25</f>
        <v>22</v>
      </c>
      <c r="F7052" s="204">
        <f>PRODUCT(D7052:E7052)</f>
        <v>0.51700000000000002</v>
      </c>
      <c r="H7052" s="186"/>
    </row>
    <row r="7053" spans="1:8" ht="13.5" hidden="1" customHeight="1">
      <c r="A7053" s="219" t="s">
        <v>8668</v>
      </c>
      <c r="B7053" s="208" t="s">
        <v>8669</v>
      </c>
      <c r="C7053" s="209" t="s">
        <v>8667</v>
      </c>
      <c r="D7053" s="210">
        <v>2.35E-2</v>
      </c>
      <c r="E7053" s="210">
        <f>B$3012/1.25</f>
        <v>13.408000000000001</v>
      </c>
      <c r="F7053" s="204">
        <f>PRODUCT(D7053:E7053)</f>
        <v>0.31508800000000003</v>
      </c>
      <c r="H7053" s="186"/>
    </row>
    <row r="7054" spans="1:8" ht="13.5" hidden="1" customHeight="1">
      <c r="A7054" s="783" t="s">
        <v>10886</v>
      </c>
      <c r="B7054" s="784"/>
      <c r="C7054" s="784"/>
      <c r="D7054" s="784"/>
      <c r="E7054" s="784"/>
      <c r="F7054" s="204">
        <f>SUM(F7052:F7053)</f>
        <v>0.83208800000000005</v>
      </c>
      <c r="H7054" s="186"/>
    </row>
    <row r="7055" spans="1:8" ht="13.5" hidden="1" customHeight="1">
      <c r="A7055" s="783" t="s">
        <v>6572</v>
      </c>
      <c r="B7055" s="784"/>
      <c r="C7055" s="784"/>
      <c r="D7055" s="784"/>
      <c r="E7055" s="206" t="s">
        <v>10906</v>
      </c>
      <c r="F7055" s="204">
        <f>SUM(F7046,F7050,F7054)</f>
        <v>3.2593380000000001</v>
      </c>
      <c r="H7055" s="186"/>
    </row>
    <row r="7056" spans="1:8" ht="13.5" hidden="1" customHeight="1">
      <c r="A7056" s="783"/>
      <c r="B7056" s="784"/>
      <c r="C7056" s="784"/>
      <c r="D7056" s="784"/>
      <c r="E7056" s="212" t="s">
        <v>10907</v>
      </c>
      <c r="F7056" s="213">
        <f>F$10*(F7050)</f>
        <v>1.443514</v>
      </c>
      <c r="H7056" s="186"/>
    </row>
    <row r="7057" spans="1:8" ht="13.5" hidden="1" customHeight="1">
      <c r="A7057" s="783"/>
      <c r="B7057" s="784"/>
      <c r="C7057" s="784"/>
      <c r="D7057" s="784"/>
      <c r="E7057" s="206" t="s">
        <v>10908</v>
      </c>
      <c r="F7057" s="213">
        <f>SUM(F7055:F7056)*F$11</f>
        <v>0.94057040000000003</v>
      </c>
      <c r="H7057" s="186"/>
    </row>
    <row r="7058" spans="1:8" ht="13.5" hidden="1" customHeight="1">
      <c r="A7058" s="789"/>
      <c r="B7058" s="790"/>
      <c r="C7058" s="790"/>
      <c r="D7058" s="790"/>
      <c r="E7058" s="215" t="s">
        <v>10909</v>
      </c>
      <c r="F7058" s="216">
        <f>SUM(F7055:F7057)</f>
        <v>5.6434224000000004</v>
      </c>
      <c r="H7058" s="186"/>
    </row>
    <row r="7059" spans="1:8" ht="13.5" hidden="1" customHeight="1">
      <c r="A7059" s="206"/>
      <c r="B7059" s="206"/>
      <c r="C7059" s="206"/>
      <c r="D7059" s="206"/>
      <c r="E7059" s="212"/>
      <c r="F7059" s="220"/>
      <c r="H7059" s="186"/>
    </row>
    <row r="7060" spans="1:8" ht="13.5" hidden="1" customHeight="1">
      <c r="A7060" s="206"/>
      <c r="B7060" s="206"/>
      <c r="C7060" s="206"/>
      <c r="D7060" s="206"/>
      <c r="E7060" s="212"/>
      <c r="F7060" s="220"/>
      <c r="H7060" s="186"/>
    </row>
    <row r="7061" spans="1:8" hidden="1">
      <c r="H7061" s="186"/>
    </row>
    <row r="7062" spans="1:8" ht="13.5" hidden="1" customHeight="1">
      <c r="A7062" s="791" t="s">
        <v>2954</v>
      </c>
      <c r="B7062" s="792"/>
      <c r="C7062" s="792"/>
      <c r="D7062" s="792"/>
      <c r="E7062" s="792"/>
      <c r="F7062" s="189" t="s">
        <v>6571</v>
      </c>
      <c r="H7062" s="186"/>
    </row>
    <row r="7063" spans="1:8" ht="13.5" hidden="1" customHeight="1">
      <c r="A7063" s="190" t="s">
        <v>10268</v>
      </c>
      <c r="B7063" s="191">
        <f>ROUND(F7080,2)</f>
        <v>6.78</v>
      </c>
      <c r="C7063" s="269"/>
      <c r="D7063" s="269"/>
      <c r="E7063" s="269"/>
      <c r="F7063" s="271"/>
      <c r="H7063" s="186"/>
    </row>
    <row r="7064" spans="1:8" ht="13.5" hidden="1" customHeight="1">
      <c r="A7064" s="195" t="s">
        <v>12885</v>
      </c>
      <c r="B7064" s="196" t="s">
        <v>8261</v>
      </c>
      <c r="C7064" s="196" t="s">
        <v>8262</v>
      </c>
      <c r="D7064" s="196" t="s">
        <v>8263</v>
      </c>
      <c r="E7064" s="196" t="s">
        <v>8264</v>
      </c>
      <c r="F7064" s="197" t="s">
        <v>8265</v>
      </c>
      <c r="H7064" s="186"/>
    </row>
    <row r="7065" spans="1:8" ht="13.5" hidden="1" customHeight="1">
      <c r="A7065" s="778" t="s">
        <v>6573</v>
      </c>
      <c r="B7065" s="779"/>
      <c r="C7065" s="779"/>
      <c r="D7065" s="779"/>
      <c r="E7065" s="779"/>
      <c r="F7065" s="780"/>
      <c r="H7065" s="186"/>
    </row>
    <row r="7066" spans="1:8" ht="13.5" hidden="1" customHeight="1">
      <c r="A7066" s="219" t="s">
        <v>2441</v>
      </c>
      <c r="B7066" s="208" t="s">
        <v>2442</v>
      </c>
      <c r="C7066" s="209" t="s">
        <v>13436</v>
      </c>
      <c r="D7066" s="210">
        <v>2.4E-2</v>
      </c>
      <c r="E7066" s="211">
        <f>Insumos!D$141</f>
        <v>60.75</v>
      </c>
      <c r="F7066" s="204">
        <f>PRODUCT(D7066:E7066)</f>
        <v>1.458</v>
      </c>
      <c r="H7066" s="186"/>
    </row>
    <row r="7067" spans="1:8" ht="13.5" hidden="1" customHeight="1">
      <c r="A7067" s="219" t="s">
        <v>750</v>
      </c>
      <c r="B7067" s="208" t="s">
        <v>5147</v>
      </c>
      <c r="C7067" s="209" t="s">
        <v>13436</v>
      </c>
      <c r="D7067" s="210">
        <v>0.15</v>
      </c>
      <c r="E7067" s="211">
        <f>Insumos!D$174</f>
        <v>0.65</v>
      </c>
      <c r="F7067" s="204">
        <f>PRODUCT(D7067:E7067)</f>
        <v>9.7500000000000003E-2</v>
      </c>
      <c r="H7067" s="186"/>
    </row>
    <row r="7068" spans="1:8" ht="13.5" hidden="1" customHeight="1">
      <c r="A7068" s="783" t="s">
        <v>6574</v>
      </c>
      <c r="B7068" s="784"/>
      <c r="C7068" s="784"/>
      <c r="D7068" s="784"/>
      <c r="E7068" s="784"/>
      <c r="F7068" s="204">
        <f>SUM(F7066:F7067)</f>
        <v>1.5554999999999999</v>
      </c>
      <c r="H7068" s="186"/>
    </row>
    <row r="7069" spans="1:8" ht="13.5" hidden="1" customHeight="1">
      <c r="A7069" s="778" t="s">
        <v>13437</v>
      </c>
      <c r="B7069" s="779"/>
      <c r="C7069" s="779"/>
      <c r="D7069" s="779"/>
      <c r="E7069" s="779"/>
      <c r="F7069" s="780"/>
      <c r="H7069" s="186"/>
    </row>
    <row r="7070" spans="1:8" ht="13.5" hidden="1" customHeight="1">
      <c r="A7070" s="207" t="s">
        <v>8831</v>
      </c>
      <c r="B7070" s="208" t="s">
        <v>8832</v>
      </c>
      <c r="C7070" s="209" t="s">
        <v>13436</v>
      </c>
      <c r="D7070" s="210">
        <v>0.15</v>
      </c>
      <c r="E7070" s="211">
        <f>F$14</f>
        <v>2.89</v>
      </c>
      <c r="F7070" s="204">
        <f>PRODUCT(D7070:E7070)</f>
        <v>0.4335</v>
      </c>
      <c r="H7070" s="186"/>
    </row>
    <row r="7071" spans="1:8" ht="13.5" hidden="1" customHeight="1">
      <c r="A7071" s="207" t="s">
        <v>4681</v>
      </c>
      <c r="B7071" s="208" t="s">
        <v>4682</v>
      </c>
      <c r="C7071" s="209" t="s">
        <v>13436</v>
      </c>
      <c r="D7071" s="210">
        <v>0.42299999999999999</v>
      </c>
      <c r="E7071" s="211">
        <f>F$12</f>
        <v>2.12</v>
      </c>
      <c r="F7071" s="204">
        <f>PRODUCT(D7071:E7071)</f>
        <v>0.89676</v>
      </c>
      <c r="H7071" s="186"/>
    </row>
    <row r="7072" spans="1:8" ht="13.5" hidden="1" customHeight="1">
      <c r="A7072" s="783" t="s">
        <v>13444</v>
      </c>
      <c r="B7072" s="784"/>
      <c r="C7072" s="784"/>
      <c r="D7072" s="784"/>
      <c r="E7072" s="784"/>
      <c r="F7072" s="204">
        <f>SUM(F7070:F7071)</f>
        <v>1.33026</v>
      </c>
      <c r="H7072" s="186"/>
    </row>
    <row r="7073" spans="1:8" ht="13.5" hidden="1" customHeight="1">
      <c r="A7073" s="778" t="s">
        <v>8771</v>
      </c>
      <c r="B7073" s="779"/>
      <c r="C7073" s="779"/>
      <c r="D7073" s="779"/>
      <c r="E7073" s="779"/>
      <c r="F7073" s="780"/>
      <c r="H7073" s="186"/>
    </row>
    <row r="7074" spans="1:8" ht="13.5" hidden="1" customHeight="1">
      <c r="A7074" s="219" t="s">
        <v>7242</v>
      </c>
      <c r="B7074" s="208" t="s">
        <v>7243</v>
      </c>
      <c r="C7074" s="209" t="s">
        <v>8667</v>
      </c>
      <c r="D7074" s="210">
        <v>3.2000000000000001E-2</v>
      </c>
      <c r="E7074" s="210">
        <f>B$2846/1.25</f>
        <v>22</v>
      </c>
      <c r="F7074" s="204">
        <f>PRODUCT(D7074:E7074)</f>
        <v>0.70399999999999996</v>
      </c>
      <c r="H7074" s="186"/>
    </row>
    <row r="7075" spans="1:8" ht="13.5" hidden="1" customHeight="1">
      <c r="A7075" s="219" t="s">
        <v>8668</v>
      </c>
      <c r="B7075" s="208" t="s">
        <v>8669</v>
      </c>
      <c r="C7075" s="209" t="s">
        <v>8667</v>
      </c>
      <c r="D7075" s="210">
        <v>3.2000000000000001E-2</v>
      </c>
      <c r="E7075" s="210">
        <f>B$3012/1.25</f>
        <v>13.408000000000001</v>
      </c>
      <c r="F7075" s="204">
        <f>PRODUCT(D7075:E7075)</f>
        <v>0.42905600000000005</v>
      </c>
      <c r="H7075" s="186"/>
    </row>
    <row r="7076" spans="1:8" ht="13.5" hidden="1" customHeight="1">
      <c r="A7076" s="783" t="s">
        <v>10886</v>
      </c>
      <c r="B7076" s="784"/>
      <c r="C7076" s="784"/>
      <c r="D7076" s="784"/>
      <c r="E7076" s="784"/>
      <c r="F7076" s="204">
        <f>SUM(F7074:F7075)</f>
        <v>1.1330560000000001</v>
      </c>
      <c r="H7076" s="186"/>
    </row>
    <row r="7077" spans="1:8" ht="13.5" hidden="1" customHeight="1">
      <c r="A7077" s="783" t="s">
        <v>6572</v>
      </c>
      <c r="B7077" s="784"/>
      <c r="C7077" s="784"/>
      <c r="D7077" s="784"/>
      <c r="E7077" s="206" t="s">
        <v>10906</v>
      </c>
      <c r="F7077" s="204">
        <f>SUM(F7068,F7072,F7076)</f>
        <v>4.0188160000000002</v>
      </c>
      <c r="H7077" s="186"/>
    </row>
    <row r="7078" spans="1:8" ht="13.5" hidden="1" customHeight="1">
      <c r="A7078" s="783"/>
      <c r="B7078" s="784"/>
      <c r="C7078" s="784"/>
      <c r="D7078" s="784"/>
      <c r="E7078" s="212" t="s">
        <v>10907</v>
      </c>
      <c r="F7078" s="213">
        <f>F$10*(F7072)</f>
        <v>1.6335592800000001</v>
      </c>
      <c r="H7078" s="186"/>
    </row>
    <row r="7079" spans="1:8" ht="13.5" hidden="1" customHeight="1">
      <c r="A7079" s="783"/>
      <c r="B7079" s="784"/>
      <c r="C7079" s="784"/>
      <c r="D7079" s="784"/>
      <c r="E7079" s="206" t="s">
        <v>10908</v>
      </c>
      <c r="F7079" s="213">
        <f>SUM(F7077:F7078)*F$11</f>
        <v>1.1304750560000001</v>
      </c>
      <c r="H7079" s="186"/>
    </row>
    <row r="7080" spans="1:8" ht="13.5" hidden="1" customHeight="1">
      <c r="A7080" s="789"/>
      <c r="B7080" s="790"/>
      <c r="C7080" s="790"/>
      <c r="D7080" s="790"/>
      <c r="E7080" s="215" t="s">
        <v>10909</v>
      </c>
      <c r="F7080" s="216">
        <f>SUM(F7077:F7079)</f>
        <v>6.7828503360000001</v>
      </c>
      <c r="H7080" s="186"/>
    </row>
    <row r="7081" spans="1:8" ht="13.5" hidden="1" customHeight="1">
      <c r="H7081" s="186"/>
    </row>
    <row r="7082" spans="1:8" ht="13.5" hidden="1" customHeight="1">
      <c r="A7082" s="791" t="s">
        <v>2955</v>
      </c>
      <c r="B7082" s="792"/>
      <c r="C7082" s="792"/>
      <c r="D7082" s="792"/>
      <c r="E7082" s="792"/>
      <c r="F7082" s="189" t="s">
        <v>6571</v>
      </c>
      <c r="H7082" s="186"/>
    </row>
    <row r="7083" spans="1:8" ht="13.5" hidden="1" customHeight="1">
      <c r="A7083" s="190" t="s">
        <v>10268</v>
      </c>
      <c r="B7083" s="191">
        <f>ROUND(F7100,2)</f>
        <v>8.25</v>
      </c>
      <c r="C7083" s="269"/>
      <c r="D7083" s="269"/>
      <c r="E7083" s="269"/>
      <c r="F7083" s="271"/>
      <c r="H7083" s="186"/>
    </row>
    <row r="7084" spans="1:8" ht="13.5" hidden="1" customHeight="1">
      <c r="A7084" s="195" t="s">
        <v>12885</v>
      </c>
      <c r="B7084" s="196" t="s">
        <v>8261</v>
      </c>
      <c r="C7084" s="196" t="s">
        <v>8262</v>
      </c>
      <c r="D7084" s="196" t="s">
        <v>8263</v>
      </c>
      <c r="E7084" s="196" t="s">
        <v>8264</v>
      </c>
      <c r="F7084" s="197" t="s">
        <v>8265</v>
      </c>
      <c r="H7084" s="186"/>
    </row>
    <row r="7085" spans="1:8" ht="13.5" hidden="1" customHeight="1">
      <c r="A7085" s="778" t="s">
        <v>6573</v>
      </c>
      <c r="B7085" s="779"/>
      <c r="C7085" s="779"/>
      <c r="D7085" s="779"/>
      <c r="E7085" s="779"/>
      <c r="F7085" s="780"/>
      <c r="H7085" s="186"/>
    </row>
    <row r="7086" spans="1:8" ht="13.5" hidden="1" customHeight="1">
      <c r="A7086" s="219" t="s">
        <v>2441</v>
      </c>
      <c r="B7086" s="208" t="s">
        <v>2442</v>
      </c>
      <c r="C7086" s="209" t="s">
        <v>13436</v>
      </c>
      <c r="D7086" s="210">
        <v>3.3000000000000002E-2</v>
      </c>
      <c r="E7086" s="211">
        <f>Insumos!D$141</f>
        <v>60.75</v>
      </c>
      <c r="F7086" s="204">
        <f>PRODUCT(D7086:E7086)</f>
        <v>2.00475</v>
      </c>
      <c r="H7086" s="186"/>
    </row>
    <row r="7087" spans="1:8" ht="13.5" hidden="1" customHeight="1">
      <c r="A7087" s="219" t="s">
        <v>750</v>
      </c>
      <c r="B7087" s="208" t="s">
        <v>5147</v>
      </c>
      <c r="C7087" s="209" t="s">
        <v>13436</v>
      </c>
      <c r="D7087" s="210">
        <v>0.15</v>
      </c>
      <c r="E7087" s="211">
        <f>Insumos!D$174</f>
        <v>0.65</v>
      </c>
      <c r="F7087" s="204">
        <f>PRODUCT(D7087:E7087)</f>
        <v>9.7500000000000003E-2</v>
      </c>
      <c r="H7087" s="186"/>
    </row>
    <row r="7088" spans="1:8" ht="13.5" hidden="1" customHeight="1">
      <c r="A7088" s="783" t="s">
        <v>6574</v>
      </c>
      <c r="B7088" s="784"/>
      <c r="C7088" s="784"/>
      <c r="D7088" s="784"/>
      <c r="E7088" s="784"/>
      <c r="F7088" s="204">
        <f>SUM(F7086:F7087)</f>
        <v>2.1022500000000002</v>
      </c>
      <c r="H7088" s="186"/>
    </row>
    <row r="7089" spans="1:8" ht="13.5" hidden="1" customHeight="1">
      <c r="A7089" s="778" t="s">
        <v>13437</v>
      </c>
      <c r="B7089" s="779"/>
      <c r="C7089" s="779"/>
      <c r="D7089" s="779"/>
      <c r="E7089" s="779"/>
      <c r="F7089" s="780"/>
      <c r="H7089" s="186"/>
    </row>
    <row r="7090" spans="1:8" ht="13.5" hidden="1" customHeight="1">
      <c r="A7090" s="207" t="s">
        <v>8831</v>
      </c>
      <c r="B7090" s="208" t="s">
        <v>8832</v>
      </c>
      <c r="C7090" s="209" t="s">
        <v>13436</v>
      </c>
      <c r="D7090" s="210">
        <v>0.15</v>
      </c>
      <c r="E7090" s="211">
        <f>F$14</f>
        <v>2.89</v>
      </c>
      <c r="F7090" s="204">
        <f>PRODUCT(D7090:E7090)</f>
        <v>0.4335</v>
      </c>
      <c r="H7090" s="186"/>
    </row>
    <row r="7091" spans="1:8" ht="13.5" hidden="1" customHeight="1">
      <c r="A7091" s="207" t="s">
        <v>4681</v>
      </c>
      <c r="B7091" s="208" t="s">
        <v>4682</v>
      </c>
      <c r="C7091" s="209" t="s">
        <v>13436</v>
      </c>
      <c r="D7091" s="210">
        <v>0.498</v>
      </c>
      <c r="E7091" s="211">
        <f>F$12</f>
        <v>2.12</v>
      </c>
      <c r="F7091" s="204">
        <f>PRODUCT(D7091:E7091)</f>
        <v>1.05576</v>
      </c>
      <c r="H7091" s="186"/>
    </row>
    <row r="7092" spans="1:8" ht="13.5" hidden="1" customHeight="1">
      <c r="A7092" s="783" t="s">
        <v>13444</v>
      </c>
      <c r="B7092" s="784"/>
      <c r="C7092" s="784"/>
      <c r="D7092" s="784"/>
      <c r="E7092" s="784"/>
      <c r="F7092" s="204">
        <f>SUM(F7090:F7091)</f>
        <v>1.48926</v>
      </c>
      <c r="H7092" s="186"/>
    </row>
    <row r="7093" spans="1:8" ht="13.5" hidden="1" customHeight="1">
      <c r="A7093" s="778" t="s">
        <v>8771</v>
      </c>
      <c r="B7093" s="779"/>
      <c r="C7093" s="779"/>
      <c r="D7093" s="779"/>
      <c r="E7093" s="779"/>
      <c r="F7093" s="780"/>
      <c r="H7093" s="186"/>
    </row>
    <row r="7094" spans="1:8" ht="13.5" hidden="1" customHeight="1">
      <c r="A7094" s="219" t="s">
        <v>7242</v>
      </c>
      <c r="B7094" s="208" t="s">
        <v>7243</v>
      </c>
      <c r="C7094" s="209" t="s">
        <v>8667</v>
      </c>
      <c r="D7094" s="210">
        <v>4.1000000000000002E-2</v>
      </c>
      <c r="E7094" s="210">
        <f>B$2846/1.25</f>
        <v>22</v>
      </c>
      <c r="F7094" s="204">
        <f>PRODUCT(D7094:E7094)</f>
        <v>0.90200000000000002</v>
      </c>
      <c r="H7094" s="186"/>
    </row>
    <row r="7095" spans="1:8" ht="13.5" hidden="1" customHeight="1">
      <c r="A7095" s="219" t="s">
        <v>8668</v>
      </c>
      <c r="B7095" s="208" t="s">
        <v>8669</v>
      </c>
      <c r="C7095" s="209" t="s">
        <v>8667</v>
      </c>
      <c r="D7095" s="210">
        <v>4.1000000000000002E-2</v>
      </c>
      <c r="E7095" s="210">
        <f>B$3012/1.25</f>
        <v>13.408000000000001</v>
      </c>
      <c r="F7095" s="204">
        <f>PRODUCT(D7095:E7095)</f>
        <v>0.54972800000000011</v>
      </c>
      <c r="H7095" s="186"/>
    </row>
    <row r="7096" spans="1:8" ht="13.5" hidden="1" customHeight="1">
      <c r="A7096" s="783" t="s">
        <v>10886</v>
      </c>
      <c r="B7096" s="784"/>
      <c r="C7096" s="784"/>
      <c r="D7096" s="784"/>
      <c r="E7096" s="784"/>
      <c r="F7096" s="204">
        <f>SUM(F7094:F7095)</f>
        <v>1.4517280000000001</v>
      </c>
      <c r="H7096" s="186"/>
    </row>
    <row r="7097" spans="1:8" ht="13.5" hidden="1" customHeight="1">
      <c r="A7097" s="783" t="s">
        <v>6572</v>
      </c>
      <c r="B7097" s="784"/>
      <c r="C7097" s="784"/>
      <c r="D7097" s="784"/>
      <c r="E7097" s="206" t="s">
        <v>10906</v>
      </c>
      <c r="F7097" s="204">
        <f>SUM(F7088,F7092,F7096)</f>
        <v>5.0432380000000006</v>
      </c>
      <c r="H7097" s="186"/>
    </row>
    <row r="7098" spans="1:8" ht="13.5" hidden="1" customHeight="1">
      <c r="A7098" s="783"/>
      <c r="B7098" s="784"/>
      <c r="C7098" s="784"/>
      <c r="D7098" s="784"/>
      <c r="E7098" s="212" t="s">
        <v>10907</v>
      </c>
      <c r="F7098" s="213">
        <f>F$10*(F7092)</f>
        <v>1.82881128</v>
      </c>
      <c r="H7098" s="186"/>
    </row>
    <row r="7099" spans="1:8" ht="13.5" hidden="1" customHeight="1">
      <c r="A7099" s="783"/>
      <c r="B7099" s="784"/>
      <c r="C7099" s="784"/>
      <c r="D7099" s="784"/>
      <c r="E7099" s="206" t="s">
        <v>10908</v>
      </c>
      <c r="F7099" s="213">
        <f>SUM(F7097:F7098)*F$11</f>
        <v>1.3744098560000002</v>
      </c>
      <c r="H7099" s="186"/>
    </row>
    <row r="7100" spans="1:8" ht="13.5" hidden="1" customHeight="1">
      <c r="A7100" s="789"/>
      <c r="B7100" s="790"/>
      <c r="C7100" s="790"/>
      <c r="D7100" s="790"/>
      <c r="E7100" s="215" t="s">
        <v>10909</v>
      </c>
      <c r="F7100" s="216">
        <f>SUM(F7097:F7099)</f>
        <v>8.2464591360000004</v>
      </c>
      <c r="H7100" s="186"/>
    </row>
    <row r="7101" spans="1:8" ht="13.5" hidden="1" customHeight="1">
      <c r="A7101" s="206"/>
      <c r="B7101" s="206"/>
      <c r="C7101" s="206"/>
      <c r="D7101" s="206"/>
      <c r="E7101" s="212"/>
      <c r="F7101" s="220"/>
      <c r="H7101" s="186"/>
    </row>
    <row r="7102" spans="1:8" hidden="1">
      <c r="H7102" s="186"/>
    </row>
    <row r="7103" spans="1:8" ht="13.5" hidden="1" customHeight="1">
      <c r="A7103" s="791" t="s">
        <v>2956</v>
      </c>
      <c r="B7103" s="792"/>
      <c r="C7103" s="792"/>
      <c r="D7103" s="792"/>
      <c r="E7103" s="792"/>
      <c r="F7103" s="189" t="s">
        <v>6571</v>
      </c>
      <c r="H7103" s="186"/>
    </row>
    <row r="7104" spans="1:8" ht="13.5" hidden="1" customHeight="1">
      <c r="A7104" s="190" t="s">
        <v>10268</v>
      </c>
      <c r="B7104" s="191">
        <f>ROUND(F7121,2)</f>
        <v>10.46</v>
      </c>
      <c r="C7104" s="269"/>
      <c r="D7104" s="269"/>
      <c r="E7104" s="269"/>
      <c r="F7104" s="271"/>
      <c r="H7104" s="186"/>
    </row>
    <row r="7105" spans="1:8" ht="13.5" hidden="1" customHeight="1">
      <c r="A7105" s="195" t="s">
        <v>12885</v>
      </c>
      <c r="B7105" s="196" t="s">
        <v>8261</v>
      </c>
      <c r="C7105" s="196" t="s">
        <v>8262</v>
      </c>
      <c r="D7105" s="196" t="s">
        <v>8263</v>
      </c>
      <c r="E7105" s="196" t="s">
        <v>8264</v>
      </c>
      <c r="F7105" s="197" t="s">
        <v>8265</v>
      </c>
      <c r="H7105" s="186"/>
    </row>
    <row r="7106" spans="1:8" ht="13.5" hidden="1" customHeight="1">
      <c r="A7106" s="778" t="s">
        <v>6573</v>
      </c>
      <c r="B7106" s="779"/>
      <c r="C7106" s="779"/>
      <c r="D7106" s="779"/>
      <c r="E7106" s="779"/>
      <c r="F7106" s="780"/>
      <c r="H7106" s="186"/>
    </row>
    <row r="7107" spans="1:8" ht="13.5" hidden="1" customHeight="1">
      <c r="A7107" s="219" t="s">
        <v>2441</v>
      </c>
      <c r="B7107" s="208" t="s">
        <v>2442</v>
      </c>
      <c r="C7107" s="209" t="s">
        <v>13436</v>
      </c>
      <c r="D7107" s="210">
        <v>4.2000000000000003E-2</v>
      </c>
      <c r="E7107" s="211">
        <f>Insumos!D$141</f>
        <v>60.75</v>
      </c>
      <c r="F7107" s="204">
        <f>PRODUCT(D7107:E7107)</f>
        <v>2.5515000000000003</v>
      </c>
      <c r="H7107" s="186"/>
    </row>
    <row r="7108" spans="1:8" ht="13.5" hidden="1" customHeight="1">
      <c r="A7108" s="219" t="s">
        <v>750</v>
      </c>
      <c r="B7108" s="208" t="s">
        <v>5147</v>
      </c>
      <c r="C7108" s="209" t="s">
        <v>13436</v>
      </c>
      <c r="D7108" s="210">
        <v>0.2</v>
      </c>
      <c r="E7108" s="211">
        <f>Insumos!D$174</f>
        <v>0.65</v>
      </c>
      <c r="F7108" s="204">
        <f>PRODUCT(D7108:E7108)</f>
        <v>0.13</v>
      </c>
      <c r="H7108" s="186"/>
    </row>
    <row r="7109" spans="1:8" ht="13.5" hidden="1" customHeight="1">
      <c r="A7109" s="783" t="s">
        <v>6574</v>
      </c>
      <c r="B7109" s="784"/>
      <c r="C7109" s="784"/>
      <c r="D7109" s="784"/>
      <c r="E7109" s="784"/>
      <c r="F7109" s="204">
        <f>SUM(F7107:F7108)</f>
        <v>2.6815000000000002</v>
      </c>
      <c r="H7109" s="186"/>
    </row>
    <row r="7110" spans="1:8" ht="13.5" hidden="1" customHeight="1">
      <c r="A7110" s="778" t="s">
        <v>13437</v>
      </c>
      <c r="B7110" s="779"/>
      <c r="C7110" s="779"/>
      <c r="D7110" s="779"/>
      <c r="E7110" s="779"/>
      <c r="F7110" s="780"/>
      <c r="H7110" s="186"/>
    </row>
    <row r="7111" spans="1:8" ht="13.5" hidden="1" customHeight="1">
      <c r="A7111" s="207" t="s">
        <v>8831</v>
      </c>
      <c r="B7111" s="208" t="s">
        <v>8832</v>
      </c>
      <c r="C7111" s="209" t="s">
        <v>13436</v>
      </c>
      <c r="D7111" s="210">
        <v>0.2</v>
      </c>
      <c r="E7111" s="211">
        <f>F$14</f>
        <v>2.89</v>
      </c>
      <c r="F7111" s="204">
        <f>PRODUCT(D7111:E7111)</f>
        <v>0.57800000000000007</v>
      </c>
      <c r="H7111" s="186"/>
    </row>
    <row r="7112" spans="1:8" ht="13.5" hidden="1" customHeight="1">
      <c r="A7112" s="207" t="s">
        <v>4681</v>
      </c>
      <c r="B7112" s="208" t="s">
        <v>4682</v>
      </c>
      <c r="C7112" s="209" t="s">
        <v>13436</v>
      </c>
      <c r="D7112" s="210">
        <v>0.623</v>
      </c>
      <c r="E7112" s="211">
        <f>F$12</f>
        <v>2.12</v>
      </c>
      <c r="F7112" s="204">
        <f>PRODUCT(D7112:E7112)</f>
        <v>1.3207600000000002</v>
      </c>
      <c r="H7112" s="186"/>
    </row>
    <row r="7113" spans="1:8" ht="13.5" hidden="1" customHeight="1">
      <c r="A7113" s="783" t="s">
        <v>13444</v>
      </c>
      <c r="B7113" s="784"/>
      <c r="C7113" s="784"/>
      <c r="D7113" s="784"/>
      <c r="E7113" s="784"/>
      <c r="F7113" s="204">
        <f>SUM(F7111:F7112)</f>
        <v>1.8987600000000002</v>
      </c>
      <c r="H7113" s="186"/>
    </row>
    <row r="7114" spans="1:8" ht="13.5" hidden="1" customHeight="1">
      <c r="A7114" s="778" t="s">
        <v>8771</v>
      </c>
      <c r="B7114" s="779"/>
      <c r="C7114" s="779"/>
      <c r="D7114" s="779"/>
      <c r="E7114" s="779"/>
      <c r="F7114" s="780"/>
      <c r="H7114" s="186"/>
    </row>
    <row r="7115" spans="1:8" ht="13.5" hidden="1" customHeight="1">
      <c r="A7115" s="219" t="s">
        <v>7242</v>
      </c>
      <c r="B7115" s="208" t="s">
        <v>7243</v>
      </c>
      <c r="C7115" s="209" t="s">
        <v>8667</v>
      </c>
      <c r="D7115" s="210">
        <v>5.0999999999999997E-2</v>
      </c>
      <c r="E7115" s="210">
        <f>B$2846/1.25</f>
        <v>22</v>
      </c>
      <c r="F7115" s="204">
        <f>PRODUCT(D7115:E7115)</f>
        <v>1.1219999999999999</v>
      </c>
      <c r="H7115" s="186"/>
    </row>
    <row r="7116" spans="1:8" ht="13.5" hidden="1" customHeight="1">
      <c r="A7116" s="219" t="s">
        <v>8668</v>
      </c>
      <c r="B7116" s="208" t="s">
        <v>8669</v>
      </c>
      <c r="C7116" s="209" t="s">
        <v>8667</v>
      </c>
      <c r="D7116" s="210">
        <v>5.0999999999999997E-2</v>
      </c>
      <c r="E7116" s="210">
        <f>B$3012/1.25</f>
        <v>13.408000000000001</v>
      </c>
      <c r="F7116" s="204">
        <f>PRODUCT(D7116:E7116)</f>
        <v>0.68380799999999997</v>
      </c>
      <c r="H7116" s="186"/>
    </row>
    <row r="7117" spans="1:8" ht="13.5" hidden="1" customHeight="1">
      <c r="A7117" s="783" t="s">
        <v>10886</v>
      </c>
      <c r="B7117" s="784"/>
      <c r="C7117" s="784"/>
      <c r="D7117" s="784"/>
      <c r="E7117" s="784"/>
      <c r="F7117" s="204">
        <f>SUM(F7115:F7116)</f>
        <v>1.8058079999999999</v>
      </c>
      <c r="H7117" s="186"/>
    </row>
    <row r="7118" spans="1:8" ht="13.5" hidden="1" customHeight="1">
      <c r="A7118" s="783" t="s">
        <v>6572</v>
      </c>
      <c r="B7118" s="784"/>
      <c r="C7118" s="784"/>
      <c r="D7118" s="784"/>
      <c r="E7118" s="206" t="s">
        <v>10906</v>
      </c>
      <c r="F7118" s="204">
        <f>SUM(F7109,F7113,F7117)</f>
        <v>6.3860680000000007</v>
      </c>
      <c r="H7118" s="186"/>
    </row>
    <row r="7119" spans="1:8" ht="13.5" hidden="1" customHeight="1">
      <c r="A7119" s="783"/>
      <c r="B7119" s="784"/>
      <c r="C7119" s="784"/>
      <c r="D7119" s="784"/>
      <c r="E7119" s="212" t="s">
        <v>10907</v>
      </c>
      <c r="F7119" s="213">
        <f>F$10*(F7113)</f>
        <v>2.3316772800000001</v>
      </c>
      <c r="H7119" s="186"/>
    </row>
    <row r="7120" spans="1:8" ht="13.5" hidden="1" customHeight="1">
      <c r="A7120" s="783"/>
      <c r="B7120" s="784"/>
      <c r="C7120" s="784"/>
      <c r="D7120" s="784"/>
      <c r="E7120" s="206" t="s">
        <v>10908</v>
      </c>
      <c r="F7120" s="213">
        <f>SUM(F7118:F7119)*F$11</f>
        <v>1.7435490560000002</v>
      </c>
      <c r="H7120" s="186"/>
    </row>
    <row r="7121" spans="1:8" ht="13.5" hidden="1" customHeight="1">
      <c r="A7121" s="789"/>
      <c r="B7121" s="790"/>
      <c r="C7121" s="790"/>
      <c r="D7121" s="790"/>
      <c r="E7121" s="215" t="s">
        <v>10909</v>
      </c>
      <c r="F7121" s="216">
        <f>SUM(F7118:F7120)</f>
        <v>10.461294336000002</v>
      </c>
      <c r="H7121" s="186"/>
    </row>
    <row r="7122" spans="1:8" ht="13.5" hidden="1" customHeight="1">
      <c r="H7122" s="186"/>
    </row>
    <row r="7123" spans="1:8" ht="13.5" hidden="1" customHeight="1">
      <c r="A7123" s="791" t="s">
        <v>2957</v>
      </c>
      <c r="B7123" s="792"/>
      <c r="C7123" s="792"/>
      <c r="D7123" s="792"/>
      <c r="E7123" s="792"/>
      <c r="F7123" s="189" t="s">
        <v>6571</v>
      </c>
      <c r="H7123" s="186"/>
    </row>
    <row r="7124" spans="1:8" ht="13.5" hidden="1" customHeight="1">
      <c r="A7124" s="190" t="s">
        <v>10268</v>
      </c>
      <c r="B7124" s="191">
        <f>ROUND(F7141,2)</f>
        <v>12.46</v>
      </c>
      <c r="C7124" s="269"/>
      <c r="D7124" s="269"/>
      <c r="E7124" s="269"/>
      <c r="F7124" s="271"/>
      <c r="H7124" s="186"/>
    </row>
    <row r="7125" spans="1:8" ht="13.5" hidden="1" customHeight="1">
      <c r="A7125" s="195" t="s">
        <v>12885</v>
      </c>
      <c r="B7125" s="196" t="s">
        <v>8261</v>
      </c>
      <c r="C7125" s="196" t="s">
        <v>8262</v>
      </c>
      <c r="D7125" s="196" t="s">
        <v>8263</v>
      </c>
      <c r="E7125" s="196" t="s">
        <v>8264</v>
      </c>
      <c r="F7125" s="197" t="s">
        <v>8265</v>
      </c>
      <c r="H7125" s="186"/>
    </row>
    <row r="7126" spans="1:8" ht="13.5" hidden="1" customHeight="1">
      <c r="A7126" s="778" t="s">
        <v>6573</v>
      </c>
      <c r="B7126" s="779"/>
      <c r="C7126" s="779"/>
      <c r="D7126" s="779"/>
      <c r="E7126" s="779"/>
      <c r="F7126" s="780"/>
      <c r="H7126" s="186"/>
    </row>
    <row r="7127" spans="1:8" ht="13.5" hidden="1" customHeight="1">
      <c r="A7127" s="219" t="s">
        <v>2441</v>
      </c>
      <c r="B7127" s="208" t="s">
        <v>2442</v>
      </c>
      <c r="C7127" s="209" t="s">
        <v>13436</v>
      </c>
      <c r="D7127" s="210">
        <v>5.0999999999999997E-2</v>
      </c>
      <c r="E7127" s="211">
        <f>Insumos!D$141</f>
        <v>60.75</v>
      </c>
      <c r="F7127" s="204">
        <f>PRODUCT(D7127:E7127)</f>
        <v>3.0982499999999997</v>
      </c>
      <c r="H7127" s="186"/>
    </row>
    <row r="7128" spans="1:8" ht="13.5" hidden="1" customHeight="1">
      <c r="A7128" s="219" t="s">
        <v>750</v>
      </c>
      <c r="B7128" s="208" t="s">
        <v>5147</v>
      </c>
      <c r="C7128" s="209" t="s">
        <v>13436</v>
      </c>
      <c r="D7128" s="210">
        <v>0.25</v>
      </c>
      <c r="E7128" s="211">
        <f>Insumos!D$174</f>
        <v>0.65</v>
      </c>
      <c r="F7128" s="204">
        <f>PRODUCT(D7128:E7128)</f>
        <v>0.16250000000000001</v>
      </c>
      <c r="H7128" s="186"/>
    </row>
    <row r="7129" spans="1:8" ht="13.5" hidden="1" customHeight="1">
      <c r="A7129" s="783" t="s">
        <v>6574</v>
      </c>
      <c r="B7129" s="784"/>
      <c r="C7129" s="784"/>
      <c r="D7129" s="784"/>
      <c r="E7129" s="784"/>
      <c r="F7129" s="204">
        <f>SUM(F7127:F7128)</f>
        <v>3.2607499999999998</v>
      </c>
      <c r="H7129" s="186"/>
    </row>
    <row r="7130" spans="1:8" ht="13.5" hidden="1" customHeight="1">
      <c r="A7130" s="778" t="s">
        <v>13437</v>
      </c>
      <c r="B7130" s="779"/>
      <c r="C7130" s="779"/>
      <c r="D7130" s="779"/>
      <c r="E7130" s="779"/>
      <c r="F7130" s="780"/>
      <c r="H7130" s="186"/>
    </row>
    <row r="7131" spans="1:8" ht="13.5" hidden="1" customHeight="1">
      <c r="A7131" s="207" t="s">
        <v>8831</v>
      </c>
      <c r="B7131" s="208" t="s">
        <v>8832</v>
      </c>
      <c r="C7131" s="209" t="s">
        <v>13436</v>
      </c>
      <c r="D7131" s="210">
        <v>0.25</v>
      </c>
      <c r="E7131" s="211">
        <f>F$14</f>
        <v>2.89</v>
      </c>
      <c r="F7131" s="204">
        <f>PRODUCT(D7131:E7131)</f>
        <v>0.72250000000000003</v>
      </c>
      <c r="H7131" s="186"/>
    </row>
    <row r="7132" spans="1:8" ht="13.5" hidden="1" customHeight="1">
      <c r="A7132" s="207" t="s">
        <v>4681</v>
      </c>
      <c r="B7132" s="208" t="s">
        <v>4682</v>
      </c>
      <c r="C7132" s="209" t="s">
        <v>13436</v>
      </c>
      <c r="D7132" s="210">
        <v>0.70299999999999996</v>
      </c>
      <c r="E7132" s="211">
        <f>F$12</f>
        <v>2.12</v>
      </c>
      <c r="F7132" s="204">
        <f>PRODUCT(D7132:E7132)</f>
        <v>1.4903599999999999</v>
      </c>
      <c r="H7132" s="186"/>
    </row>
    <row r="7133" spans="1:8" ht="13.5" hidden="1" customHeight="1">
      <c r="A7133" s="783" t="s">
        <v>13444</v>
      </c>
      <c r="B7133" s="784"/>
      <c r="C7133" s="784"/>
      <c r="D7133" s="784"/>
      <c r="E7133" s="784"/>
      <c r="F7133" s="204">
        <f>SUM(F7131:F7132)</f>
        <v>2.21286</v>
      </c>
      <c r="H7133" s="186"/>
    </row>
    <row r="7134" spans="1:8" ht="13.5" hidden="1" customHeight="1">
      <c r="A7134" s="778" t="s">
        <v>8771</v>
      </c>
      <c r="B7134" s="779"/>
      <c r="C7134" s="779"/>
      <c r="D7134" s="779"/>
      <c r="E7134" s="779"/>
      <c r="F7134" s="780"/>
      <c r="H7134" s="186"/>
    </row>
    <row r="7135" spans="1:8" ht="13.5" hidden="1" customHeight="1">
      <c r="A7135" s="219" t="s">
        <v>7242</v>
      </c>
      <c r="B7135" s="208" t="s">
        <v>7243</v>
      </c>
      <c r="C7135" s="209" t="s">
        <v>8667</v>
      </c>
      <c r="D7135" s="210">
        <v>6.2E-2</v>
      </c>
      <c r="E7135" s="210">
        <f>B$2846/1.25</f>
        <v>22</v>
      </c>
      <c r="F7135" s="204">
        <f>PRODUCT(D7135:E7135)</f>
        <v>1.3639999999999999</v>
      </c>
      <c r="H7135" s="186"/>
    </row>
    <row r="7136" spans="1:8" ht="13.5" hidden="1" customHeight="1">
      <c r="A7136" s="219" t="s">
        <v>8668</v>
      </c>
      <c r="B7136" s="208" t="s">
        <v>8669</v>
      </c>
      <c r="C7136" s="209" t="s">
        <v>8667</v>
      </c>
      <c r="D7136" s="210">
        <v>6.2E-2</v>
      </c>
      <c r="E7136" s="210">
        <f>B$3012/1.25</f>
        <v>13.408000000000001</v>
      </c>
      <c r="F7136" s="204">
        <f>PRODUCT(D7136:E7136)</f>
        <v>0.83129600000000003</v>
      </c>
      <c r="H7136" s="186"/>
    </row>
    <row r="7137" spans="1:8" ht="13.5" hidden="1" customHeight="1">
      <c r="A7137" s="783" t="s">
        <v>10886</v>
      </c>
      <c r="B7137" s="784"/>
      <c r="C7137" s="784"/>
      <c r="D7137" s="784"/>
      <c r="E7137" s="784"/>
      <c r="F7137" s="204">
        <f>SUM(F7135:F7136)</f>
        <v>2.1952959999999999</v>
      </c>
      <c r="H7137" s="186"/>
    </row>
    <row r="7138" spans="1:8" ht="13.5" hidden="1" customHeight="1">
      <c r="A7138" s="783" t="s">
        <v>6572</v>
      </c>
      <c r="B7138" s="784"/>
      <c r="C7138" s="784"/>
      <c r="D7138" s="784"/>
      <c r="E7138" s="206" t="s">
        <v>10906</v>
      </c>
      <c r="F7138" s="204">
        <f>SUM(F7129,F7133,F7137)</f>
        <v>7.6689059999999998</v>
      </c>
      <c r="H7138" s="186"/>
    </row>
    <row r="7139" spans="1:8" ht="13.5" hidden="1" customHeight="1">
      <c r="A7139" s="783"/>
      <c r="B7139" s="784"/>
      <c r="C7139" s="784"/>
      <c r="D7139" s="784"/>
      <c r="E7139" s="212" t="s">
        <v>10907</v>
      </c>
      <c r="F7139" s="213">
        <f>F$10*(F7133)</f>
        <v>2.7173920800000002</v>
      </c>
      <c r="H7139" s="186"/>
    </row>
    <row r="7140" spans="1:8" ht="13.5" hidden="1" customHeight="1">
      <c r="A7140" s="783"/>
      <c r="B7140" s="784"/>
      <c r="C7140" s="784"/>
      <c r="D7140" s="784"/>
      <c r="E7140" s="206" t="s">
        <v>10908</v>
      </c>
      <c r="F7140" s="213">
        <f>SUM(F7138:F7139)*F$11</f>
        <v>2.0772596160000001</v>
      </c>
      <c r="H7140" s="186"/>
    </row>
    <row r="7141" spans="1:8" ht="13.5" hidden="1" customHeight="1">
      <c r="A7141" s="789"/>
      <c r="B7141" s="790"/>
      <c r="C7141" s="790"/>
      <c r="D7141" s="790"/>
      <c r="E7141" s="215" t="s">
        <v>10909</v>
      </c>
      <c r="F7141" s="216">
        <f>SUM(F7138:F7140)</f>
        <v>12.463557695999999</v>
      </c>
      <c r="H7141" s="186"/>
    </row>
    <row r="7142" spans="1:8" ht="13.5" hidden="1" customHeight="1">
      <c r="A7142" s="206"/>
      <c r="B7142" s="206"/>
      <c r="C7142" s="206"/>
      <c r="D7142" s="206"/>
      <c r="E7142" s="212"/>
      <c r="F7142" s="220"/>
      <c r="H7142" s="186"/>
    </row>
    <row r="7143" spans="1:8" hidden="1">
      <c r="H7143" s="186"/>
    </row>
    <row r="7144" spans="1:8" ht="13.5" hidden="1" customHeight="1">
      <c r="A7144" s="791" t="s">
        <v>2958</v>
      </c>
      <c r="B7144" s="792"/>
      <c r="C7144" s="792"/>
      <c r="D7144" s="792"/>
      <c r="E7144" s="792"/>
      <c r="F7144" s="189" t="s">
        <v>6571</v>
      </c>
      <c r="H7144" s="186"/>
    </row>
    <row r="7145" spans="1:8" ht="13.5" hidden="1" customHeight="1">
      <c r="A7145" s="190" t="s">
        <v>10268</v>
      </c>
      <c r="B7145" s="191">
        <f>ROUND(F7162,2)</f>
        <v>14.63</v>
      </c>
      <c r="C7145" s="269"/>
      <c r="D7145" s="269"/>
      <c r="E7145" s="269"/>
      <c r="F7145" s="271"/>
      <c r="H7145" s="186"/>
    </row>
    <row r="7146" spans="1:8" ht="13.5" hidden="1" customHeight="1">
      <c r="A7146" s="195" t="s">
        <v>12885</v>
      </c>
      <c r="B7146" s="196" t="s">
        <v>8261</v>
      </c>
      <c r="C7146" s="196" t="s">
        <v>8262</v>
      </c>
      <c r="D7146" s="196" t="s">
        <v>8263</v>
      </c>
      <c r="E7146" s="196" t="s">
        <v>8264</v>
      </c>
      <c r="F7146" s="197" t="s">
        <v>8265</v>
      </c>
      <c r="H7146" s="186"/>
    </row>
    <row r="7147" spans="1:8" ht="13.5" hidden="1" customHeight="1">
      <c r="A7147" s="778" t="s">
        <v>6573</v>
      </c>
      <c r="B7147" s="779"/>
      <c r="C7147" s="779"/>
      <c r="D7147" s="779"/>
      <c r="E7147" s="779"/>
      <c r="F7147" s="780"/>
      <c r="H7147" s="186"/>
    </row>
    <row r="7148" spans="1:8" ht="13.5" hidden="1" customHeight="1">
      <c r="A7148" s="219" t="s">
        <v>2441</v>
      </c>
      <c r="B7148" s="208" t="s">
        <v>2442</v>
      </c>
      <c r="C7148" s="209" t="s">
        <v>13436</v>
      </c>
      <c r="D7148" s="210">
        <v>6.0999999999999999E-2</v>
      </c>
      <c r="E7148" s="211">
        <f>Insumos!D$141</f>
        <v>60.75</v>
      </c>
      <c r="F7148" s="204">
        <f>PRODUCT(D7148:E7148)</f>
        <v>3.7057500000000001</v>
      </c>
      <c r="H7148" s="186"/>
    </row>
    <row r="7149" spans="1:8" ht="13.5" hidden="1" customHeight="1">
      <c r="A7149" s="219" t="s">
        <v>13425</v>
      </c>
      <c r="B7149" s="208" t="s">
        <v>13426</v>
      </c>
      <c r="C7149" s="209" t="s">
        <v>13436</v>
      </c>
      <c r="D7149" s="210">
        <v>0.25</v>
      </c>
      <c r="E7149" s="211">
        <f>Insumos!D$175</f>
        <v>1.3</v>
      </c>
      <c r="F7149" s="204">
        <f>PRODUCT(D7149:E7149)</f>
        <v>0.32500000000000001</v>
      </c>
      <c r="H7149" s="186"/>
    </row>
    <row r="7150" spans="1:8" ht="13.5" hidden="1" customHeight="1">
      <c r="A7150" s="783" t="s">
        <v>6574</v>
      </c>
      <c r="B7150" s="784"/>
      <c r="C7150" s="784"/>
      <c r="D7150" s="784"/>
      <c r="E7150" s="784"/>
      <c r="F7150" s="204">
        <f>SUM(F7148:F7149)</f>
        <v>4.0307500000000003</v>
      </c>
      <c r="H7150" s="186"/>
    </row>
    <row r="7151" spans="1:8" ht="13.5" hidden="1" customHeight="1">
      <c r="A7151" s="778" t="s">
        <v>13437</v>
      </c>
      <c r="B7151" s="779"/>
      <c r="C7151" s="779"/>
      <c r="D7151" s="779"/>
      <c r="E7151" s="779"/>
      <c r="F7151" s="780"/>
      <c r="H7151" s="186"/>
    </row>
    <row r="7152" spans="1:8" ht="13.5" hidden="1" customHeight="1">
      <c r="A7152" s="207" t="s">
        <v>8831</v>
      </c>
      <c r="B7152" s="208" t="s">
        <v>8832</v>
      </c>
      <c r="C7152" s="209" t="s">
        <v>13436</v>
      </c>
      <c r="D7152" s="210">
        <v>0.25</v>
      </c>
      <c r="E7152" s="211">
        <f>F$14</f>
        <v>2.89</v>
      </c>
      <c r="F7152" s="204">
        <f>PRODUCT(D7152:E7152)</f>
        <v>0.72250000000000003</v>
      </c>
      <c r="H7152" s="186"/>
    </row>
    <row r="7153" spans="1:8" ht="13.5" hidden="1" customHeight="1">
      <c r="A7153" s="207" t="s">
        <v>4681</v>
      </c>
      <c r="B7153" s="208" t="s">
        <v>4682</v>
      </c>
      <c r="C7153" s="209" t="s">
        <v>13436</v>
      </c>
      <c r="D7153" s="210">
        <v>0.83199999999999996</v>
      </c>
      <c r="E7153" s="211">
        <f>F$12</f>
        <v>2.12</v>
      </c>
      <c r="F7153" s="204">
        <f>PRODUCT(D7153:E7153)</f>
        <v>1.7638400000000001</v>
      </c>
      <c r="H7153" s="186"/>
    </row>
    <row r="7154" spans="1:8" ht="13.5" hidden="1" customHeight="1">
      <c r="A7154" s="783" t="s">
        <v>13444</v>
      </c>
      <c r="B7154" s="784"/>
      <c r="C7154" s="784"/>
      <c r="D7154" s="784"/>
      <c r="E7154" s="784"/>
      <c r="F7154" s="204">
        <f>SUM(F7152:F7153)</f>
        <v>2.4863400000000002</v>
      </c>
      <c r="H7154" s="186"/>
    </row>
    <row r="7155" spans="1:8" ht="13.5" hidden="1" customHeight="1">
      <c r="A7155" s="778" t="s">
        <v>8771</v>
      </c>
      <c r="B7155" s="779"/>
      <c r="C7155" s="779"/>
      <c r="D7155" s="779"/>
      <c r="E7155" s="779"/>
      <c r="F7155" s="780"/>
      <c r="H7155" s="186"/>
    </row>
    <row r="7156" spans="1:8" ht="13.5" hidden="1" customHeight="1">
      <c r="A7156" s="219" t="s">
        <v>7242</v>
      </c>
      <c r="B7156" s="208" t="s">
        <v>7243</v>
      </c>
      <c r="C7156" s="209" t="s">
        <v>8667</v>
      </c>
      <c r="D7156" s="210">
        <v>7.3999999999999996E-2</v>
      </c>
      <c r="E7156" s="210">
        <f>B$2846/1.25</f>
        <v>22</v>
      </c>
      <c r="F7156" s="204">
        <f>PRODUCT(D7156:E7156)</f>
        <v>1.6279999999999999</v>
      </c>
      <c r="H7156" s="186"/>
    </row>
    <row r="7157" spans="1:8" ht="13.5" hidden="1" customHeight="1">
      <c r="A7157" s="219" t="s">
        <v>8668</v>
      </c>
      <c r="B7157" s="208" t="s">
        <v>8669</v>
      </c>
      <c r="C7157" s="209" t="s">
        <v>8667</v>
      </c>
      <c r="D7157" s="210">
        <v>7.3999999999999996E-2</v>
      </c>
      <c r="E7157" s="210">
        <f>B$3012/1.25</f>
        <v>13.408000000000001</v>
      </c>
      <c r="F7157" s="204">
        <f>PRODUCT(D7157:E7157)</f>
        <v>0.99219200000000007</v>
      </c>
      <c r="H7157" s="186"/>
    </row>
    <row r="7158" spans="1:8" ht="13.5" hidden="1" customHeight="1">
      <c r="A7158" s="783" t="s">
        <v>10886</v>
      </c>
      <c r="B7158" s="784"/>
      <c r="C7158" s="784"/>
      <c r="D7158" s="784"/>
      <c r="E7158" s="784"/>
      <c r="F7158" s="204">
        <f>SUM(F7156:F7157)</f>
        <v>2.6201919999999999</v>
      </c>
      <c r="H7158" s="186"/>
    </row>
    <row r="7159" spans="1:8" ht="13.5" hidden="1" customHeight="1">
      <c r="A7159" s="783" t="s">
        <v>6572</v>
      </c>
      <c r="B7159" s="784"/>
      <c r="C7159" s="784"/>
      <c r="D7159" s="784"/>
      <c r="E7159" s="206" t="s">
        <v>10906</v>
      </c>
      <c r="F7159" s="204">
        <f>SUM(F7150,F7154,F7158)</f>
        <v>9.1372820000000008</v>
      </c>
      <c r="H7159" s="186"/>
    </row>
    <row r="7160" spans="1:8" ht="13.5" hidden="1" customHeight="1">
      <c r="A7160" s="783"/>
      <c r="B7160" s="784"/>
      <c r="C7160" s="784"/>
      <c r="D7160" s="784"/>
      <c r="E7160" s="212" t="s">
        <v>10907</v>
      </c>
      <c r="F7160" s="213">
        <f>F$10*(F7154)</f>
        <v>3.0532255200000002</v>
      </c>
      <c r="H7160" s="186"/>
    </row>
    <row r="7161" spans="1:8" ht="13.5" hidden="1" customHeight="1">
      <c r="A7161" s="783"/>
      <c r="B7161" s="784"/>
      <c r="C7161" s="784"/>
      <c r="D7161" s="784"/>
      <c r="E7161" s="206" t="s">
        <v>10908</v>
      </c>
      <c r="F7161" s="213">
        <f>SUM(F7159:F7160)*F$11</f>
        <v>2.4381015040000005</v>
      </c>
      <c r="H7161" s="186"/>
    </row>
    <row r="7162" spans="1:8" ht="13.5" hidden="1" customHeight="1">
      <c r="A7162" s="789"/>
      <c r="B7162" s="790"/>
      <c r="C7162" s="790"/>
      <c r="D7162" s="790"/>
      <c r="E7162" s="215" t="s">
        <v>10909</v>
      </c>
      <c r="F7162" s="216">
        <f>SUM(F7159:F7161)</f>
        <v>14.628609024000001</v>
      </c>
      <c r="H7162" s="186"/>
    </row>
    <row r="7163" spans="1:8" ht="13.5" hidden="1" customHeight="1">
      <c r="H7163" s="186"/>
    </row>
    <row r="7164" spans="1:8" ht="13.5" hidden="1" customHeight="1">
      <c r="A7164" s="791" t="s">
        <v>2959</v>
      </c>
      <c r="B7164" s="792"/>
      <c r="C7164" s="792"/>
      <c r="D7164" s="792"/>
      <c r="E7164" s="792"/>
      <c r="F7164" s="189" t="s">
        <v>6571</v>
      </c>
      <c r="H7164" s="186"/>
    </row>
    <row r="7165" spans="1:8" ht="13.5" hidden="1" customHeight="1">
      <c r="A7165" s="190" t="s">
        <v>10268</v>
      </c>
      <c r="B7165" s="191">
        <f>ROUND(F7182,2)</f>
        <v>18.579999999999998</v>
      </c>
      <c r="C7165" s="269"/>
      <c r="D7165" s="269"/>
      <c r="E7165" s="269"/>
      <c r="F7165" s="271"/>
      <c r="H7165" s="186"/>
    </row>
    <row r="7166" spans="1:8" ht="13.5" hidden="1" customHeight="1">
      <c r="A7166" s="195" t="s">
        <v>12885</v>
      </c>
      <c r="B7166" s="196" t="s">
        <v>8261</v>
      </c>
      <c r="C7166" s="196" t="s">
        <v>8262</v>
      </c>
      <c r="D7166" s="196" t="s">
        <v>8263</v>
      </c>
      <c r="E7166" s="196" t="s">
        <v>8264</v>
      </c>
      <c r="F7166" s="197" t="s">
        <v>8265</v>
      </c>
      <c r="H7166" s="186"/>
    </row>
    <row r="7167" spans="1:8" ht="13.5" hidden="1" customHeight="1">
      <c r="A7167" s="778" t="s">
        <v>6573</v>
      </c>
      <c r="B7167" s="779"/>
      <c r="C7167" s="779"/>
      <c r="D7167" s="779"/>
      <c r="E7167" s="779"/>
      <c r="F7167" s="780"/>
      <c r="H7167" s="186"/>
    </row>
    <row r="7168" spans="1:8" ht="13.5" hidden="1" customHeight="1">
      <c r="A7168" s="219" t="s">
        <v>2441</v>
      </c>
      <c r="B7168" s="208" t="s">
        <v>2442</v>
      </c>
      <c r="C7168" s="209" t="s">
        <v>13436</v>
      </c>
      <c r="D7168" s="210">
        <v>8.4000000000000005E-2</v>
      </c>
      <c r="E7168" s="211">
        <f>Insumos!D$141</f>
        <v>60.75</v>
      </c>
      <c r="F7168" s="204">
        <f>PRODUCT(D7168:E7168)</f>
        <v>5.1030000000000006</v>
      </c>
      <c r="H7168" s="186"/>
    </row>
    <row r="7169" spans="1:8" ht="13.5" hidden="1" customHeight="1">
      <c r="A7169" s="219" t="s">
        <v>13425</v>
      </c>
      <c r="B7169" s="208" t="s">
        <v>13426</v>
      </c>
      <c r="C7169" s="209" t="s">
        <v>13436</v>
      </c>
      <c r="D7169" s="210">
        <v>0.3</v>
      </c>
      <c r="E7169" s="211">
        <f>Insumos!D$175</f>
        <v>1.3</v>
      </c>
      <c r="F7169" s="204">
        <f>PRODUCT(D7169:E7169)</f>
        <v>0.39</v>
      </c>
      <c r="H7169" s="186"/>
    </row>
    <row r="7170" spans="1:8" ht="13.5" hidden="1" customHeight="1">
      <c r="A7170" s="783" t="s">
        <v>6574</v>
      </c>
      <c r="B7170" s="784"/>
      <c r="C7170" s="784"/>
      <c r="D7170" s="784"/>
      <c r="E7170" s="784"/>
      <c r="F7170" s="204">
        <f>SUM(F7168:F7169)</f>
        <v>5.4930000000000003</v>
      </c>
      <c r="H7170" s="186"/>
    </row>
    <row r="7171" spans="1:8" ht="13.5" hidden="1" customHeight="1">
      <c r="A7171" s="778" t="s">
        <v>13437</v>
      </c>
      <c r="B7171" s="779"/>
      <c r="C7171" s="779"/>
      <c r="D7171" s="779"/>
      <c r="E7171" s="779"/>
      <c r="F7171" s="780"/>
      <c r="H7171" s="186"/>
    </row>
    <row r="7172" spans="1:8" ht="13.5" hidden="1" customHeight="1">
      <c r="A7172" s="207" t="s">
        <v>8831</v>
      </c>
      <c r="B7172" s="208" t="s">
        <v>8832</v>
      </c>
      <c r="C7172" s="209" t="s">
        <v>13436</v>
      </c>
      <c r="D7172" s="210">
        <v>0.3</v>
      </c>
      <c r="E7172" s="211">
        <f>F$14</f>
        <v>2.89</v>
      </c>
      <c r="F7172" s="204">
        <f>PRODUCT(D7172:E7172)</f>
        <v>0.86699999999999999</v>
      </c>
      <c r="H7172" s="186"/>
    </row>
    <row r="7173" spans="1:8" ht="13.5" hidden="1" customHeight="1">
      <c r="A7173" s="207" t="s">
        <v>4681</v>
      </c>
      <c r="B7173" s="208" t="s">
        <v>4682</v>
      </c>
      <c r="C7173" s="209" t="s">
        <v>13436</v>
      </c>
      <c r="D7173" s="210">
        <v>1.05</v>
      </c>
      <c r="E7173" s="211">
        <f>F$12</f>
        <v>2.12</v>
      </c>
      <c r="F7173" s="204">
        <f>PRODUCT(D7173:E7173)</f>
        <v>2.2260000000000004</v>
      </c>
      <c r="H7173" s="186"/>
    </row>
    <row r="7174" spans="1:8" ht="13.5" hidden="1" customHeight="1">
      <c r="A7174" s="783" t="s">
        <v>13444</v>
      </c>
      <c r="B7174" s="784"/>
      <c r="C7174" s="784"/>
      <c r="D7174" s="784"/>
      <c r="E7174" s="784"/>
      <c r="F7174" s="204">
        <f>SUM(F7172:F7173)</f>
        <v>3.0930000000000004</v>
      </c>
      <c r="H7174" s="186"/>
    </row>
    <row r="7175" spans="1:8" ht="13.5" hidden="1" customHeight="1">
      <c r="A7175" s="778" t="s">
        <v>8771</v>
      </c>
      <c r="B7175" s="779"/>
      <c r="C7175" s="779"/>
      <c r="D7175" s="779"/>
      <c r="E7175" s="779"/>
      <c r="F7175" s="780"/>
      <c r="H7175" s="186"/>
    </row>
    <row r="7176" spans="1:8" ht="13.5" hidden="1" customHeight="1">
      <c r="A7176" s="219" t="s">
        <v>7242</v>
      </c>
      <c r="B7176" s="208" t="s">
        <v>7243</v>
      </c>
      <c r="C7176" s="209" t="s">
        <v>8667</v>
      </c>
      <c r="D7176" s="210">
        <v>8.7499999999999994E-2</v>
      </c>
      <c r="E7176" s="210">
        <f>B$2846/1.25</f>
        <v>22</v>
      </c>
      <c r="F7176" s="204">
        <f>PRODUCT(D7176:E7176)</f>
        <v>1.9249999999999998</v>
      </c>
      <c r="H7176" s="186"/>
    </row>
    <row r="7177" spans="1:8" ht="13.5" hidden="1" customHeight="1">
      <c r="A7177" s="219" t="s">
        <v>8668</v>
      </c>
      <c r="B7177" s="208" t="s">
        <v>8669</v>
      </c>
      <c r="C7177" s="209" t="s">
        <v>8667</v>
      </c>
      <c r="D7177" s="210">
        <v>8.7499999999999994E-2</v>
      </c>
      <c r="E7177" s="210">
        <f>B$3012/1.25</f>
        <v>13.408000000000001</v>
      </c>
      <c r="F7177" s="204">
        <f>PRODUCT(D7177:E7177)</f>
        <v>1.1732</v>
      </c>
      <c r="H7177" s="186"/>
    </row>
    <row r="7178" spans="1:8" ht="13.5" hidden="1" customHeight="1">
      <c r="A7178" s="783" t="s">
        <v>10886</v>
      </c>
      <c r="B7178" s="784"/>
      <c r="C7178" s="784"/>
      <c r="D7178" s="784"/>
      <c r="E7178" s="784"/>
      <c r="F7178" s="204">
        <f>SUM(F7176:F7177)</f>
        <v>3.0981999999999998</v>
      </c>
      <c r="H7178" s="186"/>
    </row>
    <row r="7179" spans="1:8" ht="13.5" hidden="1" customHeight="1">
      <c r="A7179" s="783" t="s">
        <v>6572</v>
      </c>
      <c r="B7179" s="784"/>
      <c r="C7179" s="784"/>
      <c r="D7179" s="784"/>
      <c r="E7179" s="206" t="s">
        <v>10906</v>
      </c>
      <c r="F7179" s="204">
        <f>SUM(F7170,F7174,F7178)</f>
        <v>11.684200000000001</v>
      </c>
      <c r="H7179" s="186"/>
    </row>
    <row r="7180" spans="1:8" ht="13.5" hidden="1" customHeight="1">
      <c r="A7180" s="783"/>
      <c r="B7180" s="784"/>
      <c r="C7180" s="784"/>
      <c r="D7180" s="784"/>
      <c r="E7180" s="212" t="s">
        <v>10907</v>
      </c>
      <c r="F7180" s="213">
        <f>F$10*(F7174)</f>
        <v>3.7982040000000006</v>
      </c>
      <c r="H7180" s="186"/>
    </row>
    <row r="7181" spans="1:8" ht="13.5" hidden="1" customHeight="1">
      <c r="A7181" s="783"/>
      <c r="B7181" s="784"/>
      <c r="C7181" s="784"/>
      <c r="D7181" s="784"/>
      <c r="E7181" s="206" t="s">
        <v>10908</v>
      </c>
      <c r="F7181" s="213">
        <f>SUM(F7179:F7180)*F$11</f>
        <v>3.0964808000000001</v>
      </c>
      <c r="H7181" s="186"/>
    </row>
    <row r="7182" spans="1:8" ht="13.5" hidden="1" customHeight="1">
      <c r="A7182" s="789"/>
      <c r="B7182" s="790"/>
      <c r="C7182" s="790"/>
      <c r="D7182" s="790"/>
      <c r="E7182" s="215" t="s">
        <v>10909</v>
      </c>
      <c r="F7182" s="216">
        <f>SUM(F7179:F7181)</f>
        <v>18.578884800000001</v>
      </c>
      <c r="H7182" s="186"/>
    </row>
    <row r="7183" spans="1:8" ht="13.5" hidden="1" customHeight="1">
      <c r="A7183" s="206"/>
      <c r="B7183" s="206"/>
      <c r="C7183" s="206"/>
      <c r="D7183" s="206"/>
      <c r="E7183" s="212"/>
      <c r="F7183" s="220"/>
      <c r="H7183" s="186"/>
    </row>
    <row r="7184" spans="1:8" hidden="1">
      <c r="H7184" s="186"/>
    </row>
    <row r="7185" spans="1:8" ht="13.5" hidden="1" customHeight="1">
      <c r="A7185" s="791" t="s">
        <v>2960</v>
      </c>
      <c r="B7185" s="792"/>
      <c r="C7185" s="792"/>
      <c r="D7185" s="792"/>
      <c r="E7185" s="792"/>
      <c r="F7185" s="189" t="s">
        <v>6571</v>
      </c>
      <c r="H7185" s="186"/>
    </row>
    <row r="7186" spans="1:8" ht="13.5" hidden="1" customHeight="1">
      <c r="A7186" s="190" t="s">
        <v>10268</v>
      </c>
      <c r="B7186" s="191">
        <f>ROUND(F7203,2)</f>
        <v>22.82</v>
      </c>
      <c r="C7186" s="269"/>
      <c r="D7186" s="269"/>
      <c r="E7186" s="269"/>
      <c r="F7186" s="271"/>
      <c r="H7186" s="186"/>
    </row>
    <row r="7187" spans="1:8" ht="13.5" hidden="1" customHeight="1">
      <c r="A7187" s="195" t="s">
        <v>12885</v>
      </c>
      <c r="B7187" s="196" t="s">
        <v>8261</v>
      </c>
      <c r="C7187" s="196" t="s">
        <v>8262</v>
      </c>
      <c r="D7187" s="196" t="s">
        <v>8263</v>
      </c>
      <c r="E7187" s="196" t="s">
        <v>8264</v>
      </c>
      <c r="F7187" s="197" t="s">
        <v>8265</v>
      </c>
      <c r="H7187" s="186"/>
    </row>
    <row r="7188" spans="1:8" ht="13.5" hidden="1" customHeight="1">
      <c r="A7188" s="778" t="s">
        <v>6573</v>
      </c>
      <c r="B7188" s="779"/>
      <c r="C7188" s="779"/>
      <c r="D7188" s="779"/>
      <c r="E7188" s="779"/>
      <c r="F7188" s="780"/>
      <c r="H7188" s="186"/>
    </row>
    <row r="7189" spans="1:8" ht="13.5" hidden="1" customHeight="1">
      <c r="A7189" s="219" t="s">
        <v>2441</v>
      </c>
      <c r="B7189" s="208" t="s">
        <v>2442</v>
      </c>
      <c r="C7189" s="209" t="s">
        <v>13436</v>
      </c>
      <c r="D7189" s="210">
        <v>0.11</v>
      </c>
      <c r="E7189" s="211">
        <f>Insumos!D$141</f>
        <v>60.75</v>
      </c>
      <c r="F7189" s="204">
        <f>PRODUCT(D7189:E7189)</f>
        <v>6.6825000000000001</v>
      </c>
      <c r="H7189" s="186"/>
    </row>
    <row r="7190" spans="1:8" ht="13.5" hidden="1" customHeight="1">
      <c r="A7190" s="219" t="s">
        <v>13425</v>
      </c>
      <c r="B7190" s="208" t="s">
        <v>13426</v>
      </c>
      <c r="C7190" s="209" t="s">
        <v>13436</v>
      </c>
      <c r="D7190" s="210">
        <v>0.35</v>
      </c>
      <c r="E7190" s="211">
        <f>Insumos!D$175</f>
        <v>1.3</v>
      </c>
      <c r="F7190" s="204">
        <f>PRODUCT(D7190:E7190)</f>
        <v>0.45499999999999996</v>
      </c>
      <c r="H7190" s="186"/>
    </row>
    <row r="7191" spans="1:8" ht="13.5" hidden="1" customHeight="1">
      <c r="A7191" s="783" t="s">
        <v>6574</v>
      </c>
      <c r="B7191" s="784"/>
      <c r="C7191" s="784"/>
      <c r="D7191" s="784"/>
      <c r="E7191" s="784"/>
      <c r="F7191" s="204">
        <f>SUM(F7189:F7190)</f>
        <v>7.1375000000000002</v>
      </c>
      <c r="H7191" s="186"/>
    </row>
    <row r="7192" spans="1:8" ht="13.5" hidden="1" customHeight="1">
      <c r="A7192" s="778" t="s">
        <v>13437</v>
      </c>
      <c r="B7192" s="779"/>
      <c r="C7192" s="779"/>
      <c r="D7192" s="779"/>
      <c r="E7192" s="779"/>
      <c r="F7192" s="780"/>
      <c r="H7192" s="186"/>
    </row>
    <row r="7193" spans="1:8" ht="13.5" hidden="1" customHeight="1">
      <c r="A7193" s="207" t="s">
        <v>8831</v>
      </c>
      <c r="B7193" s="208" t="s">
        <v>8832</v>
      </c>
      <c r="C7193" s="209" t="s">
        <v>13436</v>
      </c>
      <c r="D7193" s="210">
        <v>0.35</v>
      </c>
      <c r="E7193" s="211">
        <f>F$14</f>
        <v>2.89</v>
      </c>
      <c r="F7193" s="204">
        <f>PRODUCT(D7193:E7193)</f>
        <v>1.0115000000000001</v>
      </c>
      <c r="H7193" s="186"/>
    </row>
    <row r="7194" spans="1:8" ht="13.5" hidden="1" customHeight="1">
      <c r="A7194" s="207" t="s">
        <v>4681</v>
      </c>
      <c r="B7194" s="208" t="s">
        <v>4682</v>
      </c>
      <c r="C7194" s="209" t="s">
        <v>13436</v>
      </c>
      <c r="D7194" s="210">
        <v>1.28</v>
      </c>
      <c r="E7194" s="211">
        <f>F$12</f>
        <v>2.12</v>
      </c>
      <c r="F7194" s="204">
        <f>PRODUCT(D7194:E7194)</f>
        <v>2.7136</v>
      </c>
      <c r="H7194" s="186"/>
    </row>
    <row r="7195" spans="1:8" ht="13.5" hidden="1" customHeight="1">
      <c r="A7195" s="783" t="s">
        <v>13444</v>
      </c>
      <c r="B7195" s="784"/>
      <c r="C7195" s="784"/>
      <c r="D7195" s="784"/>
      <c r="E7195" s="784"/>
      <c r="F7195" s="204">
        <f>SUM(F7193:F7194)</f>
        <v>3.7251000000000003</v>
      </c>
      <c r="H7195" s="186"/>
    </row>
    <row r="7196" spans="1:8" ht="13.5" hidden="1" customHeight="1">
      <c r="A7196" s="778" t="s">
        <v>8771</v>
      </c>
      <c r="B7196" s="779"/>
      <c r="C7196" s="779"/>
      <c r="D7196" s="779"/>
      <c r="E7196" s="779"/>
      <c r="F7196" s="780"/>
      <c r="H7196" s="186"/>
    </row>
    <row r="7197" spans="1:8" ht="13.5" hidden="1" customHeight="1">
      <c r="A7197" s="219" t="s">
        <v>7242</v>
      </c>
      <c r="B7197" s="208" t="s">
        <v>7243</v>
      </c>
      <c r="C7197" s="209" t="s">
        <v>8667</v>
      </c>
      <c r="D7197" s="210">
        <v>0.10100000000000001</v>
      </c>
      <c r="E7197" s="210">
        <f>B$2846/1.25</f>
        <v>22</v>
      </c>
      <c r="F7197" s="204">
        <f>PRODUCT(D7197:E7197)</f>
        <v>2.222</v>
      </c>
      <c r="H7197" s="186"/>
    </row>
    <row r="7198" spans="1:8" ht="13.5" hidden="1" customHeight="1">
      <c r="A7198" s="219" t="s">
        <v>8668</v>
      </c>
      <c r="B7198" s="208" t="s">
        <v>8669</v>
      </c>
      <c r="C7198" s="209" t="s">
        <v>8667</v>
      </c>
      <c r="D7198" s="210">
        <v>0.10100000000000001</v>
      </c>
      <c r="E7198" s="210">
        <f>B$3012/1.25</f>
        <v>13.408000000000001</v>
      </c>
      <c r="F7198" s="204">
        <f>PRODUCT(D7198:E7198)</f>
        <v>1.3542080000000003</v>
      </c>
      <c r="H7198" s="186"/>
    </row>
    <row r="7199" spans="1:8" ht="13.5" hidden="1" customHeight="1">
      <c r="A7199" s="783" t="s">
        <v>10886</v>
      </c>
      <c r="B7199" s="784"/>
      <c r="C7199" s="784"/>
      <c r="D7199" s="784"/>
      <c r="E7199" s="784"/>
      <c r="F7199" s="204">
        <f>SUM(F7197:F7198)</f>
        <v>3.5762080000000003</v>
      </c>
      <c r="H7199" s="186"/>
    </row>
    <row r="7200" spans="1:8" ht="13.5" hidden="1" customHeight="1">
      <c r="A7200" s="783" t="s">
        <v>6572</v>
      </c>
      <c r="B7200" s="784"/>
      <c r="C7200" s="784"/>
      <c r="D7200" s="784"/>
      <c r="E7200" s="206" t="s">
        <v>10906</v>
      </c>
      <c r="F7200" s="204">
        <f>SUM(F7191,F7195,F7199)</f>
        <v>14.438808000000002</v>
      </c>
      <c r="H7200" s="186"/>
    </row>
    <row r="7201" spans="1:8" ht="13.5" hidden="1" customHeight="1">
      <c r="A7201" s="783"/>
      <c r="B7201" s="784"/>
      <c r="C7201" s="784"/>
      <c r="D7201" s="784"/>
      <c r="E7201" s="212" t="s">
        <v>10907</v>
      </c>
      <c r="F7201" s="213">
        <f>F$10*(F7195)</f>
        <v>4.5744228000000007</v>
      </c>
      <c r="H7201" s="186"/>
    </row>
    <row r="7202" spans="1:8" ht="13.5" hidden="1" customHeight="1">
      <c r="A7202" s="783"/>
      <c r="B7202" s="784"/>
      <c r="C7202" s="784"/>
      <c r="D7202" s="784"/>
      <c r="E7202" s="206" t="s">
        <v>10908</v>
      </c>
      <c r="F7202" s="213">
        <f>SUM(F7200:F7201)*F$11</f>
        <v>3.8026461600000006</v>
      </c>
      <c r="H7202" s="186"/>
    </row>
    <row r="7203" spans="1:8" ht="13.5" hidden="1" customHeight="1">
      <c r="A7203" s="789"/>
      <c r="B7203" s="790"/>
      <c r="C7203" s="790"/>
      <c r="D7203" s="790"/>
      <c r="E7203" s="215" t="s">
        <v>10909</v>
      </c>
      <c r="F7203" s="216">
        <f>SUM(F7200:F7202)</f>
        <v>22.815876960000004</v>
      </c>
      <c r="H7203" s="186"/>
    </row>
    <row r="7204" spans="1:8" ht="13.5" hidden="1" customHeight="1">
      <c r="H7204" s="186"/>
    </row>
    <row r="7205" spans="1:8" ht="13.5" hidden="1" customHeight="1">
      <c r="A7205" s="791" t="s">
        <v>735</v>
      </c>
      <c r="B7205" s="792"/>
      <c r="C7205" s="792"/>
      <c r="D7205" s="792"/>
      <c r="E7205" s="792"/>
      <c r="F7205" s="189" t="s">
        <v>6571</v>
      </c>
      <c r="H7205" s="186"/>
    </row>
    <row r="7206" spans="1:8" ht="13.5" hidden="1" customHeight="1">
      <c r="A7206" s="190" t="s">
        <v>10268</v>
      </c>
      <c r="B7206" s="191">
        <f>ROUND(F7223,2)</f>
        <v>28.1</v>
      </c>
      <c r="C7206" s="269"/>
      <c r="D7206" s="269"/>
      <c r="E7206" s="269"/>
      <c r="F7206" s="271"/>
      <c r="H7206" s="186"/>
    </row>
    <row r="7207" spans="1:8" ht="13.5" hidden="1" customHeight="1">
      <c r="A7207" s="195" t="s">
        <v>12885</v>
      </c>
      <c r="B7207" s="196" t="s">
        <v>8261</v>
      </c>
      <c r="C7207" s="196" t="s">
        <v>8262</v>
      </c>
      <c r="D7207" s="196" t="s">
        <v>8263</v>
      </c>
      <c r="E7207" s="196" t="s">
        <v>8264</v>
      </c>
      <c r="F7207" s="197" t="s">
        <v>8265</v>
      </c>
      <c r="H7207" s="186"/>
    </row>
    <row r="7208" spans="1:8" ht="13.5" hidden="1" customHeight="1">
      <c r="A7208" s="778" t="s">
        <v>6573</v>
      </c>
      <c r="B7208" s="779"/>
      <c r="C7208" s="779"/>
      <c r="D7208" s="779"/>
      <c r="E7208" s="779"/>
      <c r="F7208" s="780"/>
      <c r="H7208" s="186"/>
    </row>
    <row r="7209" spans="1:8" ht="13.5" hidden="1" customHeight="1">
      <c r="A7209" s="219" t="s">
        <v>2441</v>
      </c>
      <c r="B7209" s="208" t="s">
        <v>2442</v>
      </c>
      <c r="C7209" s="209" t="s">
        <v>13436</v>
      </c>
      <c r="D7209" s="210">
        <v>0.14000000000000001</v>
      </c>
      <c r="E7209" s="211">
        <f>Insumos!D$141</f>
        <v>60.75</v>
      </c>
      <c r="F7209" s="204">
        <f>PRODUCT(D7209:E7209)</f>
        <v>8.5050000000000008</v>
      </c>
      <c r="H7209" s="186"/>
    </row>
    <row r="7210" spans="1:8" ht="13.5" hidden="1" customHeight="1">
      <c r="A7210" s="219" t="s">
        <v>13425</v>
      </c>
      <c r="B7210" s="208" t="s">
        <v>13426</v>
      </c>
      <c r="C7210" s="209" t="s">
        <v>13436</v>
      </c>
      <c r="D7210" s="210">
        <v>0.4</v>
      </c>
      <c r="E7210" s="211">
        <f>Insumos!D$175</f>
        <v>1.3</v>
      </c>
      <c r="F7210" s="204">
        <f>PRODUCT(D7210:E7210)</f>
        <v>0.52</v>
      </c>
      <c r="H7210" s="186"/>
    </row>
    <row r="7211" spans="1:8" ht="13.5" hidden="1" customHeight="1">
      <c r="A7211" s="783" t="s">
        <v>6574</v>
      </c>
      <c r="B7211" s="784"/>
      <c r="C7211" s="784"/>
      <c r="D7211" s="784"/>
      <c r="E7211" s="784"/>
      <c r="F7211" s="204">
        <f>SUM(F7209:F7210)</f>
        <v>9.0250000000000004</v>
      </c>
      <c r="H7211" s="186"/>
    </row>
    <row r="7212" spans="1:8" ht="13.5" hidden="1" customHeight="1">
      <c r="A7212" s="778" t="s">
        <v>13437</v>
      </c>
      <c r="B7212" s="779"/>
      <c r="C7212" s="779"/>
      <c r="D7212" s="779"/>
      <c r="E7212" s="779"/>
      <c r="F7212" s="780"/>
      <c r="H7212" s="186"/>
    </row>
    <row r="7213" spans="1:8" ht="13.5" hidden="1" customHeight="1">
      <c r="A7213" s="207" t="s">
        <v>8831</v>
      </c>
      <c r="B7213" s="208" t="s">
        <v>8832</v>
      </c>
      <c r="C7213" s="209" t="s">
        <v>13436</v>
      </c>
      <c r="D7213" s="210">
        <v>0.4</v>
      </c>
      <c r="E7213" s="211">
        <f>F$14</f>
        <v>2.89</v>
      </c>
      <c r="F7213" s="204">
        <f>PRODUCT(D7213:E7213)</f>
        <v>1.1560000000000001</v>
      </c>
      <c r="H7213" s="186"/>
    </row>
    <row r="7214" spans="1:8" ht="13.5" hidden="1" customHeight="1">
      <c r="A7214" s="207" t="s">
        <v>4681</v>
      </c>
      <c r="B7214" s="208" t="s">
        <v>4682</v>
      </c>
      <c r="C7214" s="209" t="s">
        <v>13436</v>
      </c>
      <c r="D7214" s="210">
        <v>1.52</v>
      </c>
      <c r="E7214" s="211">
        <f>F$12</f>
        <v>2.12</v>
      </c>
      <c r="F7214" s="204">
        <f>PRODUCT(D7214:E7214)</f>
        <v>3.2224000000000004</v>
      </c>
      <c r="H7214" s="186"/>
    </row>
    <row r="7215" spans="1:8" ht="13.5" hidden="1" customHeight="1">
      <c r="A7215" s="783" t="s">
        <v>13444</v>
      </c>
      <c r="B7215" s="784"/>
      <c r="C7215" s="784"/>
      <c r="D7215" s="784"/>
      <c r="E7215" s="784"/>
      <c r="F7215" s="204">
        <f>SUM(F7213:F7214)</f>
        <v>4.378400000000001</v>
      </c>
      <c r="H7215" s="186"/>
    </row>
    <row r="7216" spans="1:8" ht="13.5" hidden="1" customHeight="1">
      <c r="A7216" s="778" t="s">
        <v>8771</v>
      </c>
      <c r="B7216" s="779"/>
      <c r="C7216" s="779"/>
      <c r="D7216" s="779"/>
      <c r="E7216" s="779"/>
      <c r="F7216" s="780"/>
      <c r="H7216" s="186"/>
    </row>
    <row r="7217" spans="1:8" ht="13.5" hidden="1" customHeight="1">
      <c r="A7217" s="219" t="s">
        <v>7242</v>
      </c>
      <c r="B7217" s="208" t="s">
        <v>7243</v>
      </c>
      <c r="C7217" s="209" t="s">
        <v>8667</v>
      </c>
      <c r="D7217" s="210">
        <v>0.13100000000000001</v>
      </c>
      <c r="E7217" s="210">
        <f>B$2846/1.25</f>
        <v>22</v>
      </c>
      <c r="F7217" s="204">
        <f>PRODUCT(D7217:E7217)</f>
        <v>2.8820000000000001</v>
      </c>
      <c r="H7217" s="186"/>
    </row>
    <row r="7218" spans="1:8" ht="13.5" hidden="1" customHeight="1">
      <c r="A7218" s="219" t="s">
        <v>8668</v>
      </c>
      <c r="B7218" s="208" t="s">
        <v>8669</v>
      </c>
      <c r="C7218" s="209" t="s">
        <v>8667</v>
      </c>
      <c r="D7218" s="210">
        <v>0.13100000000000001</v>
      </c>
      <c r="E7218" s="210">
        <f>B$3012/1.25</f>
        <v>13.408000000000001</v>
      </c>
      <c r="F7218" s="204">
        <f>PRODUCT(D7218:E7218)</f>
        <v>1.7564480000000002</v>
      </c>
      <c r="H7218" s="186"/>
    </row>
    <row r="7219" spans="1:8" ht="13.5" hidden="1" customHeight="1">
      <c r="A7219" s="783" t="s">
        <v>10886</v>
      </c>
      <c r="B7219" s="784"/>
      <c r="C7219" s="784"/>
      <c r="D7219" s="784"/>
      <c r="E7219" s="784"/>
      <c r="F7219" s="204">
        <f>SUM(F7217:F7218)</f>
        <v>4.6384480000000003</v>
      </c>
      <c r="H7219" s="186"/>
    </row>
    <row r="7220" spans="1:8" ht="13.5" hidden="1" customHeight="1">
      <c r="A7220" s="783" t="s">
        <v>6572</v>
      </c>
      <c r="B7220" s="784"/>
      <c r="C7220" s="784"/>
      <c r="D7220" s="784"/>
      <c r="E7220" s="206" t="s">
        <v>10906</v>
      </c>
      <c r="F7220" s="204">
        <f>SUM(F7211,F7215,F7219)</f>
        <v>18.041848000000002</v>
      </c>
      <c r="H7220" s="186"/>
    </row>
    <row r="7221" spans="1:8" ht="13.5" hidden="1" customHeight="1">
      <c r="A7221" s="783"/>
      <c r="B7221" s="784"/>
      <c r="C7221" s="784"/>
      <c r="D7221" s="784"/>
      <c r="E7221" s="212" t="s">
        <v>10907</v>
      </c>
      <c r="F7221" s="213">
        <f>F$10*(F7215)</f>
        <v>5.3766752000000011</v>
      </c>
      <c r="H7221" s="186"/>
    </row>
    <row r="7222" spans="1:8" ht="13.5" hidden="1" customHeight="1">
      <c r="A7222" s="783"/>
      <c r="B7222" s="784"/>
      <c r="C7222" s="784"/>
      <c r="D7222" s="784"/>
      <c r="E7222" s="206" t="s">
        <v>10908</v>
      </c>
      <c r="F7222" s="213">
        <f>SUM(F7220:F7221)*F$11</f>
        <v>4.6837046400000011</v>
      </c>
      <c r="H7222" s="186"/>
    </row>
    <row r="7223" spans="1:8" ht="13.5" hidden="1" customHeight="1">
      <c r="A7223" s="789"/>
      <c r="B7223" s="790"/>
      <c r="C7223" s="790"/>
      <c r="D7223" s="790"/>
      <c r="E7223" s="215" t="s">
        <v>10909</v>
      </c>
      <c r="F7223" s="216">
        <f>SUM(F7220:F7222)</f>
        <v>28.102227840000005</v>
      </c>
      <c r="H7223" s="186"/>
    </row>
    <row r="7224" spans="1:8" ht="13.5" hidden="1" customHeight="1">
      <c r="A7224" s="206"/>
      <c r="B7224" s="206"/>
      <c r="C7224" s="206"/>
      <c r="D7224" s="206"/>
      <c r="E7224" s="212"/>
      <c r="F7224" s="220"/>
      <c r="H7224" s="186"/>
    </row>
    <row r="7225" spans="1:8" hidden="1">
      <c r="H7225" s="186"/>
    </row>
    <row r="7226" spans="1:8" ht="13.5" hidden="1" customHeight="1">
      <c r="A7226" s="791" t="s">
        <v>2961</v>
      </c>
      <c r="B7226" s="792"/>
      <c r="C7226" s="792"/>
      <c r="D7226" s="792"/>
      <c r="E7226" s="792"/>
      <c r="F7226" s="189" t="s">
        <v>6571</v>
      </c>
      <c r="H7226" s="186"/>
    </row>
    <row r="7227" spans="1:8" ht="13.5" hidden="1" customHeight="1">
      <c r="A7227" s="190" t="s">
        <v>10268</v>
      </c>
      <c r="B7227" s="191">
        <f>ROUND(F7244,2)</f>
        <v>34.17</v>
      </c>
      <c r="C7227" s="269"/>
      <c r="D7227" s="269"/>
      <c r="E7227" s="269"/>
      <c r="F7227" s="271"/>
      <c r="H7227" s="186"/>
    </row>
    <row r="7228" spans="1:8" ht="13.5" hidden="1" customHeight="1">
      <c r="A7228" s="195" t="s">
        <v>12885</v>
      </c>
      <c r="B7228" s="196" t="s">
        <v>8261</v>
      </c>
      <c r="C7228" s="196" t="s">
        <v>8262</v>
      </c>
      <c r="D7228" s="196" t="s">
        <v>8263</v>
      </c>
      <c r="E7228" s="196" t="s">
        <v>8264</v>
      </c>
      <c r="F7228" s="197" t="s">
        <v>8265</v>
      </c>
      <c r="H7228" s="186"/>
    </row>
    <row r="7229" spans="1:8" ht="13.5" hidden="1" customHeight="1">
      <c r="A7229" s="778" t="s">
        <v>6573</v>
      </c>
      <c r="B7229" s="779"/>
      <c r="C7229" s="779"/>
      <c r="D7229" s="779"/>
      <c r="E7229" s="779"/>
      <c r="F7229" s="780"/>
      <c r="H7229" s="186"/>
    </row>
    <row r="7230" spans="1:8" ht="13.5" hidden="1" customHeight="1">
      <c r="A7230" s="219" t="s">
        <v>2441</v>
      </c>
      <c r="B7230" s="208" t="s">
        <v>2442</v>
      </c>
      <c r="C7230" s="209" t="s">
        <v>13436</v>
      </c>
      <c r="D7230" s="210">
        <v>0.17</v>
      </c>
      <c r="E7230" s="211">
        <f>Insumos!D$141</f>
        <v>60.75</v>
      </c>
      <c r="F7230" s="204">
        <f>PRODUCT(D7230:E7230)</f>
        <v>10.327500000000001</v>
      </c>
      <c r="H7230" s="186"/>
    </row>
    <row r="7231" spans="1:8" ht="13.5" hidden="1" customHeight="1">
      <c r="A7231" s="219" t="s">
        <v>13425</v>
      </c>
      <c r="B7231" s="208" t="s">
        <v>13426</v>
      </c>
      <c r="C7231" s="209" t="s">
        <v>13436</v>
      </c>
      <c r="D7231" s="210">
        <v>0.45</v>
      </c>
      <c r="E7231" s="211">
        <f>Insumos!D$175</f>
        <v>1.3</v>
      </c>
      <c r="F7231" s="204">
        <f>PRODUCT(D7231:E7231)</f>
        <v>0.58500000000000008</v>
      </c>
      <c r="H7231" s="186"/>
    </row>
    <row r="7232" spans="1:8" ht="13.5" hidden="1" customHeight="1">
      <c r="A7232" s="783" t="s">
        <v>6574</v>
      </c>
      <c r="B7232" s="784"/>
      <c r="C7232" s="784"/>
      <c r="D7232" s="784"/>
      <c r="E7232" s="784"/>
      <c r="F7232" s="204">
        <f>SUM(F7230:F7231)</f>
        <v>10.912500000000001</v>
      </c>
      <c r="H7232" s="186"/>
    </row>
    <row r="7233" spans="1:8" ht="13.5" hidden="1" customHeight="1">
      <c r="A7233" s="778" t="s">
        <v>13437</v>
      </c>
      <c r="B7233" s="779"/>
      <c r="C7233" s="779"/>
      <c r="D7233" s="779"/>
      <c r="E7233" s="779"/>
      <c r="F7233" s="780"/>
      <c r="H7233" s="186"/>
    </row>
    <row r="7234" spans="1:8" ht="13.5" hidden="1" customHeight="1">
      <c r="A7234" s="207" t="s">
        <v>8831</v>
      </c>
      <c r="B7234" s="208" t="s">
        <v>8832</v>
      </c>
      <c r="C7234" s="209" t="s">
        <v>13436</v>
      </c>
      <c r="D7234" s="210">
        <v>0.45</v>
      </c>
      <c r="E7234" s="211">
        <f>F$14</f>
        <v>2.89</v>
      </c>
      <c r="F7234" s="204">
        <f>PRODUCT(D7234:E7234)</f>
        <v>1.3005</v>
      </c>
      <c r="H7234" s="186"/>
    </row>
    <row r="7235" spans="1:8" ht="13.5" hidden="1" customHeight="1">
      <c r="A7235" s="207" t="s">
        <v>4681</v>
      </c>
      <c r="B7235" s="208" t="s">
        <v>4682</v>
      </c>
      <c r="C7235" s="209" t="s">
        <v>13436</v>
      </c>
      <c r="D7235" s="210">
        <v>1.86</v>
      </c>
      <c r="E7235" s="211">
        <f>F$12</f>
        <v>2.12</v>
      </c>
      <c r="F7235" s="204">
        <f>PRODUCT(D7235:E7235)</f>
        <v>3.9432000000000005</v>
      </c>
      <c r="H7235" s="186"/>
    </row>
    <row r="7236" spans="1:8" ht="13.5" hidden="1" customHeight="1">
      <c r="A7236" s="783" t="s">
        <v>13444</v>
      </c>
      <c r="B7236" s="784"/>
      <c r="C7236" s="784"/>
      <c r="D7236" s="784"/>
      <c r="E7236" s="784"/>
      <c r="F7236" s="204">
        <f>SUM(F7234:F7235)</f>
        <v>5.2437000000000005</v>
      </c>
      <c r="H7236" s="186"/>
    </row>
    <row r="7237" spans="1:8" ht="13.5" hidden="1" customHeight="1">
      <c r="A7237" s="778" t="s">
        <v>8771</v>
      </c>
      <c r="B7237" s="779"/>
      <c r="C7237" s="779"/>
      <c r="D7237" s="779"/>
      <c r="E7237" s="779"/>
      <c r="F7237" s="780"/>
      <c r="H7237" s="186"/>
    </row>
    <row r="7238" spans="1:8" ht="13.5" hidden="1" customHeight="1">
      <c r="A7238" s="219" t="s">
        <v>7242</v>
      </c>
      <c r="B7238" s="208" t="s">
        <v>7243</v>
      </c>
      <c r="C7238" s="209" t="s">
        <v>8667</v>
      </c>
      <c r="D7238" s="210">
        <v>0.16600000000000001</v>
      </c>
      <c r="E7238" s="210">
        <f>B$2846/1.25</f>
        <v>22</v>
      </c>
      <c r="F7238" s="204">
        <f>PRODUCT(D7238:E7238)</f>
        <v>3.6520000000000001</v>
      </c>
      <c r="H7238" s="186"/>
    </row>
    <row r="7239" spans="1:8" ht="13.5" hidden="1" customHeight="1">
      <c r="A7239" s="219" t="s">
        <v>8668</v>
      </c>
      <c r="B7239" s="208" t="s">
        <v>8669</v>
      </c>
      <c r="C7239" s="209" t="s">
        <v>8667</v>
      </c>
      <c r="D7239" s="210">
        <v>0.16600000000000001</v>
      </c>
      <c r="E7239" s="210">
        <f>B$3012/1.25</f>
        <v>13.408000000000001</v>
      </c>
      <c r="F7239" s="204">
        <f>PRODUCT(D7239:E7239)</f>
        <v>2.2257280000000002</v>
      </c>
      <c r="H7239" s="186"/>
    </row>
    <row r="7240" spans="1:8" ht="13.5" hidden="1" customHeight="1">
      <c r="A7240" s="783" t="s">
        <v>10886</v>
      </c>
      <c r="B7240" s="784"/>
      <c r="C7240" s="784"/>
      <c r="D7240" s="784"/>
      <c r="E7240" s="784"/>
      <c r="F7240" s="204">
        <f>SUM(F7238:F7239)</f>
        <v>5.8777280000000003</v>
      </c>
      <c r="H7240" s="186"/>
    </row>
    <row r="7241" spans="1:8" ht="13.5" hidden="1" customHeight="1">
      <c r="A7241" s="783" t="s">
        <v>6572</v>
      </c>
      <c r="B7241" s="784"/>
      <c r="C7241" s="784"/>
      <c r="D7241" s="784"/>
      <c r="E7241" s="206" t="s">
        <v>10906</v>
      </c>
      <c r="F7241" s="204">
        <f>SUM(F7232,F7236,F7240)</f>
        <v>22.033928000000003</v>
      </c>
      <c r="H7241" s="186"/>
    </row>
    <row r="7242" spans="1:8" ht="13.5" hidden="1" customHeight="1">
      <c r="A7242" s="783"/>
      <c r="B7242" s="784"/>
      <c r="C7242" s="784"/>
      <c r="D7242" s="784"/>
      <c r="E7242" s="212" t="s">
        <v>10907</v>
      </c>
      <c r="F7242" s="213">
        <f>F$10*(F7236)</f>
        <v>6.4392636000000003</v>
      </c>
      <c r="H7242" s="186"/>
    </row>
    <row r="7243" spans="1:8" ht="13.5" hidden="1" customHeight="1">
      <c r="A7243" s="783"/>
      <c r="B7243" s="784"/>
      <c r="C7243" s="784"/>
      <c r="D7243" s="784"/>
      <c r="E7243" s="206" t="s">
        <v>10908</v>
      </c>
      <c r="F7243" s="213">
        <f>SUM(F7241:F7242)*F$11</f>
        <v>5.694638320000001</v>
      </c>
      <c r="H7243" s="186"/>
    </row>
    <row r="7244" spans="1:8" ht="13.5" hidden="1" customHeight="1">
      <c r="A7244" s="789"/>
      <c r="B7244" s="790"/>
      <c r="C7244" s="790"/>
      <c r="D7244" s="790"/>
      <c r="E7244" s="215" t="s">
        <v>10909</v>
      </c>
      <c r="F7244" s="216">
        <f>SUM(F7241:F7243)</f>
        <v>34.167829920000003</v>
      </c>
      <c r="H7244" s="186"/>
    </row>
    <row r="7245" spans="1:8" ht="13.5" hidden="1" customHeight="1">
      <c r="H7245" s="186"/>
    </row>
    <row r="7246" spans="1:8" ht="13.5" hidden="1" customHeight="1">
      <c r="A7246" s="791" t="s">
        <v>2962</v>
      </c>
      <c r="B7246" s="792"/>
      <c r="C7246" s="792"/>
      <c r="D7246" s="792"/>
      <c r="E7246" s="792"/>
      <c r="F7246" s="189" t="s">
        <v>6571</v>
      </c>
      <c r="H7246" s="186"/>
    </row>
    <row r="7247" spans="1:8" ht="13.5" hidden="1" customHeight="1">
      <c r="A7247" s="190" t="s">
        <v>10268</v>
      </c>
      <c r="B7247" s="191">
        <f>ROUND(F7264,2)</f>
        <v>35.78</v>
      </c>
      <c r="C7247" s="269"/>
      <c r="D7247" s="269"/>
      <c r="E7247" s="269"/>
      <c r="F7247" s="271"/>
      <c r="H7247" s="186"/>
    </row>
    <row r="7248" spans="1:8" ht="13.5" hidden="1" customHeight="1">
      <c r="A7248" s="195" t="s">
        <v>12885</v>
      </c>
      <c r="B7248" s="196" t="s">
        <v>8261</v>
      </c>
      <c r="C7248" s="196" t="s">
        <v>8262</v>
      </c>
      <c r="D7248" s="196" t="s">
        <v>8263</v>
      </c>
      <c r="E7248" s="196" t="s">
        <v>8264</v>
      </c>
      <c r="F7248" s="197" t="s">
        <v>8265</v>
      </c>
      <c r="H7248" s="186"/>
    </row>
    <row r="7249" spans="1:8" ht="13.5" hidden="1" customHeight="1">
      <c r="A7249" s="778" t="s">
        <v>6573</v>
      </c>
      <c r="B7249" s="779"/>
      <c r="C7249" s="779"/>
      <c r="D7249" s="779"/>
      <c r="E7249" s="779"/>
      <c r="F7249" s="780"/>
      <c r="H7249" s="186"/>
    </row>
    <row r="7250" spans="1:8" ht="13.5" hidden="1" customHeight="1">
      <c r="A7250" s="219" t="s">
        <v>2441</v>
      </c>
      <c r="B7250" s="208" t="s">
        <v>2442</v>
      </c>
      <c r="C7250" s="209" t="s">
        <v>13436</v>
      </c>
      <c r="D7250" s="210">
        <v>0.17</v>
      </c>
      <c r="E7250" s="211">
        <f>Insumos!D$141</f>
        <v>60.75</v>
      </c>
      <c r="F7250" s="204">
        <f>PRODUCT(D7250:E7250)</f>
        <v>10.327500000000001</v>
      </c>
      <c r="H7250" s="186"/>
    </row>
    <row r="7251" spans="1:8" ht="13.5" hidden="1" customHeight="1">
      <c r="A7251" s="219" t="s">
        <v>13425</v>
      </c>
      <c r="B7251" s="208" t="s">
        <v>13426</v>
      </c>
      <c r="C7251" s="209" t="s">
        <v>13436</v>
      </c>
      <c r="D7251" s="210">
        <v>0.45</v>
      </c>
      <c r="E7251" s="211">
        <f>Insumos!D$175</f>
        <v>1.3</v>
      </c>
      <c r="F7251" s="204">
        <f>PRODUCT(D7251:E7251)</f>
        <v>0.58500000000000008</v>
      </c>
      <c r="H7251" s="186"/>
    </row>
    <row r="7252" spans="1:8" ht="13.5" hidden="1" customHeight="1">
      <c r="A7252" s="783" t="s">
        <v>6574</v>
      </c>
      <c r="B7252" s="784"/>
      <c r="C7252" s="784"/>
      <c r="D7252" s="784"/>
      <c r="E7252" s="784"/>
      <c r="F7252" s="204">
        <f>SUM(F7250:F7251)</f>
        <v>10.912500000000001</v>
      </c>
      <c r="H7252" s="186"/>
    </row>
    <row r="7253" spans="1:8" ht="13.5" hidden="1" customHeight="1">
      <c r="A7253" s="778" t="s">
        <v>13437</v>
      </c>
      <c r="B7253" s="779"/>
      <c r="C7253" s="779"/>
      <c r="D7253" s="779"/>
      <c r="E7253" s="779"/>
      <c r="F7253" s="780"/>
      <c r="H7253" s="186"/>
    </row>
    <row r="7254" spans="1:8" ht="13.5" hidden="1" customHeight="1">
      <c r="A7254" s="207" t="s">
        <v>8831</v>
      </c>
      <c r="B7254" s="208" t="s">
        <v>8832</v>
      </c>
      <c r="C7254" s="209" t="s">
        <v>13436</v>
      </c>
      <c r="D7254" s="210">
        <v>0.45</v>
      </c>
      <c r="E7254" s="211">
        <f>F$14</f>
        <v>2.89</v>
      </c>
      <c r="F7254" s="204">
        <f>PRODUCT(D7254:E7254)</f>
        <v>1.3005</v>
      </c>
      <c r="H7254" s="186"/>
    </row>
    <row r="7255" spans="1:8" ht="13.5" hidden="1" customHeight="1">
      <c r="A7255" s="207" t="s">
        <v>4681</v>
      </c>
      <c r="B7255" s="208" t="s">
        <v>4682</v>
      </c>
      <c r="C7255" s="209" t="s">
        <v>13436</v>
      </c>
      <c r="D7255" s="210">
        <v>1.86</v>
      </c>
      <c r="E7255" s="211">
        <f>F$12</f>
        <v>2.12</v>
      </c>
      <c r="F7255" s="204">
        <f>PRODUCT(D7255:E7255)</f>
        <v>3.9432000000000005</v>
      </c>
      <c r="H7255" s="186"/>
    </row>
    <row r="7256" spans="1:8" ht="13.5" hidden="1" customHeight="1">
      <c r="A7256" s="783" t="s">
        <v>13444</v>
      </c>
      <c r="B7256" s="784"/>
      <c r="C7256" s="784"/>
      <c r="D7256" s="784"/>
      <c r="E7256" s="784"/>
      <c r="F7256" s="204">
        <f>SUM(F7254:F7255)</f>
        <v>5.2437000000000005</v>
      </c>
      <c r="H7256" s="186"/>
    </row>
    <row r="7257" spans="1:8" ht="13.5" hidden="1" customHeight="1">
      <c r="A7257" s="778" t="s">
        <v>8771</v>
      </c>
      <c r="B7257" s="779"/>
      <c r="C7257" s="779"/>
      <c r="D7257" s="779"/>
      <c r="E7257" s="779"/>
      <c r="F7257" s="780"/>
      <c r="H7257" s="186"/>
    </row>
    <row r="7258" spans="1:8" ht="13.5" hidden="1" customHeight="1">
      <c r="A7258" s="219" t="s">
        <v>7242</v>
      </c>
      <c r="B7258" s="208" t="s">
        <v>7243</v>
      </c>
      <c r="C7258" s="209" t="s">
        <v>8667</v>
      </c>
      <c r="D7258" s="210">
        <v>0.20399999999999999</v>
      </c>
      <c r="E7258" s="210">
        <f>B$2846/1.25</f>
        <v>22</v>
      </c>
      <c r="F7258" s="204">
        <f>PRODUCT(D7258:E7258)</f>
        <v>4.4879999999999995</v>
      </c>
      <c r="H7258" s="186"/>
    </row>
    <row r="7259" spans="1:8" ht="13.5" hidden="1" customHeight="1">
      <c r="A7259" s="219" t="s">
        <v>8668</v>
      </c>
      <c r="B7259" s="208" t="s">
        <v>8669</v>
      </c>
      <c r="C7259" s="209" t="s">
        <v>8667</v>
      </c>
      <c r="D7259" s="210">
        <v>0.20399999999999999</v>
      </c>
      <c r="E7259" s="210">
        <f>B$3012/1.25</f>
        <v>13.408000000000001</v>
      </c>
      <c r="F7259" s="204">
        <f>PRODUCT(D7259:E7259)</f>
        <v>2.7352319999999999</v>
      </c>
      <c r="H7259" s="186"/>
    </row>
    <row r="7260" spans="1:8" ht="13.5" hidden="1" customHeight="1">
      <c r="A7260" s="783" t="s">
        <v>10886</v>
      </c>
      <c r="B7260" s="784"/>
      <c r="C7260" s="784"/>
      <c r="D7260" s="784"/>
      <c r="E7260" s="784"/>
      <c r="F7260" s="204">
        <f>SUM(F7258:F7259)</f>
        <v>7.2232319999999994</v>
      </c>
      <c r="H7260" s="186"/>
    </row>
    <row r="7261" spans="1:8" ht="13.5" hidden="1" customHeight="1">
      <c r="A7261" s="783" t="s">
        <v>6572</v>
      </c>
      <c r="B7261" s="784"/>
      <c r="C7261" s="784"/>
      <c r="D7261" s="784"/>
      <c r="E7261" s="206" t="s">
        <v>10906</v>
      </c>
      <c r="F7261" s="204">
        <f>SUM(F7252,F7256,F7260)</f>
        <v>23.379432000000001</v>
      </c>
      <c r="H7261" s="186"/>
    </row>
    <row r="7262" spans="1:8" ht="13.5" hidden="1" customHeight="1">
      <c r="A7262" s="783"/>
      <c r="B7262" s="784"/>
      <c r="C7262" s="784"/>
      <c r="D7262" s="784"/>
      <c r="E7262" s="212" t="s">
        <v>10907</v>
      </c>
      <c r="F7262" s="213">
        <f>F$10*(F7256)</f>
        <v>6.4392636000000003</v>
      </c>
      <c r="H7262" s="186"/>
    </row>
    <row r="7263" spans="1:8" ht="13.5" hidden="1" customHeight="1">
      <c r="A7263" s="783"/>
      <c r="B7263" s="784"/>
      <c r="C7263" s="784"/>
      <c r="D7263" s="784"/>
      <c r="E7263" s="206" t="s">
        <v>10908</v>
      </c>
      <c r="F7263" s="213">
        <f>SUM(F7261:F7262)*F$11</f>
        <v>5.9637391200000005</v>
      </c>
      <c r="H7263" s="186"/>
    </row>
    <row r="7264" spans="1:8" ht="13.5" hidden="1" customHeight="1">
      <c r="A7264" s="789"/>
      <c r="B7264" s="790"/>
      <c r="C7264" s="790"/>
      <c r="D7264" s="790"/>
      <c r="E7264" s="215" t="s">
        <v>10909</v>
      </c>
      <c r="F7264" s="216">
        <f>SUM(F7261:F7263)</f>
        <v>35.782434720000005</v>
      </c>
      <c r="H7264" s="186"/>
    </row>
    <row r="7265" spans="1:8" ht="13.5" hidden="1" customHeight="1">
      <c r="A7265" s="206"/>
      <c r="B7265" s="206"/>
      <c r="C7265" s="206"/>
      <c r="D7265" s="206"/>
      <c r="E7265" s="212"/>
      <c r="F7265" s="220"/>
      <c r="H7265" s="186"/>
    </row>
    <row r="7266" spans="1:8" hidden="1">
      <c r="H7266" s="186"/>
    </row>
    <row r="7267" spans="1:8" ht="13.5" hidden="1" customHeight="1">
      <c r="A7267" s="791" t="s">
        <v>2963</v>
      </c>
      <c r="B7267" s="792"/>
      <c r="C7267" s="792"/>
      <c r="D7267" s="792"/>
      <c r="E7267" s="792"/>
      <c r="F7267" s="189" t="s">
        <v>6571</v>
      </c>
      <c r="H7267" s="186"/>
    </row>
    <row r="7268" spans="1:8" ht="13.5" hidden="1" customHeight="1">
      <c r="A7268" s="190" t="s">
        <v>10268</v>
      </c>
      <c r="B7268" s="191">
        <f>ROUND(F7285,2)</f>
        <v>45.28</v>
      </c>
      <c r="C7268" s="269"/>
      <c r="D7268" s="269"/>
      <c r="E7268" s="269"/>
      <c r="F7268" s="271"/>
      <c r="H7268" s="186"/>
    </row>
    <row r="7269" spans="1:8" ht="13.5" hidden="1" customHeight="1">
      <c r="A7269" s="195" t="s">
        <v>12885</v>
      </c>
      <c r="B7269" s="196" t="s">
        <v>8261</v>
      </c>
      <c r="C7269" s="196" t="s">
        <v>8262</v>
      </c>
      <c r="D7269" s="196" t="s">
        <v>8263</v>
      </c>
      <c r="E7269" s="196" t="s">
        <v>8264</v>
      </c>
      <c r="F7269" s="197" t="s">
        <v>8265</v>
      </c>
      <c r="H7269" s="186"/>
    </row>
    <row r="7270" spans="1:8" ht="13.5" hidden="1" customHeight="1">
      <c r="A7270" s="778" t="s">
        <v>6573</v>
      </c>
      <c r="B7270" s="779"/>
      <c r="C7270" s="779"/>
      <c r="D7270" s="779"/>
      <c r="E7270" s="779"/>
      <c r="F7270" s="780"/>
      <c r="H7270" s="186"/>
    </row>
    <row r="7271" spans="1:8" ht="13.5" hidden="1" customHeight="1">
      <c r="A7271" s="219" t="s">
        <v>2441</v>
      </c>
      <c r="B7271" s="208" t="s">
        <v>2442</v>
      </c>
      <c r="C7271" s="209" t="s">
        <v>13436</v>
      </c>
      <c r="D7271" s="210">
        <v>0.2</v>
      </c>
      <c r="E7271" s="211">
        <f>Insumos!D$141</f>
        <v>60.75</v>
      </c>
      <c r="F7271" s="204">
        <f>PRODUCT(D7271:E7271)</f>
        <v>12.15</v>
      </c>
      <c r="H7271" s="186"/>
    </row>
    <row r="7272" spans="1:8" ht="13.5" hidden="1" customHeight="1">
      <c r="A7272" s="219" t="s">
        <v>13425</v>
      </c>
      <c r="B7272" s="208" t="s">
        <v>13426</v>
      </c>
      <c r="C7272" s="209" t="s">
        <v>13436</v>
      </c>
      <c r="D7272" s="210">
        <v>0.72</v>
      </c>
      <c r="E7272" s="211">
        <f>Insumos!D$175</f>
        <v>1.3</v>
      </c>
      <c r="F7272" s="204">
        <f>PRODUCT(D7272:E7272)</f>
        <v>0.93599999999999994</v>
      </c>
      <c r="H7272" s="186"/>
    </row>
    <row r="7273" spans="1:8" ht="13.5" hidden="1" customHeight="1">
      <c r="A7273" s="783" t="s">
        <v>6574</v>
      </c>
      <c r="B7273" s="784"/>
      <c r="C7273" s="784"/>
      <c r="D7273" s="784"/>
      <c r="E7273" s="784"/>
      <c r="F7273" s="204">
        <f>SUM(F7271:F7272)</f>
        <v>13.086</v>
      </c>
      <c r="H7273" s="186"/>
    </row>
    <row r="7274" spans="1:8" ht="13.5" hidden="1" customHeight="1">
      <c r="A7274" s="778" t="s">
        <v>13437</v>
      </c>
      <c r="B7274" s="779"/>
      <c r="C7274" s="779"/>
      <c r="D7274" s="779"/>
      <c r="E7274" s="779"/>
      <c r="F7274" s="780"/>
      <c r="H7274" s="186"/>
    </row>
    <row r="7275" spans="1:8" ht="13.5" hidden="1" customHeight="1">
      <c r="A7275" s="207" t="s">
        <v>8831</v>
      </c>
      <c r="B7275" s="208" t="s">
        <v>8832</v>
      </c>
      <c r="C7275" s="209" t="s">
        <v>13436</v>
      </c>
      <c r="D7275" s="210">
        <v>0.72</v>
      </c>
      <c r="E7275" s="211">
        <f>F$14</f>
        <v>2.89</v>
      </c>
      <c r="F7275" s="204">
        <f>PRODUCT(D7275:E7275)</f>
        <v>2.0808</v>
      </c>
      <c r="H7275" s="186"/>
    </row>
    <row r="7276" spans="1:8" ht="13.5" hidden="1" customHeight="1">
      <c r="A7276" s="207" t="s">
        <v>4681</v>
      </c>
      <c r="B7276" s="208" t="s">
        <v>4682</v>
      </c>
      <c r="C7276" s="209" t="s">
        <v>13436</v>
      </c>
      <c r="D7276" s="210">
        <v>2.4</v>
      </c>
      <c r="E7276" s="211">
        <f>F$12</f>
        <v>2.12</v>
      </c>
      <c r="F7276" s="204">
        <f>PRODUCT(D7276:E7276)</f>
        <v>5.0880000000000001</v>
      </c>
      <c r="H7276" s="186"/>
    </row>
    <row r="7277" spans="1:8" ht="13.5" hidden="1" customHeight="1">
      <c r="A7277" s="783" t="s">
        <v>13444</v>
      </c>
      <c r="B7277" s="784"/>
      <c r="C7277" s="784"/>
      <c r="D7277" s="784"/>
      <c r="E7277" s="784"/>
      <c r="F7277" s="204">
        <f>SUM(F7275:F7276)</f>
        <v>7.1688000000000001</v>
      </c>
      <c r="H7277" s="186"/>
    </row>
    <row r="7278" spans="1:8" ht="13.5" hidden="1" customHeight="1">
      <c r="A7278" s="778" t="s">
        <v>8771</v>
      </c>
      <c r="B7278" s="779"/>
      <c r="C7278" s="779"/>
      <c r="D7278" s="779"/>
      <c r="E7278" s="779"/>
      <c r="F7278" s="780"/>
      <c r="H7278" s="186"/>
    </row>
    <row r="7279" spans="1:8" ht="13.5" hidden="1" customHeight="1">
      <c r="A7279" s="219" t="s">
        <v>7242</v>
      </c>
      <c r="B7279" s="208" t="s">
        <v>7243</v>
      </c>
      <c r="C7279" s="209" t="s">
        <v>8667</v>
      </c>
      <c r="D7279" s="210">
        <v>0.245</v>
      </c>
      <c r="E7279" s="210">
        <f>B$2846/1.25</f>
        <v>22</v>
      </c>
      <c r="F7279" s="204">
        <f>PRODUCT(D7279:E7279)</f>
        <v>5.39</v>
      </c>
      <c r="H7279" s="186"/>
    </row>
    <row r="7280" spans="1:8" ht="13.5" hidden="1" customHeight="1">
      <c r="A7280" s="219" t="s">
        <v>8668</v>
      </c>
      <c r="B7280" s="208" t="s">
        <v>8669</v>
      </c>
      <c r="C7280" s="209" t="s">
        <v>8667</v>
      </c>
      <c r="D7280" s="210">
        <v>0.245</v>
      </c>
      <c r="E7280" s="210">
        <f>B$3012/1.25</f>
        <v>13.408000000000001</v>
      </c>
      <c r="F7280" s="204">
        <f>PRODUCT(D7280:E7280)</f>
        <v>3.2849600000000003</v>
      </c>
      <c r="H7280" s="186"/>
    </row>
    <row r="7281" spans="1:8" ht="13.5" hidden="1" customHeight="1">
      <c r="A7281" s="783" t="s">
        <v>10886</v>
      </c>
      <c r="B7281" s="784"/>
      <c r="C7281" s="784"/>
      <c r="D7281" s="784"/>
      <c r="E7281" s="784"/>
      <c r="F7281" s="204">
        <f>SUM(F7279:F7280)</f>
        <v>8.6749600000000004</v>
      </c>
      <c r="H7281" s="186"/>
    </row>
    <row r="7282" spans="1:8" ht="13.5" hidden="1" customHeight="1">
      <c r="A7282" s="783" t="s">
        <v>6572</v>
      </c>
      <c r="B7282" s="784"/>
      <c r="C7282" s="784"/>
      <c r="D7282" s="784"/>
      <c r="E7282" s="206" t="s">
        <v>10906</v>
      </c>
      <c r="F7282" s="204">
        <f>SUM(F7273,F7277,F7281)</f>
        <v>28.929760000000002</v>
      </c>
      <c r="H7282" s="186"/>
    </row>
    <row r="7283" spans="1:8" ht="13.5" hidden="1" customHeight="1">
      <c r="A7283" s="783"/>
      <c r="B7283" s="784"/>
      <c r="C7283" s="784"/>
      <c r="D7283" s="784"/>
      <c r="E7283" s="212" t="s">
        <v>10907</v>
      </c>
      <c r="F7283" s="213">
        <f>F$10*(F7277)</f>
        <v>8.8032863999999993</v>
      </c>
      <c r="H7283" s="186"/>
    </row>
    <row r="7284" spans="1:8" ht="13.5" hidden="1" customHeight="1">
      <c r="A7284" s="783"/>
      <c r="B7284" s="784"/>
      <c r="C7284" s="784"/>
      <c r="D7284" s="784"/>
      <c r="E7284" s="206" t="s">
        <v>10908</v>
      </c>
      <c r="F7284" s="213">
        <f>SUM(F7282:F7283)*F$11</f>
        <v>7.5466092800000002</v>
      </c>
      <c r="H7284" s="186"/>
    </row>
    <row r="7285" spans="1:8" ht="13.5" hidden="1" customHeight="1">
      <c r="A7285" s="789"/>
      <c r="B7285" s="790"/>
      <c r="C7285" s="790"/>
      <c r="D7285" s="790"/>
      <c r="E7285" s="215" t="s">
        <v>10909</v>
      </c>
      <c r="F7285" s="216">
        <f>SUM(F7282:F7284)</f>
        <v>45.279655679999998</v>
      </c>
      <c r="H7285" s="186"/>
    </row>
    <row r="7286" spans="1:8" ht="13.5" hidden="1" customHeight="1">
      <c r="H7286" s="186"/>
    </row>
    <row r="7287" spans="1:8" ht="13.5" hidden="1" customHeight="1">
      <c r="A7287" s="791" t="s">
        <v>2964</v>
      </c>
      <c r="B7287" s="792"/>
      <c r="C7287" s="792"/>
      <c r="D7287" s="792"/>
      <c r="E7287" s="792"/>
      <c r="F7287" s="189" t="s">
        <v>6571</v>
      </c>
      <c r="H7287" s="186"/>
    </row>
    <row r="7288" spans="1:8" ht="13.5" hidden="1" customHeight="1">
      <c r="A7288" s="190" t="s">
        <v>10268</v>
      </c>
      <c r="B7288" s="191">
        <f>ROUND(F7305,2)</f>
        <v>53.09</v>
      </c>
      <c r="C7288" s="269"/>
      <c r="D7288" s="269"/>
      <c r="E7288" s="269"/>
      <c r="F7288" s="271"/>
      <c r="H7288" s="186"/>
    </row>
    <row r="7289" spans="1:8" ht="13.5" hidden="1" customHeight="1">
      <c r="A7289" s="195" t="s">
        <v>12885</v>
      </c>
      <c r="B7289" s="196" t="s">
        <v>8261</v>
      </c>
      <c r="C7289" s="196" t="s">
        <v>8262</v>
      </c>
      <c r="D7289" s="196" t="s">
        <v>8263</v>
      </c>
      <c r="E7289" s="196" t="s">
        <v>8264</v>
      </c>
      <c r="F7289" s="197" t="s">
        <v>8265</v>
      </c>
      <c r="H7289" s="186"/>
    </row>
    <row r="7290" spans="1:8" ht="13.5" hidden="1" customHeight="1">
      <c r="A7290" s="778" t="s">
        <v>6573</v>
      </c>
      <c r="B7290" s="779"/>
      <c r="C7290" s="779"/>
      <c r="D7290" s="779"/>
      <c r="E7290" s="779"/>
      <c r="F7290" s="780"/>
      <c r="H7290" s="186"/>
    </row>
    <row r="7291" spans="1:8" ht="13.5" hidden="1" customHeight="1">
      <c r="A7291" s="219" t="s">
        <v>2441</v>
      </c>
      <c r="B7291" s="208" t="s">
        <v>2442</v>
      </c>
      <c r="C7291" s="209" t="s">
        <v>13436</v>
      </c>
      <c r="D7291" s="210">
        <v>0.23</v>
      </c>
      <c r="E7291" s="211">
        <f>Insumos!D$141</f>
        <v>60.75</v>
      </c>
      <c r="F7291" s="204">
        <f>PRODUCT(D7291:E7291)</f>
        <v>13.9725</v>
      </c>
      <c r="H7291" s="186"/>
    </row>
    <row r="7292" spans="1:8" ht="13.5" hidden="1" customHeight="1">
      <c r="A7292" s="219" t="s">
        <v>13425</v>
      </c>
      <c r="B7292" s="208" t="s">
        <v>13426</v>
      </c>
      <c r="C7292" s="209" t="s">
        <v>13436</v>
      </c>
      <c r="D7292" s="210">
        <v>0.85</v>
      </c>
      <c r="E7292" s="211">
        <f>Insumos!D$175</f>
        <v>1.3</v>
      </c>
      <c r="F7292" s="204">
        <f>PRODUCT(D7292:E7292)</f>
        <v>1.105</v>
      </c>
      <c r="H7292" s="186"/>
    </row>
    <row r="7293" spans="1:8" ht="13.5" hidden="1" customHeight="1">
      <c r="A7293" s="783" t="s">
        <v>6574</v>
      </c>
      <c r="B7293" s="784"/>
      <c r="C7293" s="784"/>
      <c r="D7293" s="784"/>
      <c r="E7293" s="784"/>
      <c r="F7293" s="204">
        <f>SUM(F7291:F7292)</f>
        <v>15.077500000000001</v>
      </c>
      <c r="H7293" s="186"/>
    </row>
    <row r="7294" spans="1:8" ht="13.5" hidden="1" customHeight="1">
      <c r="A7294" s="778" t="s">
        <v>13437</v>
      </c>
      <c r="B7294" s="779"/>
      <c r="C7294" s="779"/>
      <c r="D7294" s="779"/>
      <c r="E7294" s="779"/>
      <c r="F7294" s="780"/>
      <c r="H7294" s="186"/>
    </row>
    <row r="7295" spans="1:8" ht="13.5" hidden="1" customHeight="1">
      <c r="A7295" s="207" t="s">
        <v>8831</v>
      </c>
      <c r="B7295" s="208" t="s">
        <v>8832</v>
      </c>
      <c r="C7295" s="209" t="s">
        <v>13436</v>
      </c>
      <c r="D7295" s="210">
        <v>0.85</v>
      </c>
      <c r="E7295" s="211">
        <f>F$14</f>
        <v>2.89</v>
      </c>
      <c r="F7295" s="204">
        <f>PRODUCT(D7295:E7295)</f>
        <v>2.4565000000000001</v>
      </c>
      <c r="H7295" s="186"/>
    </row>
    <row r="7296" spans="1:8" ht="13.5" hidden="1" customHeight="1">
      <c r="A7296" s="207" t="s">
        <v>4681</v>
      </c>
      <c r="B7296" s="208" t="s">
        <v>4682</v>
      </c>
      <c r="C7296" s="209" t="s">
        <v>13436</v>
      </c>
      <c r="D7296" s="210">
        <v>2.85</v>
      </c>
      <c r="E7296" s="211">
        <f>F$12</f>
        <v>2.12</v>
      </c>
      <c r="F7296" s="204">
        <f>PRODUCT(D7296:E7296)</f>
        <v>6.0420000000000007</v>
      </c>
      <c r="H7296" s="186"/>
    </row>
    <row r="7297" spans="1:8" ht="13.5" hidden="1" customHeight="1">
      <c r="A7297" s="783" t="s">
        <v>13444</v>
      </c>
      <c r="B7297" s="784"/>
      <c r="C7297" s="784"/>
      <c r="D7297" s="784"/>
      <c r="E7297" s="784"/>
      <c r="F7297" s="204">
        <f>SUM(F7295:F7296)</f>
        <v>8.4984999999999999</v>
      </c>
      <c r="H7297" s="186"/>
    </row>
    <row r="7298" spans="1:8" ht="13.5" hidden="1" customHeight="1">
      <c r="A7298" s="778" t="s">
        <v>8771</v>
      </c>
      <c r="B7298" s="779"/>
      <c r="C7298" s="779"/>
      <c r="D7298" s="779"/>
      <c r="E7298" s="779"/>
      <c r="F7298" s="780"/>
      <c r="H7298" s="186"/>
    </row>
    <row r="7299" spans="1:8" ht="13.5" hidden="1" customHeight="1">
      <c r="A7299" s="219" t="s">
        <v>7242</v>
      </c>
      <c r="B7299" s="208" t="s">
        <v>7243</v>
      </c>
      <c r="C7299" s="209" t="s">
        <v>8667</v>
      </c>
      <c r="D7299" s="210">
        <v>0.28899999999999998</v>
      </c>
      <c r="E7299" s="210">
        <f>B$2846/1.25</f>
        <v>22</v>
      </c>
      <c r="F7299" s="204">
        <f>PRODUCT(D7299:E7299)</f>
        <v>6.3579999999999997</v>
      </c>
      <c r="H7299" s="186"/>
    </row>
    <row r="7300" spans="1:8" ht="13.5" hidden="1" customHeight="1">
      <c r="A7300" s="219" t="s">
        <v>8668</v>
      </c>
      <c r="B7300" s="208" t="s">
        <v>8669</v>
      </c>
      <c r="C7300" s="209" t="s">
        <v>8667</v>
      </c>
      <c r="D7300" s="210">
        <v>0.28899999999999998</v>
      </c>
      <c r="E7300" s="210">
        <f>B$3012/1.25</f>
        <v>13.408000000000001</v>
      </c>
      <c r="F7300" s="204">
        <f>PRODUCT(D7300:E7300)</f>
        <v>3.8749120000000001</v>
      </c>
      <c r="H7300" s="186"/>
    </row>
    <row r="7301" spans="1:8" ht="13.5" hidden="1" customHeight="1">
      <c r="A7301" s="783" t="s">
        <v>10886</v>
      </c>
      <c r="B7301" s="784"/>
      <c r="C7301" s="784"/>
      <c r="D7301" s="784"/>
      <c r="E7301" s="784"/>
      <c r="F7301" s="204">
        <f>SUM(F7299:F7300)</f>
        <v>10.232911999999999</v>
      </c>
      <c r="H7301" s="186"/>
    </row>
    <row r="7302" spans="1:8" ht="13.5" hidden="1" customHeight="1">
      <c r="A7302" s="783" t="s">
        <v>6572</v>
      </c>
      <c r="B7302" s="784"/>
      <c r="C7302" s="784"/>
      <c r="D7302" s="784"/>
      <c r="E7302" s="206" t="s">
        <v>10906</v>
      </c>
      <c r="F7302" s="204">
        <f>SUM(F7293,F7297,F7301)</f>
        <v>33.808911999999999</v>
      </c>
      <c r="H7302" s="186"/>
    </row>
    <row r="7303" spans="1:8" ht="13.5" hidden="1" customHeight="1">
      <c r="A7303" s="783"/>
      <c r="B7303" s="784"/>
      <c r="C7303" s="784"/>
      <c r="D7303" s="784"/>
      <c r="E7303" s="212" t="s">
        <v>10907</v>
      </c>
      <c r="F7303" s="213">
        <f>F$10*(F7297)</f>
        <v>10.436157999999999</v>
      </c>
      <c r="H7303" s="186"/>
    </row>
    <row r="7304" spans="1:8" ht="13.5" hidden="1" customHeight="1">
      <c r="A7304" s="783"/>
      <c r="B7304" s="784"/>
      <c r="C7304" s="784"/>
      <c r="D7304" s="784"/>
      <c r="E7304" s="206" t="s">
        <v>10908</v>
      </c>
      <c r="F7304" s="213">
        <f>SUM(F7302:F7303)*F$11</f>
        <v>8.8490140000000004</v>
      </c>
      <c r="H7304" s="186"/>
    </row>
    <row r="7305" spans="1:8" ht="13.5" hidden="1" customHeight="1">
      <c r="A7305" s="789"/>
      <c r="B7305" s="790"/>
      <c r="C7305" s="790"/>
      <c r="D7305" s="790"/>
      <c r="E7305" s="215" t="s">
        <v>10909</v>
      </c>
      <c r="F7305" s="216">
        <f>SUM(F7302:F7304)</f>
        <v>53.094083999999995</v>
      </c>
      <c r="H7305" s="186"/>
    </row>
    <row r="7306" spans="1:8" ht="13.5" hidden="1" customHeight="1">
      <c r="A7306" s="206"/>
      <c r="B7306" s="206"/>
      <c r="C7306" s="206"/>
      <c r="D7306" s="206"/>
      <c r="E7306" s="212"/>
      <c r="F7306" s="220"/>
      <c r="H7306" s="186"/>
    </row>
    <row r="7307" spans="1:8" hidden="1">
      <c r="H7307" s="186"/>
    </row>
    <row r="7308" spans="1:8" ht="13.5" hidden="1" customHeight="1">
      <c r="A7308" s="791" t="s">
        <v>8290</v>
      </c>
      <c r="B7308" s="792"/>
      <c r="C7308" s="792"/>
      <c r="D7308" s="792"/>
      <c r="E7308" s="792"/>
      <c r="F7308" s="189" t="s">
        <v>6571</v>
      </c>
      <c r="H7308" s="186"/>
    </row>
    <row r="7309" spans="1:8" ht="13.5" hidden="1" customHeight="1">
      <c r="A7309" s="190" t="s">
        <v>10268</v>
      </c>
      <c r="B7309" s="191">
        <f>ROUND(F7326,2)</f>
        <v>60.17</v>
      </c>
      <c r="C7309" s="269"/>
      <c r="D7309" s="269"/>
      <c r="E7309" s="269"/>
      <c r="F7309" s="271"/>
      <c r="H7309" s="186"/>
    </row>
    <row r="7310" spans="1:8" ht="13.5" hidden="1" customHeight="1">
      <c r="A7310" s="195" t="s">
        <v>12885</v>
      </c>
      <c r="B7310" s="196" t="s">
        <v>8261</v>
      </c>
      <c r="C7310" s="196" t="s">
        <v>8262</v>
      </c>
      <c r="D7310" s="196" t="s">
        <v>8263</v>
      </c>
      <c r="E7310" s="196" t="s">
        <v>8264</v>
      </c>
      <c r="F7310" s="197" t="s">
        <v>8265</v>
      </c>
      <c r="H7310" s="186"/>
    </row>
    <row r="7311" spans="1:8" ht="13.5" hidden="1" customHeight="1">
      <c r="A7311" s="778" t="s">
        <v>6573</v>
      </c>
      <c r="B7311" s="779"/>
      <c r="C7311" s="779"/>
      <c r="D7311" s="779"/>
      <c r="E7311" s="779"/>
      <c r="F7311" s="780"/>
      <c r="H7311" s="186"/>
    </row>
    <row r="7312" spans="1:8" ht="13.5" hidden="1" customHeight="1">
      <c r="A7312" s="219" t="s">
        <v>2441</v>
      </c>
      <c r="B7312" s="208" t="s">
        <v>2442</v>
      </c>
      <c r="C7312" s="209" t="s">
        <v>13436</v>
      </c>
      <c r="D7312" s="210">
        <v>0.25</v>
      </c>
      <c r="E7312" s="211">
        <f>Insumos!D$141</f>
        <v>60.75</v>
      </c>
      <c r="F7312" s="204">
        <f>PRODUCT(D7312:E7312)</f>
        <v>15.1875</v>
      </c>
      <c r="H7312" s="186"/>
    </row>
    <row r="7313" spans="1:8" ht="13.5" hidden="1" customHeight="1">
      <c r="A7313" s="219" t="s">
        <v>13425</v>
      </c>
      <c r="B7313" s="208" t="s">
        <v>13426</v>
      </c>
      <c r="C7313" s="209" t="s">
        <v>13436</v>
      </c>
      <c r="D7313" s="272">
        <v>1</v>
      </c>
      <c r="E7313" s="211">
        <f>Insumos!D$175</f>
        <v>1.3</v>
      </c>
      <c r="F7313" s="204">
        <f>PRODUCT(D7313:E7313)</f>
        <v>1.3</v>
      </c>
      <c r="H7313" s="186"/>
    </row>
    <row r="7314" spans="1:8" ht="13.5" hidden="1" customHeight="1">
      <c r="A7314" s="783" t="s">
        <v>6574</v>
      </c>
      <c r="B7314" s="784"/>
      <c r="C7314" s="784"/>
      <c r="D7314" s="784"/>
      <c r="E7314" s="784"/>
      <c r="F7314" s="204">
        <f>SUM(F7312:F7313)</f>
        <v>16.487500000000001</v>
      </c>
      <c r="H7314" s="186"/>
    </row>
    <row r="7315" spans="1:8" ht="13.5" hidden="1" customHeight="1">
      <c r="A7315" s="778" t="s">
        <v>13437</v>
      </c>
      <c r="B7315" s="779"/>
      <c r="C7315" s="779"/>
      <c r="D7315" s="779"/>
      <c r="E7315" s="779"/>
      <c r="F7315" s="780"/>
      <c r="H7315" s="186"/>
    </row>
    <row r="7316" spans="1:8" ht="13.5" hidden="1" customHeight="1">
      <c r="A7316" s="207" t="s">
        <v>8831</v>
      </c>
      <c r="B7316" s="208" t="s">
        <v>8832</v>
      </c>
      <c r="C7316" s="209" t="s">
        <v>13436</v>
      </c>
      <c r="D7316" s="272">
        <v>1</v>
      </c>
      <c r="E7316" s="211">
        <f>F$14</f>
        <v>2.89</v>
      </c>
      <c r="F7316" s="204">
        <f>PRODUCT(D7316:E7316)</f>
        <v>2.89</v>
      </c>
      <c r="H7316" s="186"/>
    </row>
    <row r="7317" spans="1:8" ht="13.5" hidden="1" customHeight="1">
      <c r="A7317" s="207" t="s">
        <v>4681</v>
      </c>
      <c r="B7317" s="208" t="s">
        <v>4682</v>
      </c>
      <c r="C7317" s="209" t="s">
        <v>13436</v>
      </c>
      <c r="D7317" s="210">
        <v>3.36</v>
      </c>
      <c r="E7317" s="211">
        <f>F$12</f>
        <v>2.12</v>
      </c>
      <c r="F7317" s="204">
        <f>PRODUCT(D7317:E7317)</f>
        <v>7.1231999999999998</v>
      </c>
      <c r="H7317" s="186"/>
    </row>
    <row r="7318" spans="1:8" ht="13.5" hidden="1" customHeight="1">
      <c r="A7318" s="783" t="s">
        <v>13444</v>
      </c>
      <c r="B7318" s="784"/>
      <c r="C7318" s="784"/>
      <c r="D7318" s="784"/>
      <c r="E7318" s="784"/>
      <c r="F7318" s="204">
        <f>SUM(F7316:F7317)</f>
        <v>10.013199999999999</v>
      </c>
      <c r="H7318" s="186"/>
    </row>
    <row r="7319" spans="1:8" ht="13.5" hidden="1" customHeight="1">
      <c r="A7319" s="778" t="s">
        <v>8771</v>
      </c>
      <c r="B7319" s="779"/>
      <c r="C7319" s="779"/>
      <c r="D7319" s="779"/>
      <c r="E7319" s="779"/>
      <c r="F7319" s="780"/>
      <c r="H7319" s="186"/>
    </row>
    <row r="7320" spans="1:8" ht="13.5" hidden="1" customHeight="1">
      <c r="A7320" s="219" t="s">
        <v>7242</v>
      </c>
      <c r="B7320" s="208" t="s">
        <v>7243</v>
      </c>
      <c r="C7320" s="209" t="s">
        <v>8667</v>
      </c>
      <c r="D7320" s="210">
        <v>0.32050000000000001</v>
      </c>
      <c r="E7320" s="210">
        <f>B$2846/1.25</f>
        <v>22</v>
      </c>
      <c r="F7320" s="204">
        <f>PRODUCT(D7320:E7320)</f>
        <v>7.0510000000000002</v>
      </c>
      <c r="H7320" s="186"/>
    </row>
    <row r="7321" spans="1:8" ht="13.5" hidden="1" customHeight="1">
      <c r="A7321" s="219" t="s">
        <v>8668</v>
      </c>
      <c r="B7321" s="208" t="s">
        <v>8669</v>
      </c>
      <c r="C7321" s="209" t="s">
        <v>8667</v>
      </c>
      <c r="D7321" s="210">
        <v>0.32050000000000001</v>
      </c>
      <c r="E7321" s="210">
        <f>B$3012/1.25</f>
        <v>13.408000000000001</v>
      </c>
      <c r="F7321" s="204">
        <f>PRODUCT(D7321:E7321)</f>
        <v>4.2972640000000002</v>
      </c>
      <c r="H7321" s="186"/>
    </row>
    <row r="7322" spans="1:8" ht="13.5" hidden="1" customHeight="1">
      <c r="A7322" s="783" t="s">
        <v>10886</v>
      </c>
      <c r="B7322" s="784"/>
      <c r="C7322" s="784"/>
      <c r="D7322" s="784"/>
      <c r="E7322" s="784"/>
      <c r="F7322" s="204">
        <f>SUM(F7320:F7321)</f>
        <v>11.348264</v>
      </c>
      <c r="H7322" s="186"/>
    </row>
    <row r="7323" spans="1:8" ht="13.5" hidden="1" customHeight="1">
      <c r="A7323" s="783" t="s">
        <v>6572</v>
      </c>
      <c r="B7323" s="784"/>
      <c r="C7323" s="784"/>
      <c r="D7323" s="784"/>
      <c r="E7323" s="206" t="s">
        <v>10906</v>
      </c>
      <c r="F7323" s="204">
        <f>SUM(F7314,F7318,F7322)</f>
        <v>37.848964000000002</v>
      </c>
      <c r="H7323" s="186"/>
    </row>
    <row r="7324" spans="1:8" ht="13.5" hidden="1" customHeight="1">
      <c r="A7324" s="783"/>
      <c r="B7324" s="784"/>
      <c r="C7324" s="784"/>
      <c r="D7324" s="784"/>
      <c r="E7324" s="212" t="s">
        <v>10907</v>
      </c>
      <c r="F7324" s="213">
        <f>F$10*(F7318)</f>
        <v>12.296209599999999</v>
      </c>
      <c r="H7324" s="186"/>
    </row>
    <row r="7325" spans="1:8" ht="13.5" hidden="1" customHeight="1">
      <c r="A7325" s="783"/>
      <c r="B7325" s="784"/>
      <c r="C7325" s="784"/>
      <c r="D7325" s="784"/>
      <c r="E7325" s="206" t="s">
        <v>10908</v>
      </c>
      <c r="F7325" s="213">
        <f>SUM(F7323:F7324)*F$11</f>
        <v>10.02903472</v>
      </c>
      <c r="H7325" s="186"/>
    </row>
    <row r="7326" spans="1:8" ht="13.5" hidden="1" customHeight="1">
      <c r="A7326" s="789"/>
      <c r="B7326" s="790"/>
      <c r="C7326" s="790"/>
      <c r="D7326" s="790"/>
      <c r="E7326" s="215" t="s">
        <v>10909</v>
      </c>
      <c r="F7326" s="216">
        <f>SUM(F7323:F7325)</f>
        <v>60.174208319999998</v>
      </c>
      <c r="H7326" s="186"/>
    </row>
    <row r="7327" spans="1:8" ht="13.5" hidden="1" customHeight="1">
      <c r="H7327" s="186"/>
    </row>
    <row r="7328" spans="1:8" ht="13.5" hidden="1" customHeight="1">
      <c r="A7328" s="791" t="s">
        <v>6209</v>
      </c>
      <c r="B7328" s="792"/>
      <c r="C7328" s="792"/>
      <c r="D7328" s="792"/>
      <c r="E7328" s="792"/>
      <c r="F7328" s="189" t="s">
        <v>6571</v>
      </c>
      <c r="H7328" s="186"/>
    </row>
    <row r="7329" spans="1:8" ht="13.5" hidden="1" customHeight="1">
      <c r="A7329" s="190" t="s">
        <v>10268</v>
      </c>
      <c r="B7329" s="191">
        <f>ROUND(F7346,2)</f>
        <v>68.900000000000006</v>
      </c>
      <c r="C7329" s="269"/>
      <c r="D7329" s="269"/>
      <c r="E7329" s="269"/>
      <c r="F7329" s="271"/>
      <c r="H7329" s="186"/>
    </row>
    <row r="7330" spans="1:8" ht="13.5" hidden="1" customHeight="1">
      <c r="A7330" s="195" t="s">
        <v>12885</v>
      </c>
      <c r="B7330" s="196" t="s">
        <v>8261</v>
      </c>
      <c r="C7330" s="196" t="s">
        <v>8262</v>
      </c>
      <c r="D7330" s="196" t="s">
        <v>8263</v>
      </c>
      <c r="E7330" s="196" t="s">
        <v>8264</v>
      </c>
      <c r="F7330" s="197" t="s">
        <v>8265</v>
      </c>
      <c r="H7330" s="186"/>
    </row>
    <row r="7331" spans="1:8" ht="13.5" hidden="1" customHeight="1">
      <c r="A7331" s="778" t="s">
        <v>6573</v>
      </c>
      <c r="B7331" s="779"/>
      <c r="C7331" s="779"/>
      <c r="D7331" s="779"/>
      <c r="E7331" s="779"/>
      <c r="F7331" s="780"/>
      <c r="H7331" s="186"/>
    </row>
    <row r="7332" spans="1:8" ht="13.5" hidden="1" customHeight="1">
      <c r="A7332" s="219" t="s">
        <v>2441</v>
      </c>
      <c r="B7332" s="208" t="s">
        <v>2442</v>
      </c>
      <c r="C7332" s="209" t="s">
        <v>13436</v>
      </c>
      <c r="D7332" s="210">
        <v>0.27</v>
      </c>
      <c r="E7332" s="211">
        <f>Insumos!D$141</f>
        <v>60.75</v>
      </c>
      <c r="F7332" s="204">
        <f>PRODUCT(D7332:E7332)</f>
        <v>16.4025</v>
      </c>
      <c r="H7332" s="186"/>
    </row>
    <row r="7333" spans="1:8" ht="13.5" hidden="1" customHeight="1">
      <c r="A7333" s="219" t="s">
        <v>13425</v>
      </c>
      <c r="B7333" s="208" t="s">
        <v>13426</v>
      </c>
      <c r="C7333" s="209" t="s">
        <v>13436</v>
      </c>
      <c r="D7333" s="272">
        <v>1.1499999999999999</v>
      </c>
      <c r="E7333" s="211">
        <f>Insumos!D$175</f>
        <v>1.3</v>
      </c>
      <c r="F7333" s="204">
        <f>PRODUCT(D7333:E7333)</f>
        <v>1.4949999999999999</v>
      </c>
      <c r="H7333" s="186"/>
    </row>
    <row r="7334" spans="1:8" ht="13.5" hidden="1" customHeight="1">
      <c r="A7334" s="783" t="s">
        <v>6574</v>
      </c>
      <c r="B7334" s="784"/>
      <c r="C7334" s="784"/>
      <c r="D7334" s="784"/>
      <c r="E7334" s="784"/>
      <c r="F7334" s="204">
        <f>SUM(F7332:F7333)</f>
        <v>17.897500000000001</v>
      </c>
      <c r="H7334" s="186"/>
    </row>
    <row r="7335" spans="1:8" ht="13.5" hidden="1" customHeight="1">
      <c r="A7335" s="778" t="s">
        <v>13437</v>
      </c>
      <c r="B7335" s="779"/>
      <c r="C7335" s="779"/>
      <c r="D7335" s="779"/>
      <c r="E7335" s="779"/>
      <c r="F7335" s="780"/>
      <c r="H7335" s="186"/>
    </row>
    <row r="7336" spans="1:8" ht="13.5" hidden="1" customHeight="1">
      <c r="A7336" s="207" t="s">
        <v>8831</v>
      </c>
      <c r="B7336" s="208" t="s">
        <v>8832</v>
      </c>
      <c r="C7336" s="209" t="s">
        <v>13436</v>
      </c>
      <c r="D7336" s="272">
        <v>1.1499999999999999</v>
      </c>
      <c r="E7336" s="211">
        <f>F$14</f>
        <v>2.89</v>
      </c>
      <c r="F7336" s="204">
        <f>PRODUCT(D7336:E7336)</f>
        <v>3.3234999999999997</v>
      </c>
      <c r="H7336" s="186"/>
    </row>
    <row r="7337" spans="1:8" ht="13.5" hidden="1" customHeight="1">
      <c r="A7337" s="207" t="s">
        <v>4681</v>
      </c>
      <c r="B7337" s="208" t="s">
        <v>4682</v>
      </c>
      <c r="C7337" s="209" t="s">
        <v>13436</v>
      </c>
      <c r="D7337" s="210">
        <v>3.86</v>
      </c>
      <c r="E7337" s="211">
        <f>F$12</f>
        <v>2.12</v>
      </c>
      <c r="F7337" s="204">
        <f>PRODUCT(D7337:E7337)</f>
        <v>8.1831999999999994</v>
      </c>
      <c r="H7337" s="186"/>
    </row>
    <row r="7338" spans="1:8" ht="13.5" hidden="1" customHeight="1">
      <c r="A7338" s="783" t="s">
        <v>13444</v>
      </c>
      <c r="B7338" s="784"/>
      <c r="C7338" s="784"/>
      <c r="D7338" s="784"/>
      <c r="E7338" s="784"/>
      <c r="F7338" s="204">
        <f>SUM(F7336:F7337)</f>
        <v>11.506699999999999</v>
      </c>
      <c r="H7338" s="186"/>
    </row>
    <row r="7339" spans="1:8" ht="13.5" hidden="1" customHeight="1">
      <c r="A7339" s="778" t="s">
        <v>8771</v>
      </c>
      <c r="B7339" s="779"/>
      <c r="C7339" s="779"/>
      <c r="D7339" s="779"/>
      <c r="E7339" s="779"/>
      <c r="F7339" s="780"/>
      <c r="H7339" s="186"/>
    </row>
    <row r="7340" spans="1:8" ht="13.5" hidden="1" customHeight="1">
      <c r="A7340" s="219" t="s">
        <v>7242</v>
      </c>
      <c r="B7340" s="208" t="s">
        <v>7243</v>
      </c>
      <c r="C7340" s="209" t="s">
        <v>8667</v>
      </c>
      <c r="D7340" s="210">
        <v>0.39200000000000002</v>
      </c>
      <c r="E7340" s="210">
        <f>B$2846/1.25</f>
        <v>22</v>
      </c>
      <c r="F7340" s="204">
        <f>PRODUCT(D7340:E7340)</f>
        <v>8.6240000000000006</v>
      </c>
      <c r="H7340" s="186"/>
    </row>
    <row r="7341" spans="1:8" ht="13.5" hidden="1" customHeight="1">
      <c r="A7341" s="219" t="s">
        <v>8668</v>
      </c>
      <c r="B7341" s="208" t="s">
        <v>8669</v>
      </c>
      <c r="C7341" s="209" t="s">
        <v>8667</v>
      </c>
      <c r="D7341" s="210">
        <v>0.39200000000000002</v>
      </c>
      <c r="E7341" s="210">
        <f>B$3012/1.25</f>
        <v>13.408000000000001</v>
      </c>
      <c r="F7341" s="204">
        <f>PRODUCT(D7341:E7341)</f>
        <v>5.2559360000000011</v>
      </c>
      <c r="H7341" s="186"/>
    </row>
    <row r="7342" spans="1:8" ht="13.5" hidden="1" customHeight="1">
      <c r="A7342" s="783" t="s">
        <v>10886</v>
      </c>
      <c r="B7342" s="784"/>
      <c r="C7342" s="784"/>
      <c r="D7342" s="784"/>
      <c r="E7342" s="784"/>
      <c r="F7342" s="204">
        <f>SUM(F7340:F7341)</f>
        <v>13.879936000000001</v>
      </c>
      <c r="H7342" s="186"/>
    </row>
    <row r="7343" spans="1:8" ht="13.5" hidden="1" customHeight="1">
      <c r="A7343" s="783" t="s">
        <v>6572</v>
      </c>
      <c r="B7343" s="784"/>
      <c r="C7343" s="784"/>
      <c r="D7343" s="784"/>
      <c r="E7343" s="206" t="s">
        <v>10906</v>
      </c>
      <c r="F7343" s="204">
        <f>SUM(F7334,F7338,F7342)</f>
        <v>43.284136000000004</v>
      </c>
      <c r="H7343" s="186"/>
    </row>
    <row r="7344" spans="1:8" ht="13.5" hidden="1" customHeight="1">
      <c r="A7344" s="783"/>
      <c r="B7344" s="784"/>
      <c r="C7344" s="784"/>
      <c r="D7344" s="784"/>
      <c r="E7344" s="212" t="s">
        <v>10907</v>
      </c>
      <c r="F7344" s="213">
        <f>F$10*(F7338)</f>
        <v>14.130227599999998</v>
      </c>
      <c r="H7344" s="186"/>
    </row>
    <row r="7345" spans="1:8" ht="13.5" hidden="1" customHeight="1">
      <c r="A7345" s="783"/>
      <c r="B7345" s="784"/>
      <c r="C7345" s="784"/>
      <c r="D7345" s="784"/>
      <c r="E7345" s="206" t="s">
        <v>10908</v>
      </c>
      <c r="F7345" s="213">
        <f>SUM(F7343:F7344)*F$11</f>
        <v>11.482872720000001</v>
      </c>
      <c r="H7345" s="186"/>
    </row>
    <row r="7346" spans="1:8" ht="13.5" hidden="1" customHeight="1">
      <c r="A7346" s="789"/>
      <c r="B7346" s="790"/>
      <c r="C7346" s="790"/>
      <c r="D7346" s="790"/>
      <c r="E7346" s="215" t="s">
        <v>10909</v>
      </c>
      <c r="F7346" s="216">
        <f>SUM(F7343:F7345)</f>
        <v>68.897236320000005</v>
      </c>
      <c r="H7346" s="186"/>
    </row>
    <row r="7347" spans="1:8" ht="13.5" hidden="1" customHeight="1">
      <c r="A7347" s="206"/>
      <c r="B7347" s="206"/>
      <c r="C7347" s="206"/>
      <c r="D7347" s="206"/>
      <c r="E7347" s="212"/>
      <c r="F7347" s="220"/>
      <c r="H7347" s="186"/>
    </row>
    <row r="7348" spans="1:8">
      <c r="H7348" s="186"/>
    </row>
    <row r="7349" spans="1:8">
      <c r="A7349" s="796" t="s">
        <v>3957</v>
      </c>
      <c r="B7349" s="796"/>
      <c r="C7349" s="796"/>
      <c r="D7349" s="796"/>
      <c r="E7349" s="796"/>
      <c r="F7349" s="796"/>
      <c r="H7349" s="186"/>
    </row>
    <row r="7350" spans="1:8">
      <c r="H7350" s="186"/>
    </row>
    <row r="7351" spans="1:8" ht="12" customHeight="1">
      <c r="A7351" s="767" t="s">
        <v>2164</v>
      </c>
      <c r="B7351" s="768"/>
      <c r="C7351" s="768"/>
      <c r="D7351" s="768"/>
      <c r="E7351" s="768"/>
      <c r="F7351" s="276" t="s">
        <v>6571</v>
      </c>
      <c r="H7351" s="242" t="s">
        <v>12875</v>
      </c>
    </row>
    <row r="7352" spans="1:8" ht="12" customHeight="1">
      <c r="A7352" s="277" t="s">
        <v>10268</v>
      </c>
      <c r="B7352" s="278">
        <f>ROUND(F7370,2)</f>
        <v>9.52</v>
      </c>
      <c r="C7352" s="320"/>
      <c r="D7352" s="320"/>
      <c r="E7352" s="320"/>
      <c r="F7352" s="322"/>
      <c r="H7352" s="186"/>
    </row>
    <row r="7353" spans="1:8" ht="12" customHeight="1">
      <c r="A7353" s="282" t="s">
        <v>12885</v>
      </c>
      <c r="B7353" s="283" t="s">
        <v>8261</v>
      </c>
      <c r="C7353" s="283" t="s">
        <v>8262</v>
      </c>
      <c r="D7353" s="283" t="s">
        <v>8263</v>
      </c>
      <c r="E7353" s="283" t="s">
        <v>8264</v>
      </c>
      <c r="F7353" s="284" t="s">
        <v>8265</v>
      </c>
      <c r="H7353" s="186"/>
    </row>
    <row r="7354" spans="1:8" ht="12" customHeight="1">
      <c r="A7354" s="771" t="s">
        <v>13437</v>
      </c>
      <c r="B7354" s="772"/>
      <c r="C7354" s="772"/>
      <c r="D7354" s="772"/>
      <c r="E7354" s="772"/>
      <c r="F7354" s="773"/>
      <c r="H7354" s="186"/>
    </row>
    <row r="7355" spans="1:8" ht="12" customHeight="1">
      <c r="A7355" s="287" t="s">
        <v>8831</v>
      </c>
      <c r="B7355" s="288" t="s">
        <v>8832</v>
      </c>
      <c r="C7355" s="289" t="s">
        <v>13436</v>
      </c>
      <c r="D7355" s="290">
        <v>4.4999999999999998E-2</v>
      </c>
      <c r="E7355" s="291">
        <f>F$14</f>
        <v>2.89</v>
      </c>
      <c r="F7355" s="292">
        <f>PRODUCT(D7355:E7355)</f>
        <v>0.13005</v>
      </c>
      <c r="H7355" s="186"/>
    </row>
    <row r="7356" spans="1:8" ht="12" customHeight="1">
      <c r="A7356" s="287" t="s">
        <v>4681</v>
      </c>
      <c r="B7356" s="288" t="s">
        <v>4682</v>
      </c>
      <c r="C7356" s="289" t="s">
        <v>13436</v>
      </c>
      <c r="D7356" s="290">
        <v>4.4999999999999998E-2</v>
      </c>
      <c r="E7356" s="291">
        <f>F$12</f>
        <v>2.12</v>
      </c>
      <c r="F7356" s="292">
        <f>PRODUCT(D7356:E7356)</f>
        <v>9.5399999999999999E-2</v>
      </c>
      <c r="H7356" s="186"/>
    </row>
    <row r="7357" spans="1:8" ht="12" customHeight="1">
      <c r="A7357" s="763" t="s">
        <v>13444</v>
      </c>
      <c r="B7357" s="764"/>
      <c r="C7357" s="764"/>
      <c r="D7357" s="764"/>
      <c r="E7357" s="764"/>
      <c r="F7357" s="292">
        <f>SUM(F7355:F7356)</f>
        <v>0.22544999999999998</v>
      </c>
      <c r="H7357" s="186"/>
    </row>
    <row r="7358" spans="1:8" ht="12" customHeight="1">
      <c r="A7358" s="771" t="s">
        <v>8771</v>
      </c>
      <c r="B7358" s="772"/>
      <c r="C7358" s="772"/>
      <c r="D7358" s="772"/>
      <c r="E7358" s="772"/>
      <c r="F7358" s="773"/>
      <c r="H7358" s="186"/>
    </row>
    <row r="7359" spans="1:8" ht="24" customHeight="1">
      <c r="A7359" s="349" t="s">
        <v>7239</v>
      </c>
      <c r="B7359" s="288" t="s">
        <v>7240</v>
      </c>
      <c r="C7359" s="289" t="s">
        <v>4675</v>
      </c>
      <c r="D7359" s="290">
        <v>1</v>
      </c>
      <c r="E7359" s="290">
        <f>B$2860/1.25</f>
        <v>0.11200000000000002</v>
      </c>
      <c r="F7359" s="292">
        <f>PRODUCT(D7359:E7359)</f>
        <v>0.11200000000000002</v>
      </c>
      <c r="H7359" s="186"/>
    </row>
    <row r="7360" spans="1:8" ht="12" customHeight="1">
      <c r="A7360" s="763" t="s">
        <v>10886</v>
      </c>
      <c r="B7360" s="764"/>
      <c r="C7360" s="764"/>
      <c r="D7360" s="764"/>
      <c r="E7360" s="764"/>
      <c r="F7360" s="292">
        <f>SUM(F7359:F7359)</f>
        <v>0.11200000000000002</v>
      </c>
      <c r="H7360" s="186"/>
    </row>
    <row r="7361" spans="1:8" ht="12" customHeight="1">
      <c r="A7361" s="771" t="s">
        <v>13445</v>
      </c>
      <c r="B7361" s="772"/>
      <c r="C7361" s="772"/>
      <c r="D7361" s="772"/>
      <c r="E7361" s="772"/>
      <c r="F7361" s="773"/>
      <c r="H7361" s="186"/>
    </row>
    <row r="7362" spans="1:8" ht="24" customHeight="1">
      <c r="A7362" s="285"/>
      <c r="B7362" s="288" t="s">
        <v>4352</v>
      </c>
      <c r="C7362" s="286" t="s">
        <v>6555</v>
      </c>
      <c r="D7362" s="290">
        <v>0.16600000000000001</v>
      </c>
      <c r="E7362" s="291">
        <f>Insumos!$D$1573</f>
        <v>1.19</v>
      </c>
      <c r="F7362" s="292">
        <f>PRODUCT(D7362:E7362)</f>
        <v>0.19753999999999999</v>
      </c>
      <c r="H7362" s="186"/>
    </row>
    <row r="7363" spans="1:8" ht="22.5">
      <c r="A7363" s="349" t="s">
        <v>7239</v>
      </c>
      <c r="B7363" s="288" t="s">
        <v>11817</v>
      </c>
      <c r="C7363" s="289" t="s">
        <v>4675</v>
      </c>
      <c r="D7363" s="290">
        <v>1</v>
      </c>
      <c r="E7363" s="291">
        <f>(Insumos!$D$5634)*1.05</f>
        <v>7.1190000000000007</v>
      </c>
      <c r="F7363" s="292">
        <f>PRODUCT(D7363:E7363)</f>
        <v>7.1190000000000007</v>
      </c>
      <c r="H7363" s="186" t="s">
        <v>2273</v>
      </c>
    </row>
    <row r="7364" spans="1:8" ht="24" customHeight="1">
      <c r="A7364" s="445"/>
      <c r="B7364" s="445"/>
      <c r="C7364" s="445"/>
      <c r="D7364" s="445"/>
      <c r="E7364" s="445"/>
      <c r="F7364" s="445"/>
      <c r="H7364" s="186"/>
    </row>
    <row r="7365" spans="1:8" ht="12" customHeight="1">
      <c r="A7365" s="763" t="s">
        <v>10905</v>
      </c>
      <c r="B7365" s="764"/>
      <c r="C7365" s="764"/>
      <c r="D7365" s="764"/>
      <c r="E7365" s="764"/>
      <c r="F7365" s="292">
        <f>SUM(F7362:F7363)</f>
        <v>7.3165400000000007</v>
      </c>
      <c r="H7365" s="186"/>
    </row>
    <row r="7366" spans="1:8" ht="12" customHeight="1">
      <c r="A7366" s="293"/>
      <c r="B7366" s="294"/>
      <c r="C7366" s="294"/>
      <c r="D7366" s="294"/>
      <c r="E7366" s="294"/>
      <c r="F7366" s="292"/>
      <c r="H7366" s="186"/>
    </row>
    <row r="7367" spans="1:8" ht="12" customHeight="1">
      <c r="A7367" s="763" t="s">
        <v>6572</v>
      </c>
      <c r="B7367" s="764"/>
      <c r="C7367" s="764"/>
      <c r="D7367" s="764"/>
      <c r="E7367" s="294" t="s">
        <v>10906</v>
      </c>
      <c r="F7367" s="292">
        <f>SUM(F7357,F7360,F7365)</f>
        <v>7.6539900000000003</v>
      </c>
      <c r="H7367" s="186"/>
    </row>
    <row r="7368" spans="1:8" ht="12" customHeight="1">
      <c r="A7368" s="763"/>
      <c r="B7368" s="764"/>
      <c r="C7368" s="764"/>
      <c r="D7368" s="764"/>
      <c r="E7368" s="288" t="s">
        <v>10907</v>
      </c>
      <c r="F7368" s="304">
        <f>F$10*(F7357)</f>
        <v>0.27685259999999995</v>
      </c>
      <c r="H7368" s="186"/>
    </row>
    <row r="7369" spans="1:8" ht="12" customHeight="1">
      <c r="A7369" s="763"/>
      <c r="B7369" s="764"/>
      <c r="C7369" s="764"/>
      <c r="D7369" s="764"/>
      <c r="E7369" s="294" t="s">
        <v>10908</v>
      </c>
      <c r="F7369" s="304">
        <f>SUM(F7367:F7368)*F$11</f>
        <v>1.5861685200000002</v>
      </c>
      <c r="H7369" s="186"/>
    </row>
    <row r="7370" spans="1:8" ht="12" customHeight="1">
      <c r="A7370" s="765"/>
      <c r="B7370" s="766"/>
      <c r="C7370" s="766"/>
      <c r="D7370" s="766"/>
      <c r="E7370" s="306" t="s">
        <v>10909</v>
      </c>
      <c r="F7370" s="307">
        <f>SUM(F7367:F7369)</f>
        <v>9.5170111199999994</v>
      </c>
      <c r="H7370" s="186"/>
    </row>
    <row r="7371" spans="1:8" ht="12" customHeight="1">
      <c r="H7371" s="186"/>
    </row>
    <row r="7372" spans="1:8" ht="12" customHeight="1">
      <c r="H7372" s="186"/>
    </row>
    <row r="7373" spans="1:8" ht="12" customHeight="1">
      <c r="A7373" s="767" t="s">
        <v>11818</v>
      </c>
      <c r="B7373" s="768"/>
      <c r="C7373" s="768"/>
      <c r="D7373" s="768"/>
      <c r="E7373" s="768"/>
      <c r="F7373" s="276" t="s">
        <v>6571</v>
      </c>
      <c r="H7373" s="242" t="s">
        <v>12875</v>
      </c>
    </row>
    <row r="7374" spans="1:8" ht="12" customHeight="1">
      <c r="A7374" s="277" t="s">
        <v>10268</v>
      </c>
      <c r="B7374" s="278">
        <f>ROUND(F7392,2)</f>
        <v>18.72</v>
      </c>
      <c r="C7374" s="320"/>
      <c r="D7374" s="320"/>
      <c r="E7374" s="320"/>
      <c r="F7374" s="322"/>
      <c r="H7374" s="186"/>
    </row>
    <row r="7375" spans="1:8" ht="12" customHeight="1">
      <c r="A7375" s="282" t="s">
        <v>12885</v>
      </c>
      <c r="B7375" s="283" t="s">
        <v>8261</v>
      </c>
      <c r="C7375" s="283" t="s">
        <v>8262</v>
      </c>
      <c r="D7375" s="283" t="s">
        <v>8263</v>
      </c>
      <c r="E7375" s="283" t="s">
        <v>8264</v>
      </c>
      <c r="F7375" s="284" t="s">
        <v>8265</v>
      </c>
      <c r="H7375" s="186"/>
    </row>
    <row r="7376" spans="1:8" ht="12" customHeight="1">
      <c r="A7376" s="771" t="s">
        <v>13437</v>
      </c>
      <c r="B7376" s="772"/>
      <c r="C7376" s="772"/>
      <c r="D7376" s="772"/>
      <c r="E7376" s="772"/>
      <c r="F7376" s="773"/>
      <c r="H7376" s="186"/>
    </row>
    <row r="7377" spans="1:8" ht="12" customHeight="1">
      <c r="A7377" s="287" t="s">
        <v>8831</v>
      </c>
      <c r="B7377" s="288" t="s">
        <v>8832</v>
      </c>
      <c r="C7377" s="289" t="s">
        <v>13436</v>
      </c>
      <c r="D7377" s="290">
        <v>4.4999999999999998E-2</v>
      </c>
      <c r="E7377" s="291">
        <f>F$14</f>
        <v>2.89</v>
      </c>
      <c r="F7377" s="292">
        <f>PRODUCT(D7377:E7377)</f>
        <v>0.13005</v>
      </c>
      <c r="H7377" s="186"/>
    </row>
    <row r="7378" spans="1:8" ht="12" customHeight="1">
      <c r="A7378" s="287" t="s">
        <v>4681</v>
      </c>
      <c r="B7378" s="288" t="s">
        <v>4682</v>
      </c>
      <c r="C7378" s="289" t="s">
        <v>13436</v>
      </c>
      <c r="D7378" s="290">
        <v>4.4999999999999998E-2</v>
      </c>
      <c r="E7378" s="291">
        <f>F$12</f>
        <v>2.12</v>
      </c>
      <c r="F7378" s="292">
        <f>PRODUCT(D7378:E7378)</f>
        <v>9.5399999999999999E-2</v>
      </c>
      <c r="H7378" s="186"/>
    </row>
    <row r="7379" spans="1:8" ht="12" customHeight="1">
      <c r="A7379" s="763" t="s">
        <v>13444</v>
      </c>
      <c r="B7379" s="764"/>
      <c r="C7379" s="764"/>
      <c r="D7379" s="764"/>
      <c r="E7379" s="764"/>
      <c r="F7379" s="292">
        <f>SUM(F7377:F7378)</f>
        <v>0.22544999999999998</v>
      </c>
      <c r="H7379" s="186"/>
    </row>
    <row r="7380" spans="1:8" ht="12" customHeight="1">
      <c r="A7380" s="771" t="s">
        <v>8771</v>
      </c>
      <c r="B7380" s="772"/>
      <c r="C7380" s="772"/>
      <c r="D7380" s="772"/>
      <c r="E7380" s="772"/>
      <c r="F7380" s="773"/>
      <c r="H7380" s="186"/>
    </row>
    <row r="7381" spans="1:8" ht="23.25" customHeight="1">
      <c r="A7381" s="349" t="s">
        <v>7239</v>
      </c>
      <c r="B7381" s="288" t="s">
        <v>7240</v>
      </c>
      <c r="C7381" s="289" t="s">
        <v>4675</v>
      </c>
      <c r="D7381" s="290">
        <v>1</v>
      </c>
      <c r="E7381" s="446">
        <f>B$2873/1.25</f>
        <v>0.192</v>
      </c>
      <c r="F7381" s="292">
        <f>PRODUCT(D7381:E7381)</f>
        <v>0.192</v>
      </c>
      <c r="H7381" s="186"/>
    </row>
    <row r="7382" spans="1:8" ht="12" customHeight="1">
      <c r="A7382" s="763" t="s">
        <v>10886</v>
      </c>
      <c r="B7382" s="764"/>
      <c r="C7382" s="764"/>
      <c r="D7382" s="764"/>
      <c r="E7382" s="764"/>
      <c r="F7382" s="292">
        <f>SUM(F7381:F7381)</f>
        <v>0.192</v>
      </c>
      <c r="H7382" s="186"/>
    </row>
    <row r="7383" spans="1:8" ht="12" customHeight="1">
      <c r="A7383" s="771" t="s">
        <v>13445</v>
      </c>
      <c r="B7383" s="772"/>
      <c r="C7383" s="772"/>
      <c r="D7383" s="772"/>
      <c r="E7383" s="772"/>
      <c r="F7383" s="773"/>
      <c r="H7383" s="186"/>
    </row>
    <row r="7384" spans="1:8" ht="22.5" customHeight="1">
      <c r="A7384" s="285"/>
      <c r="B7384" s="288" t="s">
        <v>4352</v>
      </c>
      <c r="C7384" s="286" t="s">
        <v>6555</v>
      </c>
      <c r="D7384" s="290">
        <v>0.16600000000000001</v>
      </c>
      <c r="E7384" s="291">
        <f>Insumos!$D$1574</f>
        <v>2.23</v>
      </c>
      <c r="F7384" s="292">
        <f>PRODUCT(D7384:E7384)</f>
        <v>0.37018000000000001</v>
      </c>
      <c r="H7384" s="186"/>
    </row>
    <row r="7385" spans="1:8" ht="26.25" customHeight="1">
      <c r="A7385" s="349" t="s">
        <v>7239</v>
      </c>
      <c r="B7385" s="288" t="s">
        <v>12626</v>
      </c>
      <c r="C7385" s="289" t="s">
        <v>4675</v>
      </c>
      <c r="D7385" s="290">
        <v>1</v>
      </c>
      <c r="E7385" s="291">
        <f>(Insumos!$D$5636)*1.05</f>
        <v>14.532</v>
      </c>
      <c r="F7385" s="292">
        <f>PRODUCT(D7385:E7385)</f>
        <v>14.532</v>
      </c>
      <c r="H7385" s="186" t="s">
        <v>2273</v>
      </c>
    </row>
    <row r="7386" spans="1:8" ht="12" customHeight="1">
      <c r="A7386" s="445"/>
      <c r="B7386" s="445"/>
      <c r="C7386" s="445"/>
      <c r="D7386" s="445"/>
      <c r="E7386" s="445"/>
      <c r="F7386" s="445"/>
      <c r="H7386" s="186"/>
    </row>
    <row r="7387" spans="1:8" ht="12" customHeight="1">
      <c r="A7387" s="763" t="s">
        <v>10905</v>
      </c>
      <c r="B7387" s="764"/>
      <c r="C7387" s="764"/>
      <c r="D7387" s="764"/>
      <c r="E7387" s="764"/>
      <c r="F7387" s="292">
        <f>SUM(F7384:F7385)</f>
        <v>14.90218</v>
      </c>
      <c r="H7387" s="186"/>
    </row>
    <row r="7388" spans="1:8" ht="12" customHeight="1">
      <c r="A7388" s="293"/>
      <c r="B7388" s="294"/>
      <c r="C7388" s="294"/>
      <c r="D7388" s="294"/>
      <c r="E7388" s="294"/>
      <c r="F7388" s="292"/>
      <c r="H7388" s="186"/>
    </row>
    <row r="7389" spans="1:8" ht="12" customHeight="1">
      <c r="A7389" s="763" t="s">
        <v>6572</v>
      </c>
      <c r="B7389" s="764"/>
      <c r="C7389" s="764"/>
      <c r="D7389" s="764"/>
      <c r="E7389" s="294" t="s">
        <v>10906</v>
      </c>
      <c r="F7389" s="292">
        <f>SUM(F7379,F7382,F7387)</f>
        <v>15.31963</v>
      </c>
      <c r="H7389" s="186"/>
    </row>
    <row r="7390" spans="1:8" ht="12" customHeight="1">
      <c r="A7390" s="763"/>
      <c r="B7390" s="764"/>
      <c r="C7390" s="764"/>
      <c r="D7390" s="764"/>
      <c r="E7390" s="288" t="s">
        <v>10907</v>
      </c>
      <c r="F7390" s="304">
        <f>F$10*(F7379)</f>
        <v>0.27685259999999995</v>
      </c>
      <c r="H7390" s="186"/>
    </row>
    <row r="7391" spans="1:8" ht="12" customHeight="1">
      <c r="A7391" s="763"/>
      <c r="B7391" s="764"/>
      <c r="C7391" s="764"/>
      <c r="D7391" s="764"/>
      <c r="E7391" s="294" t="s">
        <v>10908</v>
      </c>
      <c r="F7391" s="304">
        <f>SUM(F7389:F7390)*F$11</f>
        <v>3.1192965200000002</v>
      </c>
      <c r="H7391" s="186"/>
    </row>
    <row r="7392" spans="1:8" ht="12" customHeight="1">
      <c r="A7392" s="765"/>
      <c r="B7392" s="766"/>
      <c r="C7392" s="766"/>
      <c r="D7392" s="766"/>
      <c r="E7392" s="306" t="s">
        <v>10909</v>
      </c>
      <c r="F7392" s="307">
        <f>SUM(F7389:F7391)</f>
        <v>18.715779120000001</v>
      </c>
      <c r="H7392" s="186"/>
    </row>
    <row r="7393" spans="1:8" ht="12" customHeight="1">
      <c r="H7393" s="186"/>
    </row>
    <row r="7394" spans="1:8" ht="12" customHeight="1">
      <c r="H7394" s="186"/>
    </row>
    <row r="7395" spans="1:8" ht="12" customHeight="1">
      <c r="A7395" s="767" t="s">
        <v>9882</v>
      </c>
      <c r="B7395" s="768"/>
      <c r="C7395" s="768"/>
      <c r="D7395" s="768"/>
      <c r="E7395" s="768"/>
      <c r="F7395" s="276" t="s">
        <v>6571</v>
      </c>
      <c r="H7395" s="242" t="s">
        <v>12875</v>
      </c>
    </row>
    <row r="7396" spans="1:8" ht="12" customHeight="1">
      <c r="A7396" s="277" t="s">
        <v>10268</v>
      </c>
      <c r="B7396" s="278">
        <f>ROUND(F7414,2)</f>
        <v>11.03</v>
      </c>
      <c r="C7396" s="320"/>
      <c r="D7396" s="320"/>
      <c r="E7396" s="320"/>
      <c r="F7396" s="322"/>
      <c r="H7396" s="186"/>
    </row>
    <row r="7397" spans="1:8" ht="12" customHeight="1">
      <c r="A7397" s="282" t="s">
        <v>12885</v>
      </c>
      <c r="B7397" s="283" t="s">
        <v>8261</v>
      </c>
      <c r="C7397" s="283" t="s">
        <v>8262</v>
      </c>
      <c r="D7397" s="283" t="s">
        <v>8263</v>
      </c>
      <c r="E7397" s="283" t="s">
        <v>8264</v>
      </c>
      <c r="F7397" s="284" t="s">
        <v>8265</v>
      </c>
      <c r="H7397" s="186"/>
    </row>
    <row r="7398" spans="1:8" ht="12" customHeight="1">
      <c r="A7398" s="771" t="s">
        <v>13437</v>
      </c>
      <c r="B7398" s="772"/>
      <c r="C7398" s="772"/>
      <c r="D7398" s="772"/>
      <c r="E7398" s="772"/>
      <c r="F7398" s="773"/>
      <c r="H7398" s="186"/>
    </row>
    <row r="7399" spans="1:8" ht="12" customHeight="1">
      <c r="A7399" s="287" t="s">
        <v>8831</v>
      </c>
      <c r="B7399" s="288" t="s">
        <v>8832</v>
      </c>
      <c r="C7399" s="289" t="s">
        <v>13436</v>
      </c>
      <c r="D7399" s="290">
        <v>4.4999999999999998E-2</v>
      </c>
      <c r="E7399" s="291">
        <f>F$14</f>
        <v>2.89</v>
      </c>
      <c r="F7399" s="292">
        <f>PRODUCT(D7399:E7399)</f>
        <v>0.13005</v>
      </c>
      <c r="H7399" s="186"/>
    </row>
    <row r="7400" spans="1:8" ht="12" customHeight="1">
      <c r="A7400" s="287" t="s">
        <v>4681</v>
      </c>
      <c r="B7400" s="288" t="s">
        <v>4682</v>
      </c>
      <c r="C7400" s="289" t="s">
        <v>13436</v>
      </c>
      <c r="D7400" s="290">
        <v>4.4999999999999998E-2</v>
      </c>
      <c r="E7400" s="291">
        <f>F$12</f>
        <v>2.12</v>
      </c>
      <c r="F7400" s="292">
        <f>PRODUCT(D7400:E7400)</f>
        <v>9.5399999999999999E-2</v>
      </c>
      <c r="H7400" s="186"/>
    </row>
    <row r="7401" spans="1:8" ht="12" customHeight="1">
      <c r="A7401" s="763" t="s">
        <v>13444</v>
      </c>
      <c r="B7401" s="764"/>
      <c r="C7401" s="764"/>
      <c r="D7401" s="764"/>
      <c r="E7401" s="764"/>
      <c r="F7401" s="292">
        <f>SUM(F7399:F7400)</f>
        <v>0.22544999999999998</v>
      </c>
      <c r="H7401" s="186"/>
    </row>
    <row r="7402" spans="1:8" ht="12" customHeight="1">
      <c r="A7402" s="771" t="s">
        <v>8771</v>
      </c>
      <c r="B7402" s="772"/>
      <c r="C7402" s="772"/>
      <c r="D7402" s="772"/>
      <c r="E7402" s="772"/>
      <c r="F7402" s="773"/>
      <c r="H7402" s="186"/>
    </row>
    <row r="7403" spans="1:8" ht="23.25" customHeight="1">
      <c r="A7403" s="349" t="s">
        <v>7239</v>
      </c>
      <c r="B7403" s="288" t="s">
        <v>7240</v>
      </c>
      <c r="C7403" s="289" t="s">
        <v>4675</v>
      </c>
      <c r="D7403" s="290">
        <v>1</v>
      </c>
      <c r="E7403" s="290">
        <f>B$2860/1.25</f>
        <v>0.11200000000000002</v>
      </c>
      <c r="F7403" s="292">
        <f>PRODUCT(D7403:E7403)</f>
        <v>0.11200000000000002</v>
      </c>
      <c r="H7403" s="186"/>
    </row>
    <row r="7404" spans="1:8" ht="12" customHeight="1">
      <c r="A7404" s="763" t="s">
        <v>10886</v>
      </c>
      <c r="B7404" s="764"/>
      <c r="C7404" s="764"/>
      <c r="D7404" s="764"/>
      <c r="E7404" s="764"/>
      <c r="F7404" s="292">
        <f>SUM(F7403:F7403)</f>
        <v>0.11200000000000002</v>
      </c>
      <c r="H7404" s="186"/>
    </row>
    <row r="7405" spans="1:8" ht="12" customHeight="1">
      <c r="A7405" s="771" t="s">
        <v>13445</v>
      </c>
      <c r="B7405" s="772"/>
      <c r="C7405" s="772"/>
      <c r="D7405" s="772"/>
      <c r="E7405" s="772"/>
      <c r="F7405" s="773"/>
      <c r="H7405" s="186"/>
    </row>
    <row r="7406" spans="1:8" ht="23.25" customHeight="1">
      <c r="A7406" s="285"/>
      <c r="B7406" s="288" t="s">
        <v>4352</v>
      </c>
      <c r="C7406" s="286" t="s">
        <v>6555</v>
      </c>
      <c r="D7406" s="290">
        <v>0.16600000000000001</v>
      </c>
      <c r="E7406" s="291">
        <f>Insumos!$D$1573</f>
        <v>1.19</v>
      </c>
      <c r="F7406" s="292">
        <f>PRODUCT(D7406:E7406)</f>
        <v>0.19753999999999999</v>
      </c>
      <c r="H7406" s="186"/>
    </row>
    <row r="7407" spans="1:8" ht="22.5" customHeight="1">
      <c r="A7407" s="349" t="s">
        <v>7239</v>
      </c>
      <c r="B7407" s="288" t="s">
        <v>9883</v>
      </c>
      <c r="C7407" s="289" t="s">
        <v>4675</v>
      </c>
      <c r="D7407" s="290">
        <v>1</v>
      </c>
      <c r="E7407" s="291">
        <f>(Insumos!$D$5638)*1.05</f>
        <v>8.3790000000000013</v>
      </c>
      <c r="F7407" s="292">
        <f>PRODUCT(D7407:E7407)</f>
        <v>8.3790000000000013</v>
      </c>
      <c r="H7407" s="186" t="s">
        <v>2273</v>
      </c>
    </row>
    <row r="7408" spans="1:8" ht="12" customHeight="1">
      <c r="A7408" s="445"/>
      <c r="B7408" s="445"/>
      <c r="C7408" s="445"/>
      <c r="D7408" s="445"/>
      <c r="E7408" s="445"/>
      <c r="F7408" s="445"/>
      <c r="H7408" s="186"/>
    </row>
    <row r="7409" spans="1:8" ht="12" customHeight="1">
      <c r="A7409" s="763" t="s">
        <v>10905</v>
      </c>
      <c r="B7409" s="764"/>
      <c r="C7409" s="764"/>
      <c r="D7409" s="764"/>
      <c r="E7409" s="764"/>
      <c r="F7409" s="292">
        <f>SUM(F7406:F7407)</f>
        <v>8.5765400000000014</v>
      </c>
      <c r="H7409" s="186"/>
    </row>
    <row r="7410" spans="1:8" ht="12" customHeight="1">
      <c r="A7410" s="293"/>
      <c r="B7410" s="294"/>
      <c r="C7410" s="294"/>
      <c r="D7410" s="294"/>
      <c r="E7410" s="294"/>
      <c r="F7410" s="292"/>
      <c r="H7410" s="186"/>
    </row>
    <row r="7411" spans="1:8" ht="12" customHeight="1">
      <c r="A7411" s="763" t="s">
        <v>6572</v>
      </c>
      <c r="B7411" s="764"/>
      <c r="C7411" s="764"/>
      <c r="D7411" s="764"/>
      <c r="E7411" s="294" t="s">
        <v>10906</v>
      </c>
      <c r="F7411" s="292">
        <f>SUM(F7401,F7404,F7409)</f>
        <v>8.9139900000000019</v>
      </c>
      <c r="H7411" s="186"/>
    </row>
    <row r="7412" spans="1:8" ht="12" customHeight="1">
      <c r="A7412" s="763"/>
      <c r="B7412" s="764"/>
      <c r="C7412" s="764"/>
      <c r="D7412" s="764"/>
      <c r="E7412" s="288" t="s">
        <v>10907</v>
      </c>
      <c r="F7412" s="304">
        <f>F$10*(F7401)</f>
        <v>0.27685259999999995</v>
      </c>
      <c r="H7412" s="186"/>
    </row>
    <row r="7413" spans="1:8" ht="12" customHeight="1">
      <c r="A7413" s="763"/>
      <c r="B7413" s="764"/>
      <c r="C7413" s="764"/>
      <c r="D7413" s="764"/>
      <c r="E7413" s="294" t="s">
        <v>10908</v>
      </c>
      <c r="F7413" s="304">
        <f>SUM(F7411:F7412)*F$11</f>
        <v>1.8381685200000004</v>
      </c>
      <c r="H7413" s="186"/>
    </row>
    <row r="7414" spans="1:8" ht="12" customHeight="1">
      <c r="A7414" s="765"/>
      <c r="B7414" s="766"/>
      <c r="C7414" s="766"/>
      <c r="D7414" s="766"/>
      <c r="E7414" s="306" t="s">
        <v>10909</v>
      </c>
      <c r="F7414" s="307">
        <f>SUM(F7411:F7413)</f>
        <v>11.029011120000002</v>
      </c>
      <c r="H7414" s="186"/>
    </row>
    <row r="7415" spans="1:8" ht="12" customHeight="1">
      <c r="H7415" s="186"/>
    </row>
    <row r="7416" spans="1:8" ht="12" customHeight="1">
      <c r="H7416" s="186"/>
    </row>
    <row r="7417" spans="1:8" ht="12" customHeight="1">
      <c r="A7417" s="767" t="s">
        <v>12627</v>
      </c>
      <c r="B7417" s="768"/>
      <c r="C7417" s="768"/>
      <c r="D7417" s="768"/>
      <c r="E7417" s="768"/>
      <c r="F7417" s="276" t="s">
        <v>6571</v>
      </c>
      <c r="H7417" s="242" t="s">
        <v>12875</v>
      </c>
    </row>
    <row r="7418" spans="1:8" ht="12" customHeight="1">
      <c r="A7418" s="277" t="s">
        <v>10268</v>
      </c>
      <c r="B7418" s="278">
        <f>ROUND(F7436,2)</f>
        <v>21.39</v>
      </c>
      <c r="C7418" s="320"/>
      <c r="D7418" s="320"/>
      <c r="E7418" s="320"/>
      <c r="F7418" s="322"/>
      <c r="H7418" s="186"/>
    </row>
    <row r="7419" spans="1:8" ht="12" customHeight="1">
      <c r="A7419" s="282" t="s">
        <v>12885</v>
      </c>
      <c r="B7419" s="283" t="s">
        <v>8261</v>
      </c>
      <c r="C7419" s="283" t="s">
        <v>8262</v>
      </c>
      <c r="D7419" s="283" t="s">
        <v>8263</v>
      </c>
      <c r="E7419" s="283" t="s">
        <v>8264</v>
      </c>
      <c r="F7419" s="284" t="s">
        <v>8265</v>
      </c>
      <c r="H7419" s="186"/>
    </row>
    <row r="7420" spans="1:8" ht="12" customHeight="1">
      <c r="A7420" s="771" t="s">
        <v>13437</v>
      </c>
      <c r="B7420" s="772"/>
      <c r="C7420" s="772"/>
      <c r="D7420" s="772"/>
      <c r="E7420" s="772"/>
      <c r="F7420" s="773"/>
      <c r="H7420" s="186"/>
    </row>
    <row r="7421" spans="1:8" ht="12" customHeight="1">
      <c r="A7421" s="287" t="s">
        <v>8831</v>
      </c>
      <c r="B7421" s="288" t="s">
        <v>8832</v>
      </c>
      <c r="C7421" s="289" t="s">
        <v>13436</v>
      </c>
      <c r="D7421" s="290">
        <v>4.4999999999999998E-2</v>
      </c>
      <c r="E7421" s="291">
        <f>F$14</f>
        <v>2.89</v>
      </c>
      <c r="F7421" s="292">
        <f>PRODUCT(D7421:E7421)</f>
        <v>0.13005</v>
      </c>
      <c r="H7421" s="186"/>
    </row>
    <row r="7422" spans="1:8" ht="12" customHeight="1">
      <c r="A7422" s="287" t="s">
        <v>4681</v>
      </c>
      <c r="B7422" s="288" t="s">
        <v>4682</v>
      </c>
      <c r="C7422" s="289" t="s">
        <v>13436</v>
      </c>
      <c r="D7422" s="290">
        <v>4.4999999999999998E-2</v>
      </c>
      <c r="E7422" s="291">
        <f>F$12</f>
        <v>2.12</v>
      </c>
      <c r="F7422" s="292">
        <f>PRODUCT(D7422:E7422)</f>
        <v>9.5399999999999999E-2</v>
      </c>
      <c r="H7422" s="186"/>
    </row>
    <row r="7423" spans="1:8" ht="12" customHeight="1">
      <c r="A7423" s="763" t="s">
        <v>13444</v>
      </c>
      <c r="B7423" s="764"/>
      <c r="C7423" s="764"/>
      <c r="D7423" s="764"/>
      <c r="E7423" s="764"/>
      <c r="F7423" s="292">
        <f>SUM(F7421:F7422)</f>
        <v>0.22544999999999998</v>
      </c>
      <c r="H7423" s="186"/>
    </row>
    <row r="7424" spans="1:8" ht="12" customHeight="1">
      <c r="A7424" s="771" t="s">
        <v>8771</v>
      </c>
      <c r="B7424" s="772"/>
      <c r="C7424" s="772"/>
      <c r="D7424" s="772"/>
      <c r="E7424" s="772"/>
      <c r="F7424" s="773"/>
      <c r="H7424" s="186"/>
    </row>
    <row r="7425" spans="1:8" ht="21" customHeight="1">
      <c r="A7425" s="349" t="s">
        <v>7239</v>
      </c>
      <c r="B7425" s="288" t="s">
        <v>7240</v>
      </c>
      <c r="C7425" s="289" t="s">
        <v>4675</v>
      </c>
      <c r="D7425" s="290">
        <v>1</v>
      </c>
      <c r="E7425" s="446">
        <f>B$2873/1.25</f>
        <v>0.192</v>
      </c>
      <c r="F7425" s="292">
        <f>PRODUCT(D7425:E7425)</f>
        <v>0.192</v>
      </c>
      <c r="H7425" s="186"/>
    </row>
    <row r="7426" spans="1:8" ht="12" customHeight="1">
      <c r="A7426" s="763" t="s">
        <v>10886</v>
      </c>
      <c r="B7426" s="764"/>
      <c r="C7426" s="764"/>
      <c r="D7426" s="764"/>
      <c r="E7426" s="764"/>
      <c r="F7426" s="292">
        <f>SUM(F7425:F7425)</f>
        <v>0.192</v>
      </c>
      <c r="H7426" s="186"/>
    </row>
    <row r="7427" spans="1:8" ht="12" customHeight="1">
      <c r="A7427" s="771" t="s">
        <v>13445</v>
      </c>
      <c r="B7427" s="772"/>
      <c r="C7427" s="772"/>
      <c r="D7427" s="772"/>
      <c r="E7427" s="772"/>
      <c r="F7427" s="773"/>
      <c r="H7427" s="186"/>
    </row>
    <row r="7428" spans="1:8" ht="22.5">
      <c r="A7428" s="285"/>
      <c r="B7428" s="288" t="s">
        <v>4352</v>
      </c>
      <c r="C7428" s="286" t="s">
        <v>6555</v>
      </c>
      <c r="D7428" s="290">
        <v>0.16600000000000001</v>
      </c>
      <c r="E7428" s="291">
        <f>Insumos!$D$1574</f>
        <v>2.23</v>
      </c>
      <c r="F7428" s="292">
        <f>PRODUCT(D7428:E7428)</f>
        <v>0.37018000000000001</v>
      </c>
      <c r="H7428" s="186"/>
    </row>
    <row r="7429" spans="1:8" ht="22.5">
      <c r="A7429" s="349" t="s">
        <v>7239</v>
      </c>
      <c r="B7429" s="288" t="s">
        <v>9884</v>
      </c>
      <c r="C7429" s="289" t="s">
        <v>4675</v>
      </c>
      <c r="D7429" s="290">
        <v>1</v>
      </c>
      <c r="E7429" s="291">
        <f>(Insumos!$D$5639)*1.05</f>
        <v>16.758000000000003</v>
      </c>
      <c r="F7429" s="292">
        <f>PRODUCT(D7429:E7429)</f>
        <v>16.758000000000003</v>
      </c>
      <c r="H7429" s="186" t="s">
        <v>2273</v>
      </c>
    </row>
    <row r="7430" spans="1:8" ht="12" customHeight="1">
      <c r="A7430" s="445"/>
      <c r="B7430" s="445"/>
      <c r="C7430" s="445"/>
      <c r="D7430" s="445"/>
      <c r="E7430" s="445"/>
      <c r="F7430" s="445"/>
      <c r="H7430" s="186"/>
    </row>
    <row r="7431" spans="1:8" ht="12" customHeight="1">
      <c r="A7431" s="763" t="s">
        <v>10905</v>
      </c>
      <c r="B7431" s="764"/>
      <c r="C7431" s="764"/>
      <c r="D7431" s="764"/>
      <c r="E7431" s="764"/>
      <c r="F7431" s="292">
        <f>SUM(F7428:F7429)</f>
        <v>17.128180000000004</v>
      </c>
      <c r="H7431" s="186"/>
    </row>
    <row r="7432" spans="1:8" ht="12" customHeight="1">
      <c r="A7432" s="293"/>
      <c r="B7432" s="294"/>
      <c r="C7432" s="294"/>
      <c r="D7432" s="294"/>
      <c r="E7432" s="294"/>
      <c r="F7432" s="292"/>
      <c r="H7432" s="186"/>
    </row>
    <row r="7433" spans="1:8" ht="12" customHeight="1">
      <c r="A7433" s="763" t="s">
        <v>6572</v>
      </c>
      <c r="B7433" s="764"/>
      <c r="C7433" s="764"/>
      <c r="D7433" s="764"/>
      <c r="E7433" s="294" t="s">
        <v>10906</v>
      </c>
      <c r="F7433" s="292">
        <f>SUM(F7423,F7426,F7431)</f>
        <v>17.545630000000003</v>
      </c>
      <c r="H7433" s="186"/>
    </row>
    <row r="7434" spans="1:8" ht="12" customHeight="1">
      <c r="A7434" s="763"/>
      <c r="B7434" s="764"/>
      <c r="C7434" s="764"/>
      <c r="D7434" s="764"/>
      <c r="E7434" s="288" t="s">
        <v>10907</v>
      </c>
      <c r="F7434" s="304">
        <f>F$10*(F7423)</f>
        <v>0.27685259999999995</v>
      </c>
      <c r="H7434" s="186"/>
    </row>
    <row r="7435" spans="1:8" ht="12" customHeight="1">
      <c r="A7435" s="763"/>
      <c r="B7435" s="764"/>
      <c r="C7435" s="764"/>
      <c r="D7435" s="764"/>
      <c r="E7435" s="294" t="s">
        <v>10908</v>
      </c>
      <c r="F7435" s="304">
        <f>SUM(F7433:F7434)*F$11</f>
        <v>3.5644965200000009</v>
      </c>
      <c r="H7435" s="186"/>
    </row>
    <row r="7436" spans="1:8" ht="12" customHeight="1">
      <c r="A7436" s="765"/>
      <c r="B7436" s="766"/>
      <c r="C7436" s="766"/>
      <c r="D7436" s="766"/>
      <c r="E7436" s="306" t="s">
        <v>10909</v>
      </c>
      <c r="F7436" s="307">
        <f>SUM(F7433:F7435)</f>
        <v>21.386979120000007</v>
      </c>
      <c r="H7436" s="186"/>
    </row>
    <row r="7437" spans="1:8" ht="12" customHeight="1">
      <c r="H7437" s="186"/>
    </row>
    <row r="7438" spans="1:8" ht="12" customHeight="1">
      <c r="H7438" s="186"/>
    </row>
    <row r="7439" spans="1:8" ht="12" customHeight="1">
      <c r="H7439" s="186"/>
    </row>
    <row r="7440" spans="1:8" ht="12" hidden="1" customHeight="1">
      <c r="A7440" s="791" t="s">
        <v>3958</v>
      </c>
      <c r="B7440" s="792"/>
      <c r="C7440" s="792"/>
      <c r="D7440" s="792"/>
      <c r="E7440" s="792"/>
      <c r="F7440" s="189" t="s">
        <v>6571</v>
      </c>
      <c r="H7440" s="186"/>
    </row>
    <row r="7441" spans="1:8" ht="12" hidden="1" customHeight="1">
      <c r="A7441" s="190" t="s">
        <v>10268</v>
      </c>
      <c r="B7441" s="191">
        <f>ROUND(F7453,2)</f>
        <v>0.9</v>
      </c>
      <c r="C7441" s="269"/>
      <c r="D7441" s="269"/>
      <c r="E7441" s="269"/>
      <c r="F7441" s="271"/>
      <c r="H7441" s="186"/>
    </row>
    <row r="7442" spans="1:8" ht="12" hidden="1" customHeight="1">
      <c r="A7442" s="195" t="s">
        <v>12885</v>
      </c>
      <c r="B7442" s="196" t="s">
        <v>8261</v>
      </c>
      <c r="C7442" s="196" t="s">
        <v>8262</v>
      </c>
      <c r="D7442" s="196" t="s">
        <v>8263</v>
      </c>
      <c r="E7442" s="196" t="s">
        <v>8264</v>
      </c>
      <c r="F7442" s="197" t="s">
        <v>8265</v>
      </c>
      <c r="H7442" s="186"/>
    </row>
    <row r="7443" spans="1:8" ht="12" hidden="1" customHeight="1">
      <c r="A7443" s="778" t="s">
        <v>13437</v>
      </c>
      <c r="B7443" s="779"/>
      <c r="C7443" s="779"/>
      <c r="D7443" s="779"/>
      <c r="E7443" s="779"/>
      <c r="F7443" s="780"/>
      <c r="H7443" s="186"/>
    </row>
    <row r="7444" spans="1:8" ht="12" hidden="1" customHeight="1">
      <c r="A7444" s="207" t="s">
        <v>8831</v>
      </c>
      <c r="B7444" s="208" t="s">
        <v>8832</v>
      </c>
      <c r="C7444" s="209" t="s">
        <v>13436</v>
      </c>
      <c r="D7444" s="210">
        <v>0.05</v>
      </c>
      <c r="E7444" s="211">
        <f>F$14</f>
        <v>2.89</v>
      </c>
      <c r="F7444" s="204">
        <f>PRODUCT(D7444:E7444)</f>
        <v>0.14450000000000002</v>
      </c>
      <c r="H7444" s="186"/>
    </row>
    <row r="7445" spans="1:8" ht="12" hidden="1" customHeight="1">
      <c r="A7445" s="207" t="s">
        <v>4681</v>
      </c>
      <c r="B7445" s="208" t="s">
        <v>4682</v>
      </c>
      <c r="C7445" s="209" t="s">
        <v>13436</v>
      </c>
      <c r="D7445" s="210">
        <v>0.05</v>
      </c>
      <c r="E7445" s="211">
        <f>F$12</f>
        <v>2.12</v>
      </c>
      <c r="F7445" s="204">
        <f>PRODUCT(D7445:E7445)</f>
        <v>0.10600000000000001</v>
      </c>
      <c r="H7445" s="186"/>
    </row>
    <row r="7446" spans="1:8" ht="12" hidden="1" customHeight="1">
      <c r="A7446" s="783" t="s">
        <v>13444</v>
      </c>
      <c r="B7446" s="784"/>
      <c r="C7446" s="784"/>
      <c r="D7446" s="784"/>
      <c r="E7446" s="784"/>
      <c r="F7446" s="204">
        <f>SUM(F7444:F7445)</f>
        <v>0.25050000000000006</v>
      </c>
      <c r="H7446" s="186"/>
    </row>
    <row r="7447" spans="1:8" ht="12" hidden="1" customHeight="1">
      <c r="A7447" s="778" t="s">
        <v>8771</v>
      </c>
      <c r="B7447" s="779"/>
      <c r="C7447" s="779"/>
      <c r="D7447" s="779"/>
      <c r="E7447" s="779"/>
      <c r="F7447" s="780"/>
      <c r="H7447" s="186"/>
    </row>
    <row r="7448" spans="1:8" ht="12" hidden="1" customHeight="1">
      <c r="A7448" s="219" t="s">
        <v>10449</v>
      </c>
      <c r="B7448" s="208" t="s">
        <v>10450</v>
      </c>
      <c r="C7448" s="209" t="s">
        <v>4675</v>
      </c>
      <c r="D7448" s="210">
        <v>1</v>
      </c>
      <c r="E7448" s="210">
        <f>B$2873/1.25</f>
        <v>0.192</v>
      </c>
      <c r="F7448" s="204">
        <f>PRODUCT(D7448:E7448)</f>
        <v>0.192</v>
      </c>
      <c r="H7448" s="186"/>
    </row>
    <row r="7449" spans="1:8" ht="12" hidden="1" customHeight="1">
      <c r="A7449" s="783" t="s">
        <v>10886</v>
      </c>
      <c r="B7449" s="784"/>
      <c r="C7449" s="784"/>
      <c r="D7449" s="784"/>
      <c r="E7449" s="784"/>
      <c r="F7449" s="204">
        <f>SUM(F7448:F7448)</f>
        <v>0.192</v>
      </c>
      <c r="H7449" s="186"/>
    </row>
    <row r="7450" spans="1:8" ht="12" hidden="1" customHeight="1">
      <c r="A7450" s="783" t="s">
        <v>6572</v>
      </c>
      <c r="B7450" s="784"/>
      <c r="C7450" s="784"/>
      <c r="D7450" s="784"/>
      <c r="E7450" s="206" t="s">
        <v>10906</v>
      </c>
      <c r="F7450" s="204">
        <f>SUM(F7446,F7449)</f>
        <v>0.44250000000000006</v>
      </c>
      <c r="H7450" s="186"/>
    </row>
    <row r="7451" spans="1:8" ht="12" hidden="1" customHeight="1">
      <c r="A7451" s="783"/>
      <c r="B7451" s="784"/>
      <c r="C7451" s="784"/>
      <c r="D7451" s="784"/>
      <c r="E7451" s="212" t="s">
        <v>10907</v>
      </c>
      <c r="F7451" s="213">
        <f>F$10*(F7446)</f>
        <v>0.30761400000000005</v>
      </c>
      <c r="H7451" s="186"/>
    </row>
    <row r="7452" spans="1:8" ht="12" hidden="1" customHeight="1">
      <c r="A7452" s="783"/>
      <c r="B7452" s="784"/>
      <c r="C7452" s="784"/>
      <c r="D7452" s="784"/>
      <c r="E7452" s="206" t="s">
        <v>10908</v>
      </c>
      <c r="F7452" s="213">
        <f>SUM(F7450:F7451)*F$11</f>
        <v>0.15002280000000004</v>
      </c>
      <c r="H7452" s="186"/>
    </row>
    <row r="7453" spans="1:8" ht="12" hidden="1" customHeight="1">
      <c r="A7453" s="789"/>
      <c r="B7453" s="790"/>
      <c r="C7453" s="790"/>
      <c r="D7453" s="790"/>
      <c r="E7453" s="215" t="s">
        <v>10909</v>
      </c>
      <c r="F7453" s="216">
        <f>SUM(F7450:F7452)</f>
        <v>0.90013680000000018</v>
      </c>
      <c r="H7453" s="186"/>
    </row>
    <row r="7454" spans="1:8" ht="12" hidden="1" customHeight="1">
      <c r="H7454" s="186"/>
    </row>
    <row r="7455" spans="1:8" ht="12" hidden="1" customHeight="1">
      <c r="A7455" s="791" t="s">
        <v>10930</v>
      </c>
      <c r="B7455" s="792"/>
      <c r="C7455" s="792"/>
      <c r="D7455" s="792"/>
      <c r="E7455" s="792"/>
      <c r="F7455" s="189" t="s">
        <v>6571</v>
      </c>
      <c r="H7455" s="186"/>
    </row>
    <row r="7456" spans="1:8" ht="12" hidden="1" customHeight="1">
      <c r="A7456" s="190" t="s">
        <v>10268</v>
      </c>
      <c r="B7456" s="191">
        <f>ROUND(F7468,2)</f>
        <v>1.2</v>
      </c>
      <c r="C7456" s="269"/>
      <c r="D7456" s="269"/>
      <c r="E7456" s="269"/>
      <c r="F7456" s="271"/>
      <c r="H7456" s="186"/>
    </row>
    <row r="7457" spans="1:8" ht="12" hidden="1" customHeight="1">
      <c r="A7457" s="195" t="s">
        <v>12885</v>
      </c>
      <c r="B7457" s="196" t="s">
        <v>8261</v>
      </c>
      <c r="C7457" s="196" t="s">
        <v>8262</v>
      </c>
      <c r="D7457" s="196" t="s">
        <v>8263</v>
      </c>
      <c r="E7457" s="196" t="s">
        <v>8264</v>
      </c>
      <c r="F7457" s="197" t="s">
        <v>8265</v>
      </c>
      <c r="H7457" s="186"/>
    </row>
    <row r="7458" spans="1:8" ht="12" hidden="1" customHeight="1">
      <c r="A7458" s="778" t="s">
        <v>13437</v>
      </c>
      <c r="B7458" s="779"/>
      <c r="C7458" s="779"/>
      <c r="D7458" s="779"/>
      <c r="E7458" s="779"/>
      <c r="F7458" s="780"/>
      <c r="H7458" s="186"/>
    </row>
    <row r="7459" spans="1:8" ht="12" hidden="1" customHeight="1">
      <c r="A7459" s="336" t="s">
        <v>8831</v>
      </c>
      <c r="B7459" s="336" t="s">
        <v>8832</v>
      </c>
      <c r="C7459" s="337" t="s">
        <v>13436</v>
      </c>
      <c r="D7459" s="338">
        <v>7.0000000000000007E-2</v>
      </c>
      <c r="E7459" s="211">
        <f>F$14</f>
        <v>2.89</v>
      </c>
      <c r="F7459" s="204">
        <f>PRODUCT(D7459:E7459)</f>
        <v>0.20230000000000004</v>
      </c>
      <c r="H7459" s="186"/>
    </row>
    <row r="7460" spans="1:8" ht="12" hidden="1" customHeight="1">
      <c r="A7460" s="336" t="s">
        <v>4681</v>
      </c>
      <c r="B7460" s="336" t="s">
        <v>4682</v>
      </c>
      <c r="C7460" s="337" t="s">
        <v>13436</v>
      </c>
      <c r="D7460" s="338">
        <v>7.0000000000000007E-2</v>
      </c>
      <c r="E7460" s="211">
        <f>F$12</f>
        <v>2.12</v>
      </c>
      <c r="F7460" s="204">
        <f>PRODUCT(D7460:E7460)</f>
        <v>0.14840000000000003</v>
      </c>
      <c r="H7460" s="186"/>
    </row>
    <row r="7461" spans="1:8" ht="12" hidden="1" customHeight="1">
      <c r="A7461" s="783" t="s">
        <v>13444</v>
      </c>
      <c r="B7461" s="784"/>
      <c r="C7461" s="784"/>
      <c r="D7461" s="784"/>
      <c r="E7461" s="784"/>
      <c r="F7461" s="204">
        <f>SUM(F7459:F7460)</f>
        <v>0.35070000000000007</v>
      </c>
      <c r="H7461" s="186"/>
    </row>
    <row r="7462" spans="1:8" ht="12" hidden="1" customHeight="1">
      <c r="A7462" s="778" t="s">
        <v>8771</v>
      </c>
      <c r="B7462" s="779"/>
      <c r="C7462" s="779"/>
      <c r="D7462" s="779"/>
      <c r="E7462" s="779"/>
      <c r="F7462" s="780"/>
      <c r="H7462" s="186"/>
    </row>
    <row r="7463" spans="1:8" ht="12" hidden="1" customHeight="1">
      <c r="A7463" s="339" t="s">
        <v>6012</v>
      </c>
      <c r="B7463" s="336" t="s">
        <v>6013</v>
      </c>
      <c r="C7463" s="337" t="s">
        <v>4675</v>
      </c>
      <c r="D7463" s="338">
        <v>1</v>
      </c>
      <c r="E7463" s="210">
        <f>B$2887/1.25</f>
        <v>0.21600000000000003</v>
      </c>
      <c r="F7463" s="204">
        <f>PRODUCT(D7463:E7463)</f>
        <v>0.21600000000000003</v>
      </c>
      <c r="H7463" s="186"/>
    </row>
    <row r="7464" spans="1:8" ht="12" hidden="1" customHeight="1">
      <c r="A7464" s="783" t="s">
        <v>10886</v>
      </c>
      <c r="B7464" s="784"/>
      <c r="C7464" s="784"/>
      <c r="D7464" s="784"/>
      <c r="E7464" s="784"/>
      <c r="F7464" s="204">
        <f>SUM(F7463:F7463)</f>
        <v>0.21600000000000003</v>
      </c>
      <c r="H7464" s="186"/>
    </row>
    <row r="7465" spans="1:8" ht="12" hidden="1" customHeight="1">
      <c r="A7465" s="783" t="s">
        <v>6572</v>
      </c>
      <c r="B7465" s="784"/>
      <c r="C7465" s="784"/>
      <c r="D7465" s="784"/>
      <c r="E7465" s="206" t="s">
        <v>10906</v>
      </c>
      <c r="F7465" s="204">
        <f>SUM(F7461,F7464)</f>
        <v>0.56670000000000009</v>
      </c>
      <c r="H7465" s="186"/>
    </row>
    <row r="7466" spans="1:8" ht="12" hidden="1" customHeight="1">
      <c r="A7466" s="783"/>
      <c r="B7466" s="784"/>
      <c r="C7466" s="784"/>
      <c r="D7466" s="784"/>
      <c r="E7466" s="212" t="s">
        <v>10907</v>
      </c>
      <c r="F7466" s="213">
        <f>F$10*(F7461)</f>
        <v>0.43065960000000009</v>
      </c>
      <c r="H7466" s="186"/>
    </row>
    <row r="7467" spans="1:8" ht="12" hidden="1" customHeight="1">
      <c r="A7467" s="783"/>
      <c r="B7467" s="784"/>
      <c r="C7467" s="784"/>
      <c r="D7467" s="784"/>
      <c r="E7467" s="206" t="s">
        <v>10908</v>
      </c>
      <c r="F7467" s="213">
        <f>SUM(F7465:F7466)*F$11</f>
        <v>0.19947192000000005</v>
      </c>
      <c r="H7467" s="186"/>
    </row>
    <row r="7468" spans="1:8" ht="12" hidden="1" customHeight="1">
      <c r="A7468" s="789"/>
      <c r="B7468" s="790"/>
      <c r="C7468" s="790"/>
      <c r="D7468" s="790"/>
      <c r="E7468" s="215" t="s">
        <v>10909</v>
      </c>
      <c r="F7468" s="216">
        <f>SUM(F7465:F7467)</f>
        <v>1.1968315200000004</v>
      </c>
      <c r="H7468" s="186"/>
    </row>
    <row r="7469" spans="1:8" ht="12" hidden="1" customHeight="1">
      <c r="A7469" s="791" t="s">
        <v>10931</v>
      </c>
      <c r="B7469" s="792"/>
      <c r="C7469" s="792"/>
      <c r="D7469" s="792"/>
      <c r="E7469" s="792"/>
      <c r="F7469" s="189" t="s">
        <v>6571</v>
      </c>
      <c r="H7469" s="186"/>
    </row>
    <row r="7470" spans="1:8" ht="12" hidden="1" customHeight="1">
      <c r="A7470" s="190" t="s">
        <v>10268</v>
      </c>
      <c r="B7470" s="191">
        <f>ROUND(F7482,2)</f>
        <v>1.72</v>
      </c>
      <c r="C7470" s="269"/>
      <c r="D7470" s="269"/>
      <c r="E7470" s="269"/>
      <c r="F7470" s="271"/>
      <c r="H7470" s="186"/>
    </row>
    <row r="7471" spans="1:8" ht="12" hidden="1" customHeight="1">
      <c r="A7471" s="195" t="s">
        <v>12885</v>
      </c>
      <c r="B7471" s="196" t="s">
        <v>8261</v>
      </c>
      <c r="C7471" s="196" t="s">
        <v>8262</v>
      </c>
      <c r="D7471" s="196" t="s">
        <v>8263</v>
      </c>
      <c r="E7471" s="196" t="s">
        <v>8264</v>
      </c>
      <c r="F7471" s="197" t="s">
        <v>8265</v>
      </c>
      <c r="H7471" s="186"/>
    </row>
    <row r="7472" spans="1:8" ht="12" hidden="1" customHeight="1">
      <c r="A7472" s="778" t="s">
        <v>13437</v>
      </c>
      <c r="B7472" s="779"/>
      <c r="C7472" s="779"/>
      <c r="D7472" s="779"/>
      <c r="E7472" s="779"/>
      <c r="F7472" s="780"/>
      <c r="H7472" s="186"/>
    </row>
    <row r="7473" spans="1:8" ht="12" hidden="1" customHeight="1">
      <c r="A7473" s="207" t="s">
        <v>8831</v>
      </c>
      <c r="B7473" s="208" t="s">
        <v>8832</v>
      </c>
      <c r="C7473" s="209" t="s">
        <v>13436</v>
      </c>
      <c r="D7473" s="210">
        <v>0.1</v>
      </c>
      <c r="E7473" s="211">
        <f>F$14</f>
        <v>2.89</v>
      </c>
      <c r="F7473" s="204">
        <f>PRODUCT(D7473:E7473)</f>
        <v>0.28900000000000003</v>
      </c>
      <c r="H7473" s="186"/>
    </row>
    <row r="7474" spans="1:8" ht="12" hidden="1" customHeight="1">
      <c r="A7474" s="207" t="s">
        <v>4681</v>
      </c>
      <c r="B7474" s="208" t="s">
        <v>4682</v>
      </c>
      <c r="C7474" s="209" t="s">
        <v>13436</v>
      </c>
      <c r="D7474" s="210">
        <v>0.1</v>
      </c>
      <c r="E7474" s="211">
        <f>F$12</f>
        <v>2.12</v>
      </c>
      <c r="F7474" s="204">
        <f>PRODUCT(D7474:E7474)</f>
        <v>0.21200000000000002</v>
      </c>
      <c r="H7474" s="186"/>
    </row>
    <row r="7475" spans="1:8" ht="12" hidden="1" customHeight="1">
      <c r="A7475" s="783" t="s">
        <v>13444</v>
      </c>
      <c r="B7475" s="784"/>
      <c r="C7475" s="784"/>
      <c r="D7475" s="784"/>
      <c r="E7475" s="784"/>
      <c r="F7475" s="204">
        <f>SUM(F7473:F7474)</f>
        <v>0.50100000000000011</v>
      </c>
      <c r="H7475" s="186"/>
    </row>
    <row r="7476" spans="1:8" ht="12" hidden="1" customHeight="1">
      <c r="A7476" s="778" t="s">
        <v>8771</v>
      </c>
      <c r="B7476" s="779"/>
      <c r="C7476" s="779"/>
      <c r="D7476" s="779"/>
      <c r="E7476" s="779"/>
      <c r="F7476" s="780"/>
      <c r="H7476" s="186"/>
    </row>
    <row r="7477" spans="1:8" ht="12" hidden="1" customHeight="1">
      <c r="A7477" s="219" t="s">
        <v>6015</v>
      </c>
      <c r="B7477" s="208" t="s">
        <v>6016</v>
      </c>
      <c r="C7477" s="209" t="s">
        <v>4675</v>
      </c>
      <c r="D7477" s="210">
        <v>1</v>
      </c>
      <c r="E7477" s="210">
        <f>B$2901/1.25</f>
        <v>0.32</v>
      </c>
      <c r="F7477" s="204">
        <f>PRODUCT(D7477:E7477)</f>
        <v>0.32</v>
      </c>
      <c r="H7477" s="186"/>
    </row>
    <row r="7478" spans="1:8" ht="12" hidden="1" customHeight="1">
      <c r="A7478" s="783" t="s">
        <v>10886</v>
      </c>
      <c r="B7478" s="784"/>
      <c r="C7478" s="784"/>
      <c r="D7478" s="784"/>
      <c r="E7478" s="784"/>
      <c r="F7478" s="204">
        <f>SUM(F7477:F7477)</f>
        <v>0.32</v>
      </c>
      <c r="H7478" s="186"/>
    </row>
    <row r="7479" spans="1:8" ht="12" hidden="1" customHeight="1">
      <c r="A7479" s="783" t="s">
        <v>6572</v>
      </c>
      <c r="B7479" s="784"/>
      <c r="C7479" s="784"/>
      <c r="D7479" s="784"/>
      <c r="E7479" s="206" t="s">
        <v>10906</v>
      </c>
      <c r="F7479" s="204">
        <f>SUM(F7475,F7478)</f>
        <v>0.82100000000000017</v>
      </c>
      <c r="H7479" s="186"/>
    </row>
    <row r="7480" spans="1:8" ht="12" hidden="1" customHeight="1">
      <c r="A7480" s="783"/>
      <c r="B7480" s="784"/>
      <c r="C7480" s="784"/>
      <c r="D7480" s="784"/>
      <c r="E7480" s="212" t="s">
        <v>10907</v>
      </c>
      <c r="F7480" s="213">
        <f>F$10*(F7475)</f>
        <v>0.61522800000000011</v>
      </c>
      <c r="H7480" s="186"/>
    </row>
    <row r="7481" spans="1:8" ht="12" hidden="1" customHeight="1">
      <c r="A7481" s="783"/>
      <c r="B7481" s="784"/>
      <c r="C7481" s="784"/>
      <c r="D7481" s="784"/>
      <c r="E7481" s="206" t="s">
        <v>10908</v>
      </c>
      <c r="F7481" s="213">
        <f>SUM(F7479:F7480)*F$11</f>
        <v>0.28724560000000005</v>
      </c>
      <c r="H7481" s="186"/>
    </row>
    <row r="7482" spans="1:8" ht="12" hidden="1" customHeight="1">
      <c r="A7482" s="789"/>
      <c r="B7482" s="790"/>
      <c r="C7482" s="790"/>
      <c r="D7482" s="790"/>
      <c r="E7482" s="215" t="s">
        <v>10909</v>
      </c>
      <c r="F7482" s="216">
        <f>SUM(F7479:F7481)</f>
        <v>1.7234736000000004</v>
      </c>
      <c r="H7482" s="186"/>
    </row>
    <row r="7483" spans="1:8" ht="12" hidden="1" customHeight="1">
      <c r="H7483" s="186"/>
    </row>
    <row r="7484" spans="1:8" ht="12" hidden="1" customHeight="1">
      <c r="A7484" s="791" t="s">
        <v>10932</v>
      </c>
      <c r="B7484" s="792"/>
      <c r="C7484" s="792"/>
      <c r="D7484" s="792"/>
      <c r="E7484" s="792"/>
      <c r="F7484" s="189" t="s">
        <v>6571</v>
      </c>
      <c r="H7484" s="186"/>
    </row>
    <row r="7485" spans="1:8" ht="12" hidden="1" customHeight="1">
      <c r="A7485" s="190" t="s">
        <v>10268</v>
      </c>
      <c r="B7485" s="191">
        <f>ROUND(F7497,2)</f>
        <v>2.2599999999999998</v>
      </c>
      <c r="C7485" s="269"/>
      <c r="D7485" s="269"/>
      <c r="E7485" s="269"/>
      <c r="F7485" s="271"/>
      <c r="H7485" s="186"/>
    </row>
    <row r="7486" spans="1:8" ht="12" hidden="1" customHeight="1">
      <c r="A7486" s="195" t="s">
        <v>12885</v>
      </c>
      <c r="B7486" s="196" t="s">
        <v>8261</v>
      </c>
      <c r="C7486" s="196" t="s">
        <v>8262</v>
      </c>
      <c r="D7486" s="196" t="s">
        <v>8263</v>
      </c>
      <c r="E7486" s="196" t="s">
        <v>8264</v>
      </c>
      <c r="F7486" s="197" t="s">
        <v>8265</v>
      </c>
      <c r="H7486" s="186"/>
    </row>
    <row r="7487" spans="1:8" ht="12" hidden="1" customHeight="1">
      <c r="A7487" s="778" t="s">
        <v>13437</v>
      </c>
      <c r="B7487" s="779"/>
      <c r="C7487" s="779"/>
      <c r="D7487" s="779"/>
      <c r="E7487" s="779"/>
      <c r="F7487" s="780"/>
      <c r="H7487" s="186"/>
    </row>
    <row r="7488" spans="1:8" ht="12" hidden="1" customHeight="1">
      <c r="A7488" s="207" t="s">
        <v>8831</v>
      </c>
      <c r="B7488" s="208" t="s">
        <v>8832</v>
      </c>
      <c r="C7488" s="209" t="s">
        <v>13436</v>
      </c>
      <c r="D7488" s="210">
        <v>0.13</v>
      </c>
      <c r="E7488" s="211">
        <f>F$14</f>
        <v>2.89</v>
      </c>
      <c r="F7488" s="204">
        <f>PRODUCT(D7488:E7488)</f>
        <v>0.37570000000000003</v>
      </c>
      <c r="H7488" s="186"/>
    </row>
    <row r="7489" spans="1:8" ht="12" hidden="1" customHeight="1">
      <c r="A7489" s="207" t="s">
        <v>4681</v>
      </c>
      <c r="B7489" s="208" t="s">
        <v>4682</v>
      </c>
      <c r="C7489" s="209" t="s">
        <v>13436</v>
      </c>
      <c r="D7489" s="210">
        <v>0.13</v>
      </c>
      <c r="E7489" s="211">
        <f>F$12</f>
        <v>2.12</v>
      </c>
      <c r="F7489" s="204">
        <f>PRODUCT(D7489:E7489)</f>
        <v>0.27560000000000001</v>
      </c>
      <c r="H7489" s="186"/>
    </row>
    <row r="7490" spans="1:8" ht="12" hidden="1" customHeight="1">
      <c r="A7490" s="783" t="s">
        <v>13444</v>
      </c>
      <c r="B7490" s="784"/>
      <c r="C7490" s="784"/>
      <c r="D7490" s="784"/>
      <c r="E7490" s="784"/>
      <c r="F7490" s="204">
        <f>SUM(F7488:F7489)</f>
        <v>0.65129999999999999</v>
      </c>
      <c r="H7490" s="186"/>
    </row>
    <row r="7491" spans="1:8" ht="12" hidden="1" customHeight="1">
      <c r="A7491" s="778" t="s">
        <v>8771</v>
      </c>
      <c r="B7491" s="779"/>
      <c r="C7491" s="779"/>
      <c r="D7491" s="779"/>
      <c r="E7491" s="779"/>
      <c r="F7491" s="780"/>
      <c r="H7491" s="186"/>
    </row>
    <row r="7492" spans="1:8" ht="12" hidden="1" customHeight="1">
      <c r="A7492" s="219" t="s">
        <v>183</v>
      </c>
      <c r="B7492" s="208" t="s">
        <v>1907</v>
      </c>
      <c r="C7492" s="209" t="s">
        <v>4675</v>
      </c>
      <c r="D7492" s="210">
        <v>1</v>
      </c>
      <c r="E7492" s="210">
        <f>B$2914/1.25</f>
        <v>0.43200000000000005</v>
      </c>
      <c r="F7492" s="204">
        <f>PRODUCT(D7492:E7492)</f>
        <v>0.43200000000000005</v>
      </c>
      <c r="H7492" s="186"/>
    </row>
    <row r="7493" spans="1:8" ht="12" hidden="1" customHeight="1">
      <c r="A7493" s="783" t="s">
        <v>10886</v>
      </c>
      <c r="B7493" s="784"/>
      <c r="C7493" s="784"/>
      <c r="D7493" s="784"/>
      <c r="E7493" s="784"/>
      <c r="F7493" s="204">
        <f>SUM(F7492:F7492)</f>
        <v>0.43200000000000005</v>
      </c>
      <c r="H7493" s="186"/>
    </row>
    <row r="7494" spans="1:8" ht="12" hidden="1" customHeight="1">
      <c r="A7494" s="783" t="s">
        <v>6572</v>
      </c>
      <c r="B7494" s="784"/>
      <c r="C7494" s="784"/>
      <c r="D7494" s="784"/>
      <c r="E7494" s="206" t="s">
        <v>10906</v>
      </c>
      <c r="F7494" s="204">
        <f>SUM(F7490,F7493)</f>
        <v>1.0832999999999999</v>
      </c>
      <c r="H7494" s="186"/>
    </row>
    <row r="7495" spans="1:8" ht="12" hidden="1" customHeight="1">
      <c r="A7495" s="783"/>
      <c r="B7495" s="784"/>
      <c r="C7495" s="784"/>
      <c r="D7495" s="784"/>
      <c r="E7495" s="212" t="s">
        <v>10907</v>
      </c>
      <c r="F7495" s="213">
        <f>F$10*(F7490)</f>
        <v>0.79979639999999996</v>
      </c>
      <c r="H7495" s="186"/>
    </row>
    <row r="7496" spans="1:8" ht="12" hidden="1" customHeight="1">
      <c r="A7496" s="783"/>
      <c r="B7496" s="784"/>
      <c r="C7496" s="784"/>
      <c r="D7496" s="784"/>
      <c r="E7496" s="206" t="s">
        <v>10908</v>
      </c>
      <c r="F7496" s="213">
        <f>SUM(F7494:F7495)*F$11</f>
        <v>0.37661928</v>
      </c>
      <c r="H7496" s="186"/>
    </row>
    <row r="7497" spans="1:8" ht="12" hidden="1" customHeight="1">
      <c r="A7497" s="789"/>
      <c r="B7497" s="790"/>
      <c r="C7497" s="790"/>
      <c r="D7497" s="790"/>
      <c r="E7497" s="215" t="s">
        <v>10909</v>
      </c>
      <c r="F7497" s="216">
        <f>SUM(F7494:F7496)</f>
        <v>2.2597156799999998</v>
      </c>
      <c r="H7497" s="186"/>
    </row>
    <row r="7498" spans="1:8" ht="12" hidden="1" customHeight="1">
      <c r="H7498" s="186"/>
    </row>
    <row r="7499" spans="1:8" ht="12" hidden="1" customHeight="1">
      <c r="A7499" s="791" t="s">
        <v>10933</v>
      </c>
      <c r="B7499" s="792"/>
      <c r="C7499" s="792"/>
      <c r="D7499" s="792"/>
      <c r="E7499" s="792"/>
      <c r="F7499" s="189" t="s">
        <v>6571</v>
      </c>
      <c r="H7499" s="186"/>
    </row>
    <row r="7500" spans="1:8" ht="12" hidden="1" customHeight="1">
      <c r="A7500" s="190" t="s">
        <v>10268</v>
      </c>
      <c r="B7500" s="191">
        <f>ROUND(F7512,2)</f>
        <v>2.92</v>
      </c>
      <c r="C7500" s="269"/>
      <c r="D7500" s="269"/>
      <c r="E7500" s="269"/>
      <c r="F7500" s="271"/>
      <c r="H7500" s="186"/>
    </row>
    <row r="7501" spans="1:8" ht="12" hidden="1" customHeight="1">
      <c r="A7501" s="195" t="s">
        <v>12885</v>
      </c>
      <c r="B7501" s="196" t="s">
        <v>8261</v>
      </c>
      <c r="C7501" s="196" t="s">
        <v>8262</v>
      </c>
      <c r="D7501" s="196" t="s">
        <v>8263</v>
      </c>
      <c r="E7501" s="196" t="s">
        <v>8264</v>
      </c>
      <c r="F7501" s="197" t="s">
        <v>8265</v>
      </c>
      <c r="H7501" s="186"/>
    </row>
    <row r="7502" spans="1:8" ht="12" hidden="1" customHeight="1">
      <c r="A7502" s="778" t="s">
        <v>13437</v>
      </c>
      <c r="B7502" s="779"/>
      <c r="C7502" s="779"/>
      <c r="D7502" s="779"/>
      <c r="E7502" s="779"/>
      <c r="F7502" s="780"/>
      <c r="H7502" s="186"/>
    </row>
    <row r="7503" spans="1:8" ht="12" hidden="1" customHeight="1">
      <c r="A7503" s="336" t="s">
        <v>8831</v>
      </c>
      <c r="B7503" s="336" t="s">
        <v>8832</v>
      </c>
      <c r="C7503" s="337" t="s">
        <v>13436</v>
      </c>
      <c r="D7503" s="338">
        <v>0.17</v>
      </c>
      <c r="E7503" s="211">
        <f>F$14</f>
        <v>2.89</v>
      </c>
      <c r="F7503" s="204">
        <f>PRODUCT(D7503:E7503)</f>
        <v>0.49130000000000007</v>
      </c>
      <c r="H7503" s="186"/>
    </row>
    <row r="7504" spans="1:8" ht="12" hidden="1" customHeight="1">
      <c r="A7504" s="336" t="s">
        <v>4681</v>
      </c>
      <c r="B7504" s="336" t="s">
        <v>4682</v>
      </c>
      <c r="C7504" s="337" t="s">
        <v>13436</v>
      </c>
      <c r="D7504" s="338">
        <v>0.17</v>
      </c>
      <c r="E7504" s="211">
        <f>F$12</f>
        <v>2.12</v>
      </c>
      <c r="F7504" s="204">
        <f>PRODUCT(D7504:E7504)</f>
        <v>0.36040000000000005</v>
      </c>
      <c r="H7504" s="186"/>
    </row>
    <row r="7505" spans="1:8" ht="12" hidden="1" customHeight="1">
      <c r="A7505" s="783" t="s">
        <v>13444</v>
      </c>
      <c r="B7505" s="784"/>
      <c r="C7505" s="784"/>
      <c r="D7505" s="784"/>
      <c r="E7505" s="784"/>
      <c r="F7505" s="204">
        <f>SUM(F7503:F7504)</f>
        <v>0.85170000000000012</v>
      </c>
      <c r="H7505" s="186"/>
    </row>
    <row r="7506" spans="1:8" ht="12" hidden="1" customHeight="1">
      <c r="A7506" s="778" t="s">
        <v>8771</v>
      </c>
      <c r="B7506" s="779"/>
      <c r="C7506" s="779"/>
      <c r="D7506" s="779"/>
      <c r="E7506" s="779"/>
      <c r="F7506" s="780"/>
      <c r="H7506" s="186"/>
    </row>
    <row r="7507" spans="1:8" ht="12" hidden="1" customHeight="1">
      <c r="A7507" s="339" t="s">
        <v>10934</v>
      </c>
      <c r="B7507" s="336" t="s">
        <v>10451</v>
      </c>
      <c r="C7507" s="337" t="s">
        <v>4675</v>
      </c>
      <c r="D7507" s="338">
        <v>1</v>
      </c>
      <c r="E7507" s="210">
        <f>B$2928/1.25</f>
        <v>0.53600000000000003</v>
      </c>
      <c r="F7507" s="204">
        <f>PRODUCT(D7507:E7507)</f>
        <v>0.53600000000000003</v>
      </c>
      <c r="H7507" s="186"/>
    </row>
    <row r="7508" spans="1:8" ht="12" hidden="1" customHeight="1">
      <c r="A7508" s="783" t="s">
        <v>10886</v>
      </c>
      <c r="B7508" s="784"/>
      <c r="C7508" s="784"/>
      <c r="D7508" s="784"/>
      <c r="E7508" s="784"/>
      <c r="F7508" s="204">
        <f>SUM(F7507:F7507)</f>
        <v>0.53600000000000003</v>
      </c>
      <c r="H7508" s="186"/>
    </row>
    <row r="7509" spans="1:8" ht="12" hidden="1" customHeight="1">
      <c r="A7509" s="783" t="s">
        <v>6572</v>
      </c>
      <c r="B7509" s="784"/>
      <c r="C7509" s="784"/>
      <c r="D7509" s="784"/>
      <c r="E7509" s="206" t="s">
        <v>10906</v>
      </c>
      <c r="F7509" s="204">
        <f>SUM(F7505,F7508)</f>
        <v>1.3877000000000002</v>
      </c>
      <c r="H7509" s="186"/>
    </row>
    <row r="7510" spans="1:8" ht="12" hidden="1" customHeight="1">
      <c r="A7510" s="783"/>
      <c r="B7510" s="784"/>
      <c r="C7510" s="784"/>
      <c r="D7510" s="784"/>
      <c r="E7510" s="212" t="s">
        <v>10907</v>
      </c>
      <c r="F7510" s="213">
        <f>F$10*(F7505)</f>
        <v>1.0458876000000001</v>
      </c>
      <c r="H7510" s="186"/>
    </row>
    <row r="7511" spans="1:8" ht="12" hidden="1" customHeight="1">
      <c r="A7511" s="783"/>
      <c r="B7511" s="784"/>
      <c r="C7511" s="784"/>
      <c r="D7511" s="784"/>
      <c r="E7511" s="206" t="s">
        <v>10908</v>
      </c>
      <c r="F7511" s="213">
        <f>SUM(F7509:F7510)*F$11</f>
        <v>0.48671752000000001</v>
      </c>
      <c r="H7511" s="186"/>
    </row>
    <row r="7512" spans="1:8" ht="12" hidden="1" customHeight="1">
      <c r="A7512" s="789"/>
      <c r="B7512" s="790"/>
      <c r="C7512" s="790"/>
      <c r="D7512" s="790"/>
      <c r="E7512" s="215" t="s">
        <v>10909</v>
      </c>
      <c r="F7512" s="216">
        <f>SUM(F7509:F7511)</f>
        <v>2.9203051200000001</v>
      </c>
      <c r="H7512" s="186"/>
    </row>
    <row r="7513" spans="1:8" ht="12" hidden="1" customHeight="1">
      <c r="A7513" s="206"/>
      <c r="B7513" s="206"/>
      <c r="C7513" s="206"/>
      <c r="D7513" s="206"/>
      <c r="E7513" s="212"/>
      <c r="F7513" s="220"/>
      <c r="H7513" s="186"/>
    </row>
    <row r="7514" spans="1:8" hidden="1">
      <c r="H7514" s="186"/>
    </row>
    <row r="7515" spans="1:8" ht="12" hidden="1" customHeight="1">
      <c r="A7515" s="791" t="s">
        <v>10935</v>
      </c>
      <c r="B7515" s="792"/>
      <c r="C7515" s="792"/>
      <c r="D7515" s="792"/>
      <c r="E7515" s="792"/>
      <c r="F7515" s="189" t="s">
        <v>6571</v>
      </c>
      <c r="H7515" s="186"/>
    </row>
    <row r="7516" spans="1:8" ht="12" hidden="1" customHeight="1">
      <c r="A7516" s="190" t="s">
        <v>10268</v>
      </c>
      <c r="B7516" s="191">
        <f>ROUND(F7528,2)</f>
        <v>3.58</v>
      </c>
      <c r="C7516" s="269"/>
      <c r="D7516" s="269"/>
      <c r="E7516" s="269"/>
      <c r="F7516" s="271"/>
      <c r="H7516" s="186"/>
    </row>
    <row r="7517" spans="1:8" ht="12" hidden="1" customHeight="1">
      <c r="A7517" s="195" t="s">
        <v>12885</v>
      </c>
      <c r="B7517" s="196" t="s">
        <v>8261</v>
      </c>
      <c r="C7517" s="196" t="s">
        <v>8262</v>
      </c>
      <c r="D7517" s="196" t="s">
        <v>8263</v>
      </c>
      <c r="E7517" s="196" t="s">
        <v>8264</v>
      </c>
      <c r="F7517" s="197" t="s">
        <v>8265</v>
      </c>
      <c r="H7517" s="186"/>
    </row>
    <row r="7518" spans="1:8" ht="12" hidden="1" customHeight="1">
      <c r="A7518" s="778" t="s">
        <v>13437</v>
      </c>
      <c r="B7518" s="779"/>
      <c r="C7518" s="779"/>
      <c r="D7518" s="779"/>
      <c r="E7518" s="779"/>
      <c r="F7518" s="780"/>
      <c r="H7518" s="186"/>
    </row>
    <row r="7519" spans="1:8" ht="12" hidden="1" customHeight="1">
      <c r="A7519" s="207" t="s">
        <v>8831</v>
      </c>
      <c r="B7519" s="208" t="s">
        <v>8832</v>
      </c>
      <c r="C7519" s="209" t="s">
        <v>13436</v>
      </c>
      <c r="D7519" s="210">
        <v>0.21</v>
      </c>
      <c r="E7519" s="211">
        <f>F$14</f>
        <v>2.89</v>
      </c>
      <c r="F7519" s="204">
        <f>PRODUCT(D7519:E7519)</f>
        <v>0.6069</v>
      </c>
      <c r="H7519" s="186"/>
    </row>
    <row r="7520" spans="1:8" ht="12" hidden="1" customHeight="1">
      <c r="A7520" s="207" t="s">
        <v>4681</v>
      </c>
      <c r="B7520" s="208" t="s">
        <v>4682</v>
      </c>
      <c r="C7520" s="209" t="s">
        <v>13436</v>
      </c>
      <c r="D7520" s="210">
        <v>0.21</v>
      </c>
      <c r="E7520" s="211">
        <f>F$12</f>
        <v>2.12</v>
      </c>
      <c r="F7520" s="204">
        <f>PRODUCT(D7520:E7520)</f>
        <v>0.44519999999999998</v>
      </c>
      <c r="H7520" s="186"/>
    </row>
    <row r="7521" spans="1:8" ht="12" hidden="1" customHeight="1">
      <c r="A7521" s="783" t="s">
        <v>13444</v>
      </c>
      <c r="B7521" s="784"/>
      <c r="C7521" s="784"/>
      <c r="D7521" s="784"/>
      <c r="E7521" s="784"/>
      <c r="F7521" s="204">
        <f>SUM(F7519:F7520)</f>
        <v>1.0521</v>
      </c>
      <c r="H7521" s="186"/>
    </row>
    <row r="7522" spans="1:8" ht="12" hidden="1" customHeight="1">
      <c r="A7522" s="778" t="s">
        <v>8771</v>
      </c>
      <c r="B7522" s="779"/>
      <c r="C7522" s="779"/>
      <c r="D7522" s="779"/>
      <c r="E7522" s="779"/>
      <c r="F7522" s="780"/>
      <c r="H7522" s="186"/>
    </row>
    <row r="7523" spans="1:8" ht="12" hidden="1" customHeight="1">
      <c r="A7523" s="219" t="s">
        <v>1910</v>
      </c>
      <c r="B7523" s="208" t="s">
        <v>1911</v>
      </c>
      <c r="C7523" s="209" t="s">
        <v>4675</v>
      </c>
      <c r="D7523" s="210">
        <v>1</v>
      </c>
      <c r="E7523" s="210">
        <f>B$2942/1.25</f>
        <v>0.64</v>
      </c>
      <c r="F7523" s="204">
        <f>PRODUCT(D7523:E7523)</f>
        <v>0.64</v>
      </c>
      <c r="H7523" s="186"/>
    </row>
    <row r="7524" spans="1:8" ht="12" hidden="1" customHeight="1">
      <c r="A7524" s="783" t="s">
        <v>10886</v>
      </c>
      <c r="B7524" s="784"/>
      <c r="C7524" s="784"/>
      <c r="D7524" s="784"/>
      <c r="E7524" s="784"/>
      <c r="F7524" s="204">
        <f>SUM(F7523:F7523)</f>
        <v>0.64</v>
      </c>
      <c r="H7524" s="186"/>
    </row>
    <row r="7525" spans="1:8" ht="12" hidden="1" customHeight="1">
      <c r="A7525" s="783" t="s">
        <v>6572</v>
      </c>
      <c r="B7525" s="784"/>
      <c r="C7525" s="784"/>
      <c r="D7525" s="784"/>
      <c r="E7525" s="206" t="s">
        <v>10906</v>
      </c>
      <c r="F7525" s="204">
        <f>SUM(F7521,F7524)</f>
        <v>1.6920999999999999</v>
      </c>
      <c r="H7525" s="186"/>
    </row>
    <row r="7526" spans="1:8" ht="12" hidden="1" customHeight="1">
      <c r="A7526" s="783"/>
      <c r="B7526" s="784"/>
      <c r="C7526" s="784"/>
      <c r="D7526" s="784"/>
      <c r="E7526" s="212" t="s">
        <v>10907</v>
      </c>
      <c r="F7526" s="213">
        <f>F$10*(F7521)</f>
        <v>1.2919788000000001</v>
      </c>
      <c r="H7526" s="186"/>
    </row>
    <row r="7527" spans="1:8" ht="12" hidden="1" customHeight="1">
      <c r="A7527" s="783"/>
      <c r="B7527" s="784"/>
      <c r="C7527" s="784"/>
      <c r="D7527" s="784"/>
      <c r="E7527" s="206" t="s">
        <v>10908</v>
      </c>
      <c r="F7527" s="213">
        <f>SUM(F7525:F7526)*F$11</f>
        <v>0.59681576000000003</v>
      </c>
      <c r="H7527" s="186"/>
    </row>
    <row r="7528" spans="1:8" ht="12" hidden="1" customHeight="1">
      <c r="A7528" s="789"/>
      <c r="B7528" s="790"/>
      <c r="C7528" s="790"/>
      <c r="D7528" s="790"/>
      <c r="E7528" s="215" t="s">
        <v>10909</v>
      </c>
      <c r="F7528" s="216">
        <f>SUM(F7525:F7527)</f>
        <v>3.5808945599999999</v>
      </c>
      <c r="H7528" s="186"/>
    </row>
    <row r="7529" spans="1:8" ht="12" hidden="1" customHeight="1">
      <c r="H7529" s="186"/>
    </row>
    <row r="7530" spans="1:8" ht="12" hidden="1" customHeight="1">
      <c r="A7530" s="791" t="s">
        <v>14260</v>
      </c>
      <c r="B7530" s="792"/>
      <c r="C7530" s="792"/>
      <c r="D7530" s="792"/>
      <c r="E7530" s="792"/>
      <c r="F7530" s="189" t="s">
        <v>6571</v>
      </c>
      <c r="H7530" s="186"/>
    </row>
    <row r="7531" spans="1:8" ht="12" hidden="1" customHeight="1">
      <c r="A7531" s="190" t="s">
        <v>10268</v>
      </c>
      <c r="B7531" s="191">
        <f>ROUND(F7543,2)</f>
        <v>3.98</v>
      </c>
      <c r="C7531" s="269"/>
      <c r="D7531" s="269"/>
      <c r="E7531" s="269"/>
      <c r="F7531" s="271"/>
      <c r="H7531" s="186"/>
    </row>
    <row r="7532" spans="1:8" ht="12" hidden="1" customHeight="1">
      <c r="A7532" s="195" t="s">
        <v>12885</v>
      </c>
      <c r="B7532" s="196" t="s">
        <v>8261</v>
      </c>
      <c r="C7532" s="196" t="s">
        <v>8262</v>
      </c>
      <c r="D7532" s="196" t="s">
        <v>8263</v>
      </c>
      <c r="E7532" s="196" t="s">
        <v>8264</v>
      </c>
      <c r="F7532" s="197" t="s">
        <v>8265</v>
      </c>
      <c r="H7532" s="186"/>
    </row>
    <row r="7533" spans="1:8" ht="12" hidden="1" customHeight="1">
      <c r="A7533" s="778" t="s">
        <v>13437</v>
      </c>
      <c r="B7533" s="779"/>
      <c r="C7533" s="779"/>
      <c r="D7533" s="779"/>
      <c r="E7533" s="779"/>
      <c r="F7533" s="780"/>
      <c r="H7533" s="186"/>
    </row>
    <row r="7534" spans="1:8" ht="12" hidden="1" customHeight="1">
      <c r="A7534" s="207" t="s">
        <v>8831</v>
      </c>
      <c r="B7534" s="208" t="s">
        <v>8832</v>
      </c>
      <c r="C7534" s="209" t="s">
        <v>13436</v>
      </c>
      <c r="D7534" s="210">
        <v>0.23</v>
      </c>
      <c r="E7534" s="211">
        <f>F$14</f>
        <v>2.89</v>
      </c>
      <c r="F7534" s="204">
        <f>PRODUCT(D7534:E7534)</f>
        <v>0.66470000000000007</v>
      </c>
      <c r="H7534" s="186"/>
    </row>
    <row r="7535" spans="1:8" ht="12" hidden="1" customHeight="1">
      <c r="A7535" s="207" t="s">
        <v>4681</v>
      </c>
      <c r="B7535" s="208" t="s">
        <v>4682</v>
      </c>
      <c r="C7535" s="209" t="s">
        <v>13436</v>
      </c>
      <c r="D7535" s="210">
        <v>0.23</v>
      </c>
      <c r="E7535" s="211">
        <f>F$12</f>
        <v>2.12</v>
      </c>
      <c r="F7535" s="204">
        <f>PRODUCT(D7535:E7535)</f>
        <v>0.48760000000000003</v>
      </c>
      <c r="H7535" s="186"/>
    </row>
    <row r="7536" spans="1:8" ht="12" hidden="1" customHeight="1">
      <c r="A7536" s="783" t="s">
        <v>13444</v>
      </c>
      <c r="B7536" s="784"/>
      <c r="C7536" s="784"/>
      <c r="D7536" s="784"/>
      <c r="E7536" s="784"/>
      <c r="F7536" s="204">
        <f>SUM(F7534:F7535)</f>
        <v>1.1523000000000001</v>
      </c>
      <c r="H7536" s="186"/>
    </row>
    <row r="7537" spans="1:8" ht="12" hidden="1" customHeight="1">
      <c r="A7537" s="778" t="s">
        <v>8771</v>
      </c>
      <c r="B7537" s="779"/>
      <c r="C7537" s="779"/>
      <c r="D7537" s="779"/>
      <c r="E7537" s="779"/>
      <c r="F7537" s="780"/>
      <c r="H7537" s="186"/>
    </row>
    <row r="7538" spans="1:8" ht="12" hidden="1" customHeight="1">
      <c r="A7538" s="219" t="s">
        <v>1913</v>
      </c>
      <c r="B7538" s="208" t="s">
        <v>1914</v>
      </c>
      <c r="C7538" s="209" t="s">
        <v>4675</v>
      </c>
      <c r="D7538" s="210">
        <v>1</v>
      </c>
      <c r="E7538" s="210">
        <f>B$2955/1.25</f>
        <v>0.752</v>
      </c>
      <c r="F7538" s="204">
        <f>PRODUCT(D7538:E7538)</f>
        <v>0.752</v>
      </c>
      <c r="H7538" s="186"/>
    </row>
    <row r="7539" spans="1:8" ht="12" hidden="1" customHeight="1">
      <c r="A7539" s="783" t="s">
        <v>10886</v>
      </c>
      <c r="B7539" s="784"/>
      <c r="C7539" s="784"/>
      <c r="D7539" s="784"/>
      <c r="E7539" s="784"/>
      <c r="F7539" s="204">
        <f>SUM(F7538:F7538)</f>
        <v>0.752</v>
      </c>
      <c r="H7539" s="186"/>
    </row>
    <row r="7540" spans="1:8" ht="12" hidden="1" customHeight="1">
      <c r="A7540" s="783" t="s">
        <v>6572</v>
      </c>
      <c r="B7540" s="784"/>
      <c r="C7540" s="784"/>
      <c r="D7540" s="784"/>
      <c r="E7540" s="206" t="s">
        <v>10906</v>
      </c>
      <c r="F7540" s="204">
        <f>SUM(F7536,F7539)</f>
        <v>1.9043000000000001</v>
      </c>
      <c r="H7540" s="186"/>
    </row>
    <row r="7541" spans="1:8" ht="12" hidden="1" customHeight="1">
      <c r="A7541" s="783"/>
      <c r="B7541" s="784"/>
      <c r="C7541" s="784"/>
      <c r="D7541" s="784"/>
      <c r="E7541" s="212" t="s">
        <v>10907</v>
      </c>
      <c r="F7541" s="213">
        <f>F$10*(F7536)</f>
        <v>1.4150244000000001</v>
      </c>
      <c r="H7541" s="186"/>
    </row>
    <row r="7542" spans="1:8" ht="12" hidden="1" customHeight="1">
      <c r="A7542" s="783"/>
      <c r="B7542" s="784"/>
      <c r="C7542" s="784"/>
      <c r="D7542" s="784"/>
      <c r="E7542" s="206" t="s">
        <v>10908</v>
      </c>
      <c r="F7542" s="213">
        <f>SUM(F7540:F7541)*F$11</f>
        <v>0.6638648800000001</v>
      </c>
      <c r="H7542" s="186"/>
    </row>
    <row r="7543" spans="1:8" ht="12" hidden="1" customHeight="1">
      <c r="A7543" s="789"/>
      <c r="B7543" s="790"/>
      <c r="C7543" s="790"/>
      <c r="D7543" s="790"/>
      <c r="E7543" s="215" t="s">
        <v>10909</v>
      </c>
      <c r="F7543" s="216">
        <f>SUM(F7540:F7542)</f>
        <v>3.9831892800000004</v>
      </c>
      <c r="H7543" s="186"/>
    </row>
    <row r="7544" spans="1:8" ht="12" hidden="1" customHeight="1">
      <c r="H7544" s="186"/>
    </row>
    <row r="7545" spans="1:8" ht="12" hidden="1" customHeight="1">
      <c r="A7545" s="791" t="s">
        <v>12894</v>
      </c>
      <c r="B7545" s="792"/>
      <c r="C7545" s="792"/>
      <c r="D7545" s="792"/>
      <c r="E7545" s="792"/>
      <c r="F7545" s="189" t="s">
        <v>6571</v>
      </c>
      <c r="H7545" s="186"/>
    </row>
    <row r="7546" spans="1:8" ht="12" hidden="1" customHeight="1">
      <c r="A7546" s="190" t="s">
        <v>10268</v>
      </c>
      <c r="B7546" s="191">
        <f>ROUND(F7558,2)</f>
        <v>4.51</v>
      </c>
      <c r="C7546" s="269"/>
      <c r="D7546" s="269"/>
      <c r="E7546" s="269"/>
      <c r="F7546" s="271"/>
      <c r="H7546" s="186"/>
    </row>
    <row r="7547" spans="1:8" ht="12" hidden="1" customHeight="1">
      <c r="A7547" s="195" t="s">
        <v>12885</v>
      </c>
      <c r="B7547" s="196" t="s">
        <v>8261</v>
      </c>
      <c r="C7547" s="196" t="s">
        <v>8262</v>
      </c>
      <c r="D7547" s="196" t="s">
        <v>8263</v>
      </c>
      <c r="E7547" s="196" t="s">
        <v>8264</v>
      </c>
      <c r="F7547" s="197" t="s">
        <v>8265</v>
      </c>
      <c r="H7547" s="186"/>
    </row>
    <row r="7548" spans="1:8" ht="12" hidden="1" customHeight="1">
      <c r="A7548" s="778" t="s">
        <v>13437</v>
      </c>
      <c r="B7548" s="779"/>
      <c r="C7548" s="779"/>
      <c r="D7548" s="779"/>
      <c r="E7548" s="779"/>
      <c r="F7548" s="780"/>
      <c r="H7548" s="186"/>
    </row>
    <row r="7549" spans="1:8" ht="12" hidden="1" customHeight="1">
      <c r="A7549" s="207" t="s">
        <v>8831</v>
      </c>
      <c r="B7549" s="208" t="s">
        <v>8832</v>
      </c>
      <c r="C7549" s="209" t="s">
        <v>13436</v>
      </c>
      <c r="D7549" s="210">
        <v>0.26</v>
      </c>
      <c r="E7549" s="211">
        <f>F$14</f>
        <v>2.89</v>
      </c>
      <c r="F7549" s="204">
        <f>PRODUCT(D7549:E7549)</f>
        <v>0.75140000000000007</v>
      </c>
      <c r="H7549" s="186"/>
    </row>
    <row r="7550" spans="1:8" ht="12" hidden="1" customHeight="1">
      <c r="A7550" s="207" t="s">
        <v>4681</v>
      </c>
      <c r="B7550" s="208" t="s">
        <v>4682</v>
      </c>
      <c r="C7550" s="209" t="s">
        <v>13436</v>
      </c>
      <c r="D7550" s="210">
        <v>0.26</v>
      </c>
      <c r="E7550" s="211">
        <f>F$12</f>
        <v>2.12</v>
      </c>
      <c r="F7550" s="204">
        <f>PRODUCT(D7550:E7550)</f>
        <v>0.55120000000000002</v>
      </c>
      <c r="H7550" s="186"/>
    </row>
    <row r="7551" spans="1:8" ht="12" hidden="1" customHeight="1">
      <c r="A7551" s="783" t="s">
        <v>13444</v>
      </c>
      <c r="B7551" s="784"/>
      <c r="C7551" s="784"/>
      <c r="D7551" s="784"/>
      <c r="E7551" s="784"/>
      <c r="F7551" s="204">
        <f>SUM(F7549:F7550)</f>
        <v>1.3026</v>
      </c>
      <c r="H7551" s="186"/>
    </row>
    <row r="7552" spans="1:8" ht="12" hidden="1" customHeight="1">
      <c r="A7552" s="778" t="s">
        <v>8771</v>
      </c>
      <c r="B7552" s="779"/>
      <c r="C7552" s="779"/>
      <c r="D7552" s="779"/>
      <c r="E7552" s="779"/>
      <c r="F7552" s="780"/>
      <c r="H7552" s="186"/>
    </row>
    <row r="7553" spans="1:8" ht="12" hidden="1" customHeight="1">
      <c r="A7553" s="219" t="s">
        <v>10446</v>
      </c>
      <c r="B7553" s="208" t="s">
        <v>10447</v>
      </c>
      <c r="C7553" s="209" t="s">
        <v>4675</v>
      </c>
      <c r="D7553" s="210">
        <v>1</v>
      </c>
      <c r="E7553" s="210">
        <f>B$2969/1.25</f>
        <v>0.85600000000000009</v>
      </c>
      <c r="F7553" s="204">
        <f>PRODUCT(D7553:E7553)</f>
        <v>0.85600000000000009</v>
      </c>
      <c r="H7553" s="186"/>
    </row>
    <row r="7554" spans="1:8" ht="12" hidden="1" customHeight="1">
      <c r="A7554" s="783" t="s">
        <v>10886</v>
      </c>
      <c r="B7554" s="784"/>
      <c r="C7554" s="784"/>
      <c r="D7554" s="784"/>
      <c r="E7554" s="784"/>
      <c r="F7554" s="204">
        <f>SUM(F7553:F7553)</f>
        <v>0.85600000000000009</v>
      </c>
      <c r="H7554" s="186"/>
    </row>
    <row r="7555" spans="1:8" ht="12" hidden="1" customHeight="1">
      <c r="A7555" s="783" t="s">
        <v>6572</v>
      </c>
      <c r="B7555" s="784"/>
      <c r="C7555" s="784"/>
      <c r="D7555" s="784"/>
      <c r="E7555" s="206" t="s">
        <v>10906</v>
      </c>
      <c r="F7555" s="204">
        <f>SUM(F7551,F7554)</f>
        <v>2.1585999999999999</v>
      </c>
      <c r="H7555" s="186"/>
    </row>
    <row r="7556" spans="1:8" ht="12" hidden="1" customHeight="1">
      <c r="A7556" s="783"/>
      <c r="B7556" s="784"/>
      <c r="C7556" s="784"/>
      <c r="D7556" s="784"/>
      <c r="E7556" s="212" t="s">
        <v>10907</v>
      </c>
      <c r="F7556" s="213">
        <f>F$10*(F7551)</f>
        <v>1.5995927999999999</v>
      </c>
      <c r="H7556" s="186"/>
    </row>
    <row r="7557" spans="1:8" ht="12" hidden="1" customHeight="1">
      <c r="A7557" s="783"/>
      <c r="B7557" s="784"/>
      <c r="C7557" s="784"/>
      <c r="D7557" s="784"/>
      <c r="E7557" s="206" t="s">
        <v>10908</v>
      </c>
      <c r="F7557" s="213">
        <f>SUM(F7555:F7556)*F$11</f>
        <v>0.75163855999999996</v>
      </c>
      <c r="H7557" s="186"/>
    </row>
    <row r="7558" spans="1:8" ht="12" hidden="1" customHeight="1">
      <c r="A7558" s="789"/>
      <c r="B7558" s="790"/>
      <c r="C7558" s="790"/>
      <c r="D7558" s="790"/>
      <c r="E7558" s="215" t="s">
        <v>10909</v>
      </c>
      <c r="F7558" s="216">
        <f>SUM(F7555:F7557)</f>
        <v>4.5098313599999997</v>
      </c>
      <c r="H7558" s="186"/>
    </row>
    <row r="7559" spans="1:8" ht="12" hidden="1" customHeight="1">
      <c r="A7559" s="206"/>
      <c r="B7559" s="206"/>
      <c r="C7559" s="206"/>
      <c r="D7559" s="206"/>
      <c r="E7559" s="212"/>
      <c r="F7559" s="220"/>
      <c r="H7559" s="186"/>
    </row>
    <row r="7560" spans="1:8" hidden="1">
      <c r="H7560" s="186"/>
    </row>
    <row r="7561" spans="1:8" ht="12.75" hidden="1" customHeight="1">
      <c r="A7561" s="791" t="s">
        <v>12895</v>
      </c>
      <c r="B7561" s="792"/>
      <c r="C7561" s="792"/>
      <c r="D7561" s="792"/>
      <c r="E7561" s="792"/>
      <c r="F7561" s="189" t="s">
        <v>6571</v>
      </c>
      <c r="H7561" s="186"/>
    </row>
    <row r="7562" spans="1:8" hidden="1">
      <c r="A7562" s="190" t="s">
        <v>10268</v>
      </c>
      <c r="B7562" s="191">
        <f>ROUND(F7574,2)</f>
        <v>5.2</v>
      </c>
      <c r="C7562" s="269"/>
      <c r="D7562" s="269"/>
      <c r="E7562" s="269"/>
      <c r="F7562" s="271"/>
      <c r="H7562" s="186"/>
    </row>
    <row r="7563" spans="1:8" hidden="1">
      <c r="A7563" s="195" t="s">
        <v>12885</v>
      </c>
      <c r="B7563" s="196" t="s">
        <v>8261</v>
      </c>
      <c r="C7563" s="196" t="s">
        <v>8262</v>
      </c>
      <c r="D7563" s="196" t="s">
        <v>8263</v>
      </c>
      <c r="E7563" s="196" t="s">
        <v>8264</v>
      </c>
      <c r="F7563" s="197" t="s">
        <v>8265</v>
      </c>
      <c r="H7563" s="186"/>
    </row>
    <row r="7564" spans="1:8" ht="12.75" hidden="1" customHeight="1">
      <c r="A7564" s="778" t="s">
        <v>13437</v>
      </c>
      <c r="B7564" s="779"/>
      <c r="C7564" s="779"/>
      <c r="D7564" s="779"/>
      <c r="E7564" s="779"/>
      <c r="F7564" s="780"/>
      <c r="H7564" s="186"/>
    </row>
    <row r="7565" spans="1:8" hidden="1">
      <c r="A7565" s="207" t="s">
        <v>8831</v>
      </c>
      <c r="B7565" s="208" t="s">
        <v>8832</v>
      </c>
      <c r="C7565" s="209" t="s">
        <v>13436</v>
      </c>
      <c r="D7565" s="210">
        <v>0.3</v>
      </c>
      <c r="E7565" s="211">
        <f>F$14</f>
        <v>2.89</v>
      </c>
      <c r="F7565" s="204">
        <f>PRODUCT(D7565:E7565)</f>
        <v>0.86699999999999999</v>
      </c>
      <c r="H7565" s="186"/>
    </row>
    <row r="7566" spans="1:8" hidden="1">
      <c r="A7566" s="207" t="s">
        <v>4681</v>
      </c>
      <c r="B7566" s="208" t="s">
        <v>4682</v>
      </c>
      <c r="C7566" s="209" t="s">
        <v>13436</v>
      </c>
      <c r="D7566" s="210">
        <v>0.3</v>
      </c>
      <c r="E7566" s="211">
        <f>F$12</f>
        <v>2.12</v>
      </c>
      <c r="F7566" s="204">
        <f>PRODUCT(D7566:E7566)</f>
        <v>0.63600000000000001</v>
      </c>
      <c r="H7566" s="186"/>
    </row>
    <row r="7567" spans="1:8" ht="12.75" hidden="1" customHeight="1">
      <c r="A7567" s="783" t="s">
        <v>13444</v>
      </c>
      <c r="B7567" s="784"/>
      <c r="C7567" s="784"/>
      <c r="D7567" s="784"/>
      <c r="E7567" s="784"/>
      <c r="F7567" s="204">
        <f>SUM(F7565:F7566)</f>
        <v>1.5030000000000001</v>
      </c>
      <c r="H7567" s="186"/>
    </row>
    <row r="7568" spans="1:8" hidden="1">
      <c r="A7568" s="778" t="s">
        <v>8771</v>
      </c>
      <c r="B7568" s="779"/>
      <c r="C7568" s="779"/>
      <c r="D7568" s="779"/>
      <c r="E7568" s="779"/>
      <c r="F7568" s="780"/>
      <c r="H7568" s="186"/>
    </row>
    <row r="7569" spans="1:8" ht="22.5" hidden="1">
      <c r="A7569" s="219" t="s">
        <v>12896</v>
      </c>
      <c r="B7569" s="208" t="s">
        <v>12897</v>
      </c>
      <c r="C7569" s="209" t="s">
        <v>4675</v>
      </c>
      <c r="D7569" s="210">
        <v>1</v>
      </c>
      <c r="E7569" s="210">
        <f>B$2983/1.25</f>
        <v>0.98399999999999999</v>
      </c>
      <c r="F7569" s="204">
        <f>PRODUCT(D7569:E7569)</f>
        <v>0.98399999999999999</v>
      </c>
      <c r="H7569" s="186"/>
    </row>
    <row r="7570" spans="1:8" ht="12.75" hidden="1" customHeight="1">
      <c r="A7570" s="783" t="s">
        <v>10886</v>
      </c>
      <c r="B7570" s="784"/>
      <c r="C7570" s="784"/>
      <c r="D7570" s="784"/>
      <c r="E7570" s="784"/>
      <c r="F7570" s="204">
        <f>SUM(F7569:F7569)</f>
        <v>0.98399999999999999</v>
      </c>
      <c r="H7570" s="186"/>
    </row>
    <row r="7571" spans="1:8" hidden="1">
      <c r="A7571" s="783" t="s">
        <v>6572</v>
      </c>
      <c r="B7571" s="784"/>
      <c r="C7571" s="784"/>
      <c r="D7571" s="784"/>
      <c r="E7571" s="206" t="s">
        <v>10906</v>
      </c>
      <c r="F7571" s="204">
        <f>SUM(F7567,F7570)</f>
        <v>2.4870000000000001</v>
      </c>
      <c r="H7571" s="186"/>
    </row>
    <row r="7572" spans="1:8" hidden="1">
      <c r="A7572" s="783"/>
      <c r="B7572" s="784"/>
      <c r="C7572" s="784"/>
      <c r="D7572" s="784"/>
      <c r="E7572" s="212" t="s">
        <v>10907</v>
      </c>
      <c r="F7572" s="213">
        <f>F$10*(F7567)</f>
        <v>1.8456840000000001</v>
      </c>
      <c r="H7572" s="186"/>
    </row>
    <row r="7573" spans="1:8" hidden="1">
      <c r="A7573" s="783"/>
      <c r="B7573" s="784"/>
      <c r="C7573" s="784"/>
      <c r="D7573" s="784"/>
      <c r="E7573" s="206" t="s">
        <v>10908</v>
      </c>
      <c r="F7573" s="213">
        <f>SUM(F7571:F7572)*F$11</f>
        <v>0.86653680000000011</v>
      </c>
      <c r="H7573" s="186"/>
    </row>
    <row r="7574" spans="1:8" hidden="1">
      <c r="A7574" s="789"/>
      <c r="B7574" s="790"/>
      <c r="C7574" s="790"/>
      <c r="D7574" s="790"/>
      <c r="E7574" s="215" t="s">
        <v>10909</v>
      </c>
      <c r="F7574" s="216">
        <f>SUM(F7571:F7573)</f>
        <v>5.1992208000000009</v>
      </c>
      <c r="H7574" s="186"/>
    </row>
    <row r="7575" spans="1:8" hidden="1">
      <c r="H7575" s="186"/>
    </row>
    <row r="7576" spans="1:8" ht="12.75" hidden="1" customHeight="1">
      <c r="A7576" s="791" t="s">
        <v>12898</v>
      </c>
      <c r="B7576" s="792"/>
      <c r="C7576" s="792"/>
      <c r="D7576" s="792"/>
      <c r="E7576" s="792"/>
      <c r="F7576" s="189" t="s">
        <v>6571</v>
      </c>
      <c r="H7576" s="186"/>
    </row>
    <row r="7577" spans="1:8" hidden="1">
      <c r="A7577" s="190" t="s">
        <v>10268</v>
      </c>
      <c r="B7577" s="191">
        <f>ROUND(F7589,2)</f>
        <v>6</v>
      </c>
      <c r="C7577" s="269"/>
      <c r="D7577" s="269"/>
      <c r="E7577" s="269"/>
      <c r="F7577" s="271"/>
      <c r="H7577" s="186"/>
    </row>
    <row r="7578" spans="1:8" hidden="1">
      <c r="A7578" s="195" t="s">
        <v>12885</v>
      </c>
      <c r="B7578" s="196" t="s">
        <v>8261</v>
      </c>
      <c r="C7578" s="196" t="s">
        <v>8262</v>
      </c>
      <c r="D7578" s="196" t="s">
        <v>8263</v>
      </c>
      <c r="E7578" s="196" t="s">
        <v>8264</v>
      </c>
      <c r="F7578" s="197" t="s">
        <v>8265</v>
      </c>
      <c r="H7578" s="186"/>
    </row>
    <row r="7579" spans="1:8" ht="12.75" hidden="1" customHeight="1">
      <c r="A7579" s="778" t="s">
        <v>13437</v>
      </c>
      <c r="B7579" s="779"/>
      <c r="C7579" s="779"/>
      <c r="D7579" s="779"/>
      <c r="E7579" s="779"/>
      <c r="F7579" s="780"/>
      <c r="H7579" s="186"/>
    </row>
    <row r="7580" spans="1:8" hidden="1">
      <c r="A7580" s="207" t="s">
        <v>8831</v>
      </c>
      <c r="B7580" s="208" t="s">
        <v>8832</v>
      </c>
      <c r="C7580" s="209" t="s">
        <v>13436</v>
      </c>
      <c r="D7580" s="210">
        <v>0.35</v>
      </c>
      <c r="E7580" s="211">
        <f>F$14</f>
        <v>2.89</v>
      </c>
      <c r="F7580" s="204">
        <f>PRODUCT(D7580:E7580)</f>
        <v>1.0115000000000001</v>
      </c>
      <c r="H7580" s="186"/>
    </row>
    <row r="7581" spans="1:8" hidden="1">
      <c r="A7581" s="207" t="s">
        <v>4681</v>
      </c>
      <c r="B7581" s="208" t="s">
        <v>4682</v>
      </c>
      <c r="C7581" s="209" t="s">
        <v>13436</v>
      </c>
      <c r="D7581" s="210">
        <v>0.35</v>
      </c>
      <c r="E7581" s="211">
        <f>F$12</f>
        <v>2.12</v>
      </c>
      <c r="F7581" s="204">
        <f>PRODUCT(D7581:E7581)</f>
        <v>0.74199999999999999</v>
      </c>
      <c r="H7581" s="186"/>
    </row>
    <row r="7582" spans="1:8" ht="12.75" hidden="1" customHeight="1">
      <c r="A7582" s="783" t="s">
        <v>13444</v>
      </c>
      <c r="B7582" s="784"/>
      <c r="C7582" s="784"/>
      <c r="D7582" s="784"/>
      <c r="E7582" s="784"/>
      <c r="F7582" s="204">
        <f>SUM(F7580:F7581)</f>
        <v>1.7535000000000001</v>
      </c>
      <c r="H7582" s="186"/>
    </row>
    <row r="7583" spans="1:8" hidden="1">
      <c r="A7583" s="778" t="s">
        <v>8771</v>
      </c>
      <c r="B7583" s="779"/>
      <c r="C7583" s="779"/>
      <c r="D7583" s="779"/>
      <c r="E7583" s="779"/>
      <c r="F7583" s="780"/>
      <c r="H7583" s="186"/>
    </row>
    <row r="7584" spans="1:8" ht="22.5" hidden="1">
      <c r="A7584" s="219" t="s">
        <v>12899</v>
      </c>
      <c r="B7584" s="208" t="s">
        <v>12900</v>
      </c>
      <c r="C7584" s="209" t="s">
        <v>4675</v>
      </c>
      <c r="D7584" s="210">
        <v>1</v>
      </c>
      <c r="E7584" s="210">
        <f>B$2998/1.25</f>
        <v>1.0960000000000001</v>
      </c>
      <c r="F7584" s="204">
        <f>PRODUCT(D7584:E7584)</f>
        <v>1.0960000000000001</v>
      </c>
      <c r="H7584" s="186"/>
    </row>
    <row r="7585" spans="1:8" ht="12.75" hidden="1" customHeight="1">
      <c r="A7585" s="783" t="s">
        <v>10886</v>
      </c>
      <c r="B7585" s="784"/>
      <c r="C7585" s="784"/>
      <c r="D7585" s="784"/>
      <c r="E7585" s="784"/>
      <c r="F7585" s="204">
        <f>SUM(F7584:F7584)</f>
        <v>1.0960000000000001</v>
      </c>
      <c r="H7585" s="186"/>
    </row>
    <row r="7586" spans="1:8" hidden="1">
      <c r="A7586" s="783" t="s">
        <v>6572</v>
      </c>
      <c r="B7586" s="784"/>
      <c r="C7586" s="784"/>
      <c r="D7586" s="784"/>
      <c r="E7586" s="206" t="s">
        <v>10906</v>
      </c>
      <c r="F7586" s="204">
        <f>SUM(F7582,F7585)</f>
        <v>2.8494999999999999</v>
      </c>
      <c r="H7586" s="186"/>
    </row>
    <row r="7587" spans="1:8" hidden="1">
      <c r="A7587" s="783"/>
      <c r="B7587" s="784"/>
      <c r="C7587" s="784"/>
      <c r="D7587" s="784"/>
      <c r="E7587" s="212" t="s">
        <v>10907</v>
      </c>
      <c r="F7587" s="213">
        <f>F$10*(F7582)</f>
        <v>2.1532979999999999</v>
      </c>
      <c r="H7587" s="186"/>
    </row>
    <row r="7588" spans="1:8" hidden="1">
      <c r="A7588" s="783"/>
      <c r="B7588" s="784"/>
      <c r="C7588" s="784"/>
      <c r="D7588" s="784"/>
      <c r="E7588" s="206" t="s">
        <v>10908</v>
      </c>
      <c r="F7588" s="213">
        <f>SUM(F7586:F7587)*F$11</f>
        <v>1.0005596000000001</v>
      </c>
      <c r="H7588" s="186"/>
    </row>
    <row r="7589" spans="1:8" hidden="1">
      <c r="A7589" s="789"/>
      <c r="B7589" s="790"/>
      <c r="C7589" s="790"/>
      <c r="D7589" s="790"/>
      <c r="E7589" s="215" t="s">
        <v>10909</v>
      </c>
      <c r="F7589" s="216">
        <f>SUM(F7586:F7588)</f>
        <v>6.0033576000000002</v>
      </c>
      <c r="H7589" s="186"/>
    </row>
    <row r="7590" spans="1:8" hidden="1">
      <c r="A7590" s="206"/>
      <c r="B7590" s="206"/>
      <c r="C7590" s="206"/>
      <c r="D7590" s="206"/>
      <c r="E7590" s="212"/>
      <c r="F7590" s="220"/>
      <c r="H7590" s="186"/>
    </row>
    <row r="7591" spans="1:8" hidden="1">
      <c r="A7591" s="206"/>
      <c r="B7591" s="206"/>
      <c r="C7591" s="206"/>
      <c r="D7591" s="206"/>
      <c r="E7591" s="212"/>
      <c r="F7591" s="220"/>
      <c r="H7591" s="186"/>
    </row>
    <row r="7592" spans="1:8" hidden="1">
      <c r="A7592" s="206"/>
      <c r="B7592" s="206"/>
      <c r="C7592" s="206"/>
      <c r="D7592" s="206"/>
      <c r="E7592" s="212"/>
      <c r="F7592" s="220"/>
      <c r="H7592" s="186"/>
    </row>
    <row r="7593" spans="1:8" hidden="1">
      <c r="A7593" s="206"/>
      <c r="B7593" s="206"/>
      <c r="C7593" s="206"/>
      <c r="D7593" s="206"/>
      <c r="E7593" s="212"/>
      <c r="F7593" s="220"/>
      <c r="H7593" s="186"/>
    </row>
    <row r="7594" spans="1:8" hidden="1">
      <c r="A7594" s="206"/>
      <c r="B7594" s="206"/>
      <c r="C7594" s="206"/>
      <c r="D7594" s="206"/>
      <c r="E7594" s="212"/>
      <c r="F7594" s="220"/>
      <c r="H7594" s="186"/>
    </row>
    <row r="7595" spans="1:8" hidden="1">
      <c r="A7595" s="206"/>
      <c r="B7595" s="206"/>
      <c r="C7595" s="206"/>
      <c r="D7595" s="206"/>
      <c r="E7595" s="212"/>
      <c r="F7595" s="220"/>
      <c r="H7595" s="186"/>
    </row>
    <row r="7596" spans="1:8" hidden="1">
      <c r="A7596" s="206"/>
      <c r="B7596" s="206"/>
      <c r="C7596" s="206"/>
      <c r="D7596" s="206"/>
      <c r="E7596" s="212"/>
      <c r="F7596" s="220"/>
      <c r="H7596" s="186"/>
    </row>
    <row r="7597" spans="1:8" hidden="1">
      <c r="A7597" s="206"/>
      <c r="B7597" s="206"/>
      <c r="C7597" s="206"/>
      <c r="D7597" s="206"/>
      <c r="E7597" s="212"/>
      <c r="F7597" s="220"/>
      <c r="H7597" s="186"/>
    </row>
    <row r="7598" spans="1:8" hidden="1">
      <c r="A7598" s="206"/>
      <c r="B7598" s="206"/>
      <c r="C7598" s="206"/>
      <c r="D7598" s="206"/>
      <c r="E7598" s="212"/>
      <c r="F7598" s="220"/>
      <c r="H7598" s="186"/>
    </row>
    <row r="7599" spans="1:8" hidden="1">
      <c r="A7599" s="206"/>
      <c r="B7599" s="206"/>
      <c r="C7599" s="206"/>
      <c r="D7599" s="206"/>
      <c r="E7599" s="212"/>
      <c r="F7599" s="220"/>
      <c r="H7599" s="186"/>
    </row>
    <row r="7600" spans="1:8" hidden="1">
      <c r="H7600" s="186"/>
    </row>
    <row r="7601" spans="1:8" hidden="1">
      <c r="A7601" s="796" t="s">
        <v>12901</v>
      </c>
      <c r="B7601" s="796"/>
      <c r="C7601" s="796"/>
      <c r="D7601" s="796"/>
      <c r="E7601" s="796"/>
      <c r="F7601" s="796"/>
      <c r="H7601" s="186"/>
    </row>
    <row r="7602" spans="1:8" hidden="1">
      <c r="H7602" s="186"/>
    </row>
    <row r="7603" spans="1:8" ht="12.75" hidden="1" customHeight="1">
      <c r="A7603" s="791" t="s">
        <v>9179</v>
      </c>
      <c r="B7603" s="792"/>
      <c r="C7603" s="792"/>
      <c r="D7603" s="792"/>
      <c r="E7603" s="792"/>
      <c r="F7603" s="189" t="s">
        <v>6571</v>
      </c>
      <c r="H7603" s="186"/>
    </row>
    <row r="7604" spans="1:8" ht="12.75" hidden="1" customHeight="1">
      <c r="A7604" s="190" t="s">
        <v>10268</v>
      </c>
      <c r="B7604" s="191">
        <f>ROUND(F7620,2)</f>
        <v>5.81</v>
      </c>
      <c r="C7604" s="269"/>
      <c r="D7604" s="269"/>
      <c r="E7604" s="269"/>
      <c r="F7604" s="271"/>
      <c r="H7604" s="186"/>
    </row>
    <row r="7605" spans="1:8" ht="12.75" hidden="1" customHeight="1">
      <c r="A7605" s="195" t="s">
        <v>12885</v>
      </c>
      <c r="B7605" s="196" t="s">
        <v>8261</v>
      </c>
      <c r="C7605" s="196" t="s">
        <v>8262</v>
      </c>
      <c r="D7605" s="196" t="s">
        <v>8263</v>
      </c>
      <c r="E7605" s="196" t="s">
        <v>8264</v>
      </c>
      <c r="F7605" s="197" t="s">
        <v>8265</v>
      </c>
      <c r="H7605" s="186"/>
    </row>
    <row r="7606" spans="1:8" ht="12.75" hidden="1" customHeight="1">
      <c r="A7606" s="778" t="s">
        <v>6573</v>
      </c>
      <c r="B7606" s="779"/>
      <c r="C7606" s="779"/>
      <c r="D7606" s="779"/>
      <c r="E7606" s="779"/>
      <c r="F7606" s="780"/>
      <c r="H7606" s="186"/>
    </row>
    <row r="7607" spans="1:8" ht="12.75" hidden="1" customHeight="1">
      <c r="A7607" s="219" t="s">
        <v>2441</v>
      </c>
      <c r="B7607" s="208" t="s">
        <v>2442</v>
      </c>
      <c r="C7607" s="209" t="s">
        <v>13436</v>
      </c>
      <c r="D7607" s="210">
        <v>2.9399999999999999E-2</v>
      </c>
      <c r="E7607" s="211">
        <f>Insumos!D$141</f>
        <v>60.75</v>
      </c>
      <c r="F7607" s="204">
        <f>PRODUCT(D7607:E7607)</f>
        <v>1.7860499999999999</v>
      </c>
      <c r="H7607" s="186"/>
    </row>
    <row r="7608" spans="1:8" ht="12.75" hidden="1" customHeight="1">
      <c r="A7608" s="783" t="s">
        <v>6574</v>
      </c>
      <c r="B7608" s="784"/>
      <c r="C7608" s="784"/>
      <c r="D7608" s="784"/>
      <c r="E7608" s="784"/>
      <c r="F7608" s="204">
        <f>SUM(F7607:F7607)</f>
        <v>1.7860499999999999</v>
      </c>
      <c r="H7608" s="186"/>
    </row>
    <row r="7609" spans="1:8" ht="12.75" hidden="1" customHeight="1">
      <c r="A7609" s="778" t="s">
        <v>13437</v>
      </c>
      <c r="B7609" s="779"/>
      <c r="C7609" s="779"/>
      <c r="D7609" s="779"/>
      <c r="E7609" s="779"/>
      <c r="F7609" s="780"/>
      <c r="H7609" s="186"/>
    </row>
    <row r="7610" spans="1:8" ht="12.75" hidden="1" customHeight="1">
      <c r="A7610" s="207" t="s">
        <v>8831</v>
      </c>
      <c r="B7610" s="208" t="s">
        <v>8832</v>
      </c>
      <c r="C7610" s="209" t="s">
        <v>13436</v>
      </c>
      <c r="D7610" s="210">
        <v>0.23499999999999999</v>
      </c>
      <c r="E7610" s="211">
        <f>F$14</f>
        <v>2.89</v>
      </c>
      <c r="F7610" s="204">
        <f>PRODUCT(D7610:E7610)</f>
        <v>0.67915000000000003</v>
      </c>
      <c r="H7610" s="186"/>
    </row>
    <row r="7611" spans="1:8" ht="12.75" hidden="1" customHeight="1">
      <c r="A7611" s="207" t="s">
        <v>4681</v>
      </c>
      <c r="B7611" s="208" t="s">
        <v>4682</v>
      </c>
      <c r="C7611" s="209" t="s">
        <v>13436</v>
      </c>
      <c r="D7611" s="210">
        <v>0.23499999999999999</v>
      </c>
      <c r="E7611" s="211">
        <f>F$12</f>
        <v>2.12</v>
      </c>
      <c r="F7611" s="204">
        <f>PRODUCT(D7611:E7611)</f>
        <v>0.49819999999999998</v>
      </c>
      <c r="H7611" s="186"/>
    </row>
    <row r="7612" spans="1:8" ht="12.75" hidden="1" customHeight="1">
      <c r="A7612" s="783" t="s">
        <v>13444</v>
      </c>
      <c r="B7612" s="784"/>
      <c r="C7612" s="784"/>
      <c r="D7612" s="784"/>
      <c r="E7612" s="784"/>
      <c r="F7612" s="204">
        <f>SUM(F7610:F7611)</f>
        <v>1.1773500000000001</v>
      </c>
      <c r="H7612" s="186"/>
    </row>
    <row r="7613" spans="1:8" ht="12.75" hidden="1" customHeight="1">
      <c r="A7613" s="778" t="s">
        <v>8771</v>
      </c>
      <c r="B7613" s="779"/>
      <c r="C7613" s="779"/>
      <c r="D7613" s="779"/>
      <c r="E7613" s="779"/>
      <c r="F7613" s="780"/>
      <c r="H7613" s="186"/>
    </row>
    <row r="7614" spans="1:8" ht="12.75" hidden="1" customHeight="1">
      <c r="A7614" s="219" t="s">
        <v>7242</v>
      </c>
      <c r="B7614" s="208" t="s">
        <v>7243</v>
      </c>
      <c r="C7614" s="209" t="s">
        <v>8667</v>
      </c>
      <c r="D7614" s="210">
        <v>1.23E-2</v>
      </c>
      <c r="E7614" s="210">
        <f>B$2846/1.25</f>
        <v>22</v>
      </c>
      <c r="F7614" s="204">
        <f>PRODUCT(D7614:E7614)</f>
        <v>0.27060000000000001</v>
      </c>
      <c r="H7614" s="186"/>
    </row>
    <row r="7615" spans="1:8" ht="12.75" hidden="1" customHeight="1">
      <c r="A7615" s="219" t="s">
        <v>8668</v>
      </c>
      <c r="B7615" s="208" t="s">
        <v>8669</v>
      </c>
      <c r="C7615" s="209" t="s">
        <v>8667</v>
      </c>
      <c r="D7615" s="210">
        <v>1.23E-2</v>
      </c>
      <c r="E7615" s="210">
        <f>B$3012/1.25</f>
        <v>13.408000000000001</v>
      </c>
      <c r="F7615" s="204">
        <f>PRODUCT(D7615:E7615)</f>
        <v>0.16491840000000002</v>
      </c>
      <c r="H7615" s="186"/>
    </row>
    <row r="7616" spans="1:8" ht="12.75" hidden="1" customHeight="1">
      <c r="A7616" s="783" t="s">
        <v>10886</v>
      </c>
      <c r="B7616" s="784"/>
      <c r="C7616" s="784"/>
      <c r="D7616" s="784"/>
      <c r="E7616" s="784"/>
      <c r="F7616" s="204">
        <f>SUM(F7614:F7615)</f>
        <v>0.43551840000000003</v>
      </c>
      <c r="H7616" s="186"/>
    </row>
    <row r="7617" spans="1:8" ht="12.75" hidden="1" customHeight="1">
      <c r="A7617" s="783" t="s">
        <v>6572</v>
      </c>
      <c r="B7617" s="784"/>
      <c r="C7617" s="784"/>
      <c r="D7617" s="784"/>
      <c r="E7617" s="206" t="s">
        <v>10906</v>
      </c>
      <c r="F7617" s="204">
        <f>SUM(F7608,F7612,F7616)</f>
        <v>3.3989183999999999</v>
      </c>
      <c r="H7617" s="186"/>
    </row>
    <row r="7618" spans="1:8" ht="12.75" hidden="1" customHeight="1">
      <c r="A7618" s="783"/>
      <c r="B7618" s="784"/>
      <c r="C7618" s="784"/>
      <c r="D7618" s="784"/>
      <c r="E7618" s="212" t="s">
        <v>10907</v>
      </c>
      <c r="F7618" s="213">
        <f>F$10*(F7612)</f>
        <v>1.4457858000000001</v>
      </c>
      <c r="H7618" s="186"/>
    </row>
    <row r="7619" spans="1:8" ht="12.75" hidden="1" customHeight="1">
      <c r="A7619" s="783"/>
      <c r="B7619" s="784"/>
      <c r="C7619" s="784"/>
      <c r="D7619" s="784"/>
      <c r="E7619" s="206" t="s">
        <v>10908</v>
      </c>
      <c r="F7619" s="213">
        <f>SUM(F7617:F7618)*F$11</f>
        <v>0.96894084000000003</v>
      </c>
      <c r="H7619" s="186"/>
    </row>
    <row r="7620" spans="1:8" ht="12.75" hidden="1" customHeight="1">
      <c r="A7620" s="789"/>
      <c r="B7620" s="790"/>
      <c r="C7620" s="790"/>
      <c r="D7620" s="790"/>
      <c r="E7620" s="215" t="s">
        <v>10909</v>
      </c>
      <c r="F7620" s="216">
        <f>SUM(F7617:F7619)</f>
        <v>5.8136450399999999</v>
      </c>
      <c r="H7620" s="186"/>
    </row>
    <row r="7621" spans="1:8" ht="12.75" hidden="1" customHeight="1">
      <c r="H7621" s="186"/>
    </row>
    <row r="7622" spans="1:8" ht="12.75" hidden="1" customHeight="1">
      <c r="A7622" s="791" t="s">
        <v>14408</v>
      </c>
      <c r="B7622" s="792"/>
      <c r="C7622" s="792"/>
      <c r="D7622" s="792"/>
      <c r="E7622" s="792"/>
      <c r="F7622" s="189" t="s">
        <v>6571</v>
      </c>
      <c r="H7622" s="186"/>
    </row>
    <row r="7623" spans="1:8" ht="12.75" hidden="1" customHeight="1">
      <c r="A7623" s="190" t="s">
        <v>10268</v>
      </c>
      <c r="B7623" s="191">
        <f>ROUND(F7639,2)</f>
        <v>6.1</v>
      </c>
      <c r="C7623" s="269"/>
      <c r="D7623" s="269"/>
      <c r="E7623" s="269"/>
      <c r="F7623" s="271"/>
      <c r="H7623" s="186"/>
    </row>
    <row r="7624" spans="1:8" ht="12.75" hidden="1" customHeight="1">
      <c r="A7624" s="195" t="s">
        <v>12885</v>
      </c>
      <c r="B7624" s="196" t="s">
        <v>8261</v>
      </c>
      <c r="C7624" s="196" t="s">
        <v>8262</v>
      </c>
      <c r="D7624" s="196" t="s">
        <v>8263</v>
      </c>
      <c r="E7624" s="196" t="s">
        <v>8264</v>
      </c>
      <c r="F7624" s="197" t="s">
        <v>8265</v>
      </c>
      <c r="H7624" s="186"/>
    </row>
    <row r="7625" spans="1:8" ht="12.75" hidden="1" customHeight="1">
      <c r="A7625" s="778" t="s">
        <v>6573</v>
      </c>
      <c r="B7625" s="779"/>
      <c r="C7625" s="779"/>
      <c r="D7625" s="779"/>
      <c r="E7625" s="779"/>
      <c r="F7625" s="780"/>
      <c r="H7625" s="186"/>
    </row>
    <row r="7626" spans="1:8" ht="12.75" hidden="1" customHeight="1">
      <c r="A7626" s="219" t="s">
        <v>2441</v>
      </c>
      <c r="B7626" s="208" t="s">
        <v>2442</v>
      </c>
      <c r="C7626" s="209" t="s">
        <v>13436</v>
      </c>
      <c r="D7626" s="210">
        <v>3.0300000000000001E-2</v>
      </c>
      <c r="E7626" s="211">
        <f>Insumos!D$141</f>
        <v>60.75</v>
      </c>
      <c r="F7626" s="204">
        <f>PRODUCT(D7626:E7626)</f>
        <v>1.8407249999999999</v>
      </c>
      <c r="H7626" s="186"/>
    </row>
    <row r="7627" spans="1:8" ht="12.75" hidden="1" customHeight="1">
      <c r="A7627" s="783" t="s">
        <v>6574</v>
      </c>
      <c r="B7627" s="784"/>
      <c r="C7627" s="784"/>
      <c r="D7627" s="784"/>
      <c r="E7627" s="784"/>
      <c r="F7627" s="204">
        <f>SUM(F7626:F7626)</f>
        <v>1.8407249999999999</v>
      </c>
      <c r="H7627" s="186"/>
    </row>
    <row r="7628" spans="1:8" ht="12.75" hidden="1" customHeight="1">
      <c r="A7628" s="778" t="s">
        <v>13437</v>
      </c>
      <c r="B7628" s="779"/>
      <c r="C7628" s="779"/>
      <c r="D7628" s="779"/>
      <c r="E7628" s="779"/>
      <c r="F7628" s="780"/>
      <c r="H7628" s="186"/>
    </row>
    <row r="7629" spans="1:8" ht="12.75" hidden="1" customHeight="1">
      <c r="A7629" s="207" t="s">
        <v>8831</v>
      </c>
      <c r="B7629" s="208" t="s">
        <v>8832</v>
      </c>
      <c r="C7629" s="209" t="s">
        <v>13436</v>
      </c>
      <c r="D7629" s="210">
        <v>0.24299999999999999</v>
      </c>
      <c r="E7629" s="211">
        <f>F$14</f>
        <v>2.89</v>
      </c>
      <c r="F7629" s="204">
        <f>PRODUCT(D7629:E7629)</f>
        <v>0.70227000000000006</v>
      </c>
      <c r="H7629" s="186"/>
    </row>
    <row r="7630" spans="1:8" ht="12.75" hidden="1" customHeight="1">
      <c r="A7630" s="207" t="s">
        <v>4681</v>
      </c>
      <c r="B7630" s="208" t="s">
        <v>4682</v>
      </c>
      <c r="C7630" s="209" t="s">
        <v>13436</v>
      </c>
      <c r="D7630" s="210">
        <v>0.24299999999999999</v>
      </c>
      <c r="E7630" s="211">
        <f>F$12</f>
        <v>2.12</v>
      </c>
      <c r="F7630" s="204">
        <f>PRODUCT(D7630:E7630)</f>
        <v>0.51516000000000006</v>
      </c>
      <c r="H7630" s="186"/>
    </row>
    <row r="7631" spans="1:8" ht="12.75" hidden="1" customHeight="1">
      <c r="A7631" s="783" t="s">
        <v>13444</v>
      </c>
      <c r="B7631" s="784"/>
      <c r="C7631" s="784"/>
      <c r="D7631" s="784"/>
      <c r="E7631" s="784"/>
      <c r="F7631" s="204">
        <f>SUM(F7629:F7630)</f>
        <v>1.2174300000000002</v>
      </c>
      <c r="H7631" s="186"/>
    </row>
    <row r="7632" spans="1:8" ht="12.75" hidden="1" customHeight="1">
      <c r="A7632" s="778" t="s">
        <v>8771</v>
      </c>
      <c r="B7632" s="779"/>
      <c r="C7632" s="779"/>
      <c r="D7632" s="779"/>
      <c r="E7632" s="779"/>
      <c r="F7632" s="780"/>
      <c r="H7632" s="186"/>
    </row>
    <row r="7633" spans="1:8" ht="12.75" hidden="1" customHeight="1">
      <c r="A7633" s="219" t="s">
        <v>7242</v>
      </c>
      <c r="B7633" s="208" t="s">
        <v>7243</v>
      </c>
      <c r="C7633" s="209" t="s">
        <v>8667</v>
      </c>
      <c r="D7633" s="210">
        <v>1.4999999999999999E-2</v>
      </c>
      <c r="E7633" s="210">
        <f>B$2846/1.25</f>
        <v>22</v>
      </c>
      <c r="F7633" s="204">
        <f>PRODUCT(D7633:E7633)</f>
        <v>0.32999999999999996</v>
      </c>
      <c r="H7633" s="186"/>
    </row>
    <row r="7634" spans="1:8" ht="12.75" hidden="1" customHeight="1">
      <c r="A7634" s="219" t="s">
        <v>8668</v>
      </c>
      <c r="B7634" s="208" t="s">
        <v>8669</v>
      </c>
      <c r="C7634" s="209" t="s">
        <v>8667</v>
      </c>
      <c r="D7634" s="210">
        <v>1.4999999999999999E-2</v>
      </c>
      <c r="E7634" s="210">
        <f>B$3012/1.25</f>
        <v>13.408000000000001</v>
      </c>
      <c r="F7634" s="204">
        <f>PRODUCT(D7634:E7634)</f>
        <v>0.20112000000000002</v>
      </c>
      <c r="H7634" s="186"/>
    </row>
    <row r="7635" spans="1:8" ht="12.75" hidden="1" customHeight="1">
      <c r="A7635" s="783" t="s">
        <v>10886</v>
      </c>
      <c r="B7635" s="784"/>
      <c r="C7635" s="784"/>
      <c r="D7635" s="784"/>
      <c r="E7635" s="784"/>
      <c r="F7635" s="204">
        <f>SUM(F7633:F7634)</f>
        <v>0.53112000000000004</v>
      </c>
      <c r="H7635" s="186"/>
    </row>
    <row r="7636" spans="1:8" ht="12.75" hidden="1" customHeight="1">
      <c r="A7636" s="783" t="s">
        <v>6572</v>
      </c>
      <c r="B7636" s="784"/>
      <c r="C7636" s="784"/>
      <c r="D7636" s="784"/>
      <c r="E7636" s="206" t="s">
        <v>10906</v>
      </c>
      <c r="F7636" s="204">
        <f>SUM(F7627,F7631,F7635)</f>
        <v>3.5892750000000002</v>
      </c>
      <c r="H7636" s="186"/>
    </row>
    <row r="7637" spans="1:8" ht="12.75" hidden="1" customHeight="1">
      <c r="A7637" s="783"/>
      <c r="B7637" s="784"/>
      <c r="C7637" s="784"/>
      <c r="D7637" s="784"/>
      <c r="E7637" s="212" t="s">
        <v>10907</v>
      </c>
      <c r="F7637" s="213">
        <f>F$10*(F7631)</f>
        <v>1.4950040400000002</v>
      </c>
      <c r="H7637" s="186"/>
    </row>
    <row r="7638" spans="1:8" ht="12.75" hidden="1" customHeight="1">
      <c r="A7638" s="783"/>
      <c r="B7638" s="784"/>
      <c r="C7638" s="784"/>
      <c r="D7638" s="784"/>
      <c r="E7638" s="206" t="s">
        <v>10908</v>
      </c>
      <c r="F7638" s="213">
        <f>SUM(F7636:F7637)*F$11</f>
        <v>1.0168558080000001</v>
      </c>
      <c r="H7638" s="186"/>
    </row>
    <row r="7639" spans="1:8" ht="12.75" hidden="1" customHeight="1">
      <c r="A7639" s="789"/>
      <c r="B7639" s="790"/>
      <c r="C7639" s="790"/>
      <c r="D7639" s="790"/>
      <c r="E7639" s="215" t="s">
        <v>10909</v>
      </c>
      <c r="F7639" s="216">
        <f>SUM(F7636:F7638)</f>
        <v>6.1011348480000001</v>
      </c>
      <c r="H7639" s="186"/>
    </row>
    <row r="7640" spans="1:8" ht="12.75" hidden="1" customHeight="1">
      <c r="A7640" s="206"/>
      <c r="B7640" s="206"/>
      <c r="C7640" s="206"/>
      <c r="D7640" s="206"/>
      <c r="E7640" s="212"/>
      <c r="F7640" s="220"/>
      <c r="H7640" s="186"/>
    </row>
    <row r="7641" spans="1:8" ht="12.75" hidden="1" customHeight="1">
      <c r="A7641" s="206"/>
      <c r="B7641" s="206"/>
      <c r="C7641" s="206"/>
      <c r="D7641" s="206"/>
      <c r="E7641" s="212"/>
      <c r="F7641" s="220"/>
      <c r="H7641" s="186"/>
    </row>
    <row r="7642" spans="1:8" ht="12.75" hidden="1" customHeight="1">
      <c r="A7642" s="206"/>
      <c r="B7642" s="206"/>
      <c r="C7642" s="206"/>
      <c r="D7642" s="206"/>
      <c r="E7642" s="212"/>
      <c r="F7642" s="220"/>
      <c r="H7642" s="186"/>
    </row>
    <row r="7643" spans="1:8" hidden="1">
      <c r="H7643" s="186"/>
    </row>
    <row r="7644" spans="1:8" ht="12.75" hidden="1" customHeight="1">
      <c r="A7644" s="791" t="s">
        <v>14409</v>
      </c>
      <c r="B7644" s="792"/>
      <c r="C7644" s="792"/>
      <c r="D7644" s="792"/>
      <c r="E7644" s="792"/>
      <c r="F7644" s="189" t="s">
        <v>6571</v>
      </c>
      <c r="H7644" s="186"/>
    </row>
    <row r="7645" spans="1:8" hidden="1">
      <c r="A7645" s="190" t="s">
        <v>10268</v>
      </c>
      <c r="B7645" s="191">
        <f>ROUND(F7661,2)</f>
        <v>7.14</v>
      </c>
      <c r="C7645" s="269"/>
      <c r="D7645" s="269"/>
      <c r="E7645" s="269"/>
      <c r="F7645" s="271"/>
      <c r="H7645" s="186"/>
    </row>
    <row r="7646" spans="1:8" hidden="1">
      <c r="A7646" s="195" t="s">
        <v>12885</v>
      </c>
      <c r="B7646" s="196" t="s">
        <v>8261</v>
      </c>
      <c r="C7646" s="196" t="s">
        <v>8262</v>
      </c>
      <c r="D7646" s="196" t="s">
        <v>8263</v>
      </c>
      <c r="E7646" s="196" t="s">
        <v>8264</v>
      </c>
      <c r="F7646" s="197" t="s">
        <v>8265</v>
      </c>
      <c r="H7646" s="186"/>
    </row>
    <row r="7647" spans="1:8" ht="12.75" hidden="1" customHeight="1">
      <c r="A7647" s="778" t="s">
        <v>6573</v>
      </c>
      <c r="B7647" s="779"/>
      <c r="C7647" s="779"/>
      <c r="D7647" s="779"/>
      <c r="E7647" s="779"/>
      <c r="F7647" s="780"/>
      <c r="H7647" s="186"/>
    </row>
    <row r="7648" spans="1:8" hidden="1">
      <c r="A7648" s="219" t="s">
        <v>2441</v>
      </c>
      <c r="B7648" s="208" t="s">
        <v>2442</v>
      </c>
      <c r="C7648" s="209" t="s">
        <v>13436</v>
      </c>
      <c r="D7648" s="210">
        <v>4.1700000000000001E-2</v>
      </c>
      <c r="E7648" s="211">
        <f>Insumos!D$141</f>
        <v>60.75</v>
      </c>
      <c r="F7648" s="204">
        <f>PRODUCT(D7648:E7648)</f>
        <v>2.5332750000000002</v>
      </c>
      <c r="H7648" s="186"/>
    </row>
    <row r="7649" spans="1:8" ht="12.75" hidden="1" customHeight="1">
      <c r="A7649" s="783" t="s">
        <v>6574</v>
      </c>
      <c r="B7649" s="784"/>
      <c r="C7649" s="784"/>
      <c r="D7649" s="784"/>
      <c r="E7649" s="784"/>
      <c r="F7649" s="204">
        <f>SUM(F7648:F7648)</f>
        <v>2.5332750000000002</v>
      </c>
      <c r="H7649" s="186"/>
    </row>
    <row r="7650" spans="1:8" ht="12.75" hidden="1" customHeight="1">
      <c r="A7650" s="778" t="s">
        <v>13437</v>
      </c>
      <c r="B7650" s="779"/>
      <c r="C7650" s="779"/>
      <c r="D7650" s="779"/>
      <c r="E7650" s="779"/>
      <c r="F7650" s="780"/>
      <c r="H7650" s="186"/>
    </row>
    <row r="7651" spans="1:8" hidden="1">
      <c r="A7651" s="207" t="s">
        <v>8831</v>
      </c>
      <c r="B7651" s="208" t="s">
        <v>8832</v>
      </c>
      <c r="C7651" s="209" t="s">
        <v>13436</v>
      </c>
      <c r="D7651" s="210">
        <v>0.25</v>
      </c>
      <c r="E7651" s="211">
        <f>F$14</f>
        <v>2.89</v>
      </c>
      <c r="F7651" s="204">
        <f>PRODUCT(D7651:E7651)</f>
        <v>0.72250000000000003</v>
      </c>
      <c r="H7651" s="186"/>
    </row>
    <row r="7652" spans="1:8" hidden="1">
      <c r="A7652" s="207" t="s">
        <v>4681</v>
      </c>
      <c r="B7652" s="208" t="s">
        <v>4682</v>
      </c>
      <c r="C7652" s="209" t="s">
        <v>13436</v>
      </c>
      <c r="D7652" s="210">
        <v>0.25</v>
      </c>
      <c r="E7652" s="211">
        <f>F$12</f>
        <v>2.12</v>
      </c>
      <c r="F7652" s="204">
        <f>PRODUCT(D7652:E7652)</f>
        <v>0.53</v>
      </c>
      <c r="H7652" s="186"/>
    </row>
    <row r="7653" spans="1:8" ht="12.75" hidden="1" customHeight="1">
      <c r="A7653" s="783" t="s">
        <v>13444</v>
      </c>
      <c r="B7653" s="784"/>
      <c r="C7653" s="784"/>
      <c r="D7653" s="784"/>
      <c r="E7653" s="784"/>
      <c r="F7653" s="204">
        <f>SUM(F7651:F7652)</f>
        <v>1.2524999999999999</v>
      </c>
      <c r="H7653" s="186"/>
    </row>
    <row r="7654" spans="1:8" hidden="1">
      <c r="A7654" s="778" t="s">
        <v>8771</v>
      </c>
      <c r="B7654" s="779"/>
      <c r="C7654" s="779"/>
      <c r="D7654" s="779"/>
      <c r="E7654" s="779"/>
      <c r="F7654" s="780"/>
      <c r="H7654" s="186"/>
    </row>
    <row r="7655" spans="1:8" ht="22.5" hidden="1">
      <c r="A7655" s="219" t="s">
        <v>7242</v>
      </c>
      <c r="B7655" s="208" t="s">
        <v>7243</v>
      </c>
      <c r="C7655" s="209" t="s">
        <v>8667</v>
      </c>
      <c r="D7655" s="210">
        <v>1.7600000000000001E-2</v>
      </c>
      <c r="E7655" s="210">
        <f>B$2846/1.25</f>
        <v>22</v>
      </c>
      <c r="F7655" s="204">
        <f>PRODUCT(D7655:E7655)</f>
        <v>0.38720000000000004</v>
      </c>
      <c r="H7655" s="186"/>
    </row>
    <row r="7656" spans="1:8" ht="22.5" hidden="1">
      <c r="A7656" s="219" t="s">
        <v>8668</v>
      </c>
      <c r="B7656" s="208" t="s">
        <v>8669</v>
      </c>
      <c r="C7656" s="209" t="s">
        <v>8667</v>
      </c>
      <c r="D7656" s="210">
        <v>1.7600000000000001E-2</v>
      </c>
      <c r="E7656" s="210">
        <f>B$3012/1.25</f>
        <v>13.408000000000001</v>
      </c>
      <c r="F7656" s="204">
        <f>PRODUCT(D7656:E7656)</f>
        <v>0.23598080000000005</v>
      </c>
      <c r="H7656" s="186"/>
    </row>
    <row r="7657" spans="1:8" ht="12.75" hidden="1" customHeight="1">
      <c r="A7657" s="783" t="s">
        <v>10886</v>
      </c>
      <c r="B7657" s="784"/>
      <c r="C7657" s="784"/>
      <c r="D7657" s="784"/>
      <c r="E7657" s="784"/>
      <c r="F7657" s="204">
        <f>SUM(F7655:F7656)</f>
        <v>0.62318080000000009</v>
      </c>
      <c r="H7657" s="186"/>
    </row>
    <row r="7658" spans="1:8" hidden="1">
      <c r="A7658" s="783" t="s">
        <v>6572</v>
      </c>
      <c r="B7658" s="784"/>
      <c r="C7658" s="784"/>
      <c r="D7658" s="784"/>
      <c r="E7658" s="206" t="s">
        <v>10906</v>
      </c>
      <c r="F7658" s="204">
        <f>SUM(F7649,F7653,F7657)</f>
        <v>4.4089558000000002</v>
      </c>
      <c r="H7658" s="186"/>
    </row>
    <row r="7659" spans="1:8" hidden="1">
      <c r="A7659" s="783"/>
      <c r="B7659" s="784"/>
      <c r="C7659" s="784"/>
      <c r="D7659" s="784"/>
      <c r="E7659" s="212" t="s">
        <v>10907</v>
      </c>
      <c r="F7659" s="213">
        <f>F$10*(F7653)</f>
        <v>1.5380699999999998</v>
      </c>
      <c r="H7659" s="186"/>
    </row>
    <row r="7660" spans="1:8" hidden="1">
      <c r="A7660" s="783"/>
      <c r="B7660" s="784"/>
      <c r="C7660" s="784"/>
      <c r="D7660" s="784"/>
      <c r="E7660" s="206" t="s">
        <v>10908</v>
      </c>
      <c r="F7660" s="213">
        <f>SUM(F7658:F7659)*F$11</f>
        <v>1.1894051600000002</v>
      </c>
      <c r="H7660" s="186"/>
    </row>
    <row r="7661" spans="1:8" hidden="1">
      <c r="A7661" s="789"/>
      <c r="B7661" s="790"/>
      <c r="C7661" s="790"/>
      <c r="D7661" s="790"/>
      <c r="E7661" s="215" t="s">
        <v>10909</v>
      </c>
      <c r="F7661" s="216">
        <f>SUM(F7658:F7660)</f>
        <v>7.1364309600000002</v>
      </c>
      <c r="H7661" s="186"/>
    </row>
    <row r="7662" spans="1:8" hidden="1">
      <c r="H7662" s="186"/>
    </row>
    <row r="7663" spans="1:8" ht="12.75" hidden="1" customHeight="1">
      <c r="A7663" s="791" t="s">
        <v>14410</v>
      </c>
      <c r="B7663" s="792"/>
      <c r="C7663" s="792"/>
      <c r="D7663" s="792"/>
      <c r="E7663" s="792"/>
      <c r="F7663" s="189" t="s">
        <v>6571</v>
      </c>
      <c r="H7663" s="186"/>
    </row>
    <row r="7664" spans="1:8" hidden="1">
      <c r="A7664" s="190" t="s">
        <v>10268</v>
      </c>
      <c r="B7664" s="191">
        <f>ROUND(F7680,2)</f>
        <v>7.53</v>
      </c>
      <c r="C7664" s="269"/>
      <c r="D7664" s="269"/>
      <c r="E7664" s="269"/>
      <c r="F7664" s="271"/>
      <c r="H7664" s="186"/>
    </row>
    <row r="7665" spans="1:8" hidden="1">
      <c r="A7665" s="195" t="s">
        <v>12885</v>
      </c>
      <c r="B7665" s="196" t="s">
        <v>8261</v>
      </c>
      <c r="C7665" s="196" t="s">
        <v>8262</v>
      </c>
      <c r="D7665" s="196" t="s">
        <v>8263</v>
      </c>
      <c r="E7665" s="196" t="s">
        <v>8264</v>
      </c>
      <c r="F7665" s="197" t="s">
        <v>8265</v>
      </c>
      <c r="H7665" s="186"/>
    </row>
    <row r="7666" spans="1:8" ht="12.75" hidden="1" customHeight="1">
      <c r="A7666" s="778" t="s">
        <v>6573</v>
      </c>
      <c r="B7666" s="779"/>
      <c r="C7666" s="779"/>
      <c r="D7666" s="779"/>
      <c r="E7666" s="779"/>
      <c r="F7666" s="780"/>
      <c r="H7666" s="186"/>
    </row>
    <row r="7667" spans="1:8" hidden="1">
      <c r="A7667" s="339" t="s">
        <v>2441</v>
      </c>
      <c r="B7667" s="336" t="s">
        <v>2442</v>
      </c>
      <c r="C7667" s="337" t="s">
        <v>13436</v>
      </c>
      <c r="D7667" s="338">
        <v>4.2999999999999997E-2</v>
      </c>
      <c r="E7667" s="211">
        <f>Insumos!D$141</f>
        <v>60.75</v>
      </c>
      <c r="F7667" s="204">
        <f>PRODUCT(D7667:E7667)</f>
        <v>2.61225</v>
      </c>
      <c r="H7667" s="186"/>
    </row>
    <row r="7668" spans="1:8" ht="12.75" hidden="1" customHeight="1">
      <c r="A7668" s="783" t="s">
        <v>6574</v>
      </c>
      <c r="B7668" s="784"/>
      <c r="C7668" s="784"/>
      <c r="D7668" s="784"/>
      <c r="E7668" s="784"/>
      <c r="F7668" s="204">
        <f>SUM(F7667:F7667)</f>
        <v>2.61225</v>
      </c>
      <c r="H7668" s="186"/>
    </row>
    <row r="7669" spans="1:8" ht="12.75" hidden="1" customHeight="1">
      <c r="A7669" s="778" t="s">
        <v>13437</v>
      </c>
      <c r="B7669" s="779"/>
      <c r="C7669" s="779"/>
      <c r="D7669" s="779"/>
      <c r="E7669" s="779"/>
      <c r="F7669" s="780"/>
      <c r="H7669" s="186"/>
    </row>
    <row r="7670" spans="1:8" hidden="1">
      <c r="A7670" s="336" t="s">
        <v>8831</v>
      </c>
      <c r="B7670" s="336" t="s">
        <v>8832</v>
      </c>
      <c r="C7670" s="337" t="s">
        <v>13436</v>
      </c>
      <c r="D7670" s="338">
        <v>0.25800000000000001</v>
      </c>
      <c r="E7670" s="211">
        <f>F$14</f>
        <v>2.89</v>
      </c>
      <c r="F7670" s="204">
        <f>PRODUCT(D7670:E7670)</f>
        <v>0.74562000000000006</v>
      </c>
      <c r="H7670" s="186"/>
    </row>
    <row r="7671" spans="1:8" hidden="1">
      <c r="A7671" s="336" t="s">
        <v>4681</v>
      </c>
      <c r="B7671" s="336" t="s">
        <v>4682</v>
      </c>
      <c r="C7671" s="337" t="s">
        <v>13436</v>
      </c>
      <c r="D7671" s="338">
        <v>0.25800000000000001</v>
      </c>
      <c r="E7671" s="211">
        <f>F$12</f>
        <v>2.12</v>
      </c>
      <c r="F7671" s="204">
        <f>PRODUCT(D7671:E7671)</f>
        <v>0.54696</v>
      </c>
      <c r="H7671" s="186"/>
    </row>
    <row r="7672" spans="1:8" ht="12.75" hidden="1" customHeight="1">
      <c r="A7672" s="783" t="s">
        <v>13444</v>
      </c>
      <c r="B7672" s="784"/>
      <c r="C7672" s="784"/>
      <c r="D7672" s="784"/>
      <c r="E7672" s="784"/>
      <c r="F7672" s="204">
        <f>SUM(F7670:F7671)</f>
        <v>1.2925800000000001</v>
      </c>
      <c r="H7672" s="186"/>
    </row>
    <row r="7673" spans="1:8" hidden="1">
      <c r="A7673" s="778" t="s">
        <v>8771</v>
      </c>
      <c r="B7673" s="779"/>
      <c r="C7673" s="779"/>
      <c r="D7673" s="779"/>
      <c r="E7673" s="779"/>
      <c r="F7673" s="780"/>
      <c r="H7673" s="186"/>
    </row>
    <row r="7674" spans="1:8" ht="22.5" hidden="1">
      <c r="A7674" s="339" t="s">
        <v>7242</v>
      </c>
      <c r="B7674" s="336" t="s">
        <v>7243</v>
      </c>
      <c r="C7674" s="337" t="s">
        <v>8667</v>
      </c>
      <c r="D7674" s="338">
        <v>2.2100000000000002E-2</v>
      </c>
      <c r="E7674" s="210">
        <f>B$2846/1.25</f>
        <v>22</v>
      </c>
      <c r="F7674" s="204">
        <f>PRODUCT(D7674:E7674)</f>
        <v>0.48620000000000002</v>
      </c>
      <c r="H7674" s="186"/>
    </row>
    <row r="7675" spans="1:8" ht="22.5" hidden="1">
      <c r="A7675" s="339" t="s">
        <v>8668</v>
      </c>
      <c r="B7675" s="336" t="s">
        <v>8669</v>
      </c>
      <c r="C7675" s="337" t="s">
        <v>8667</v>
      </c>
      <c r="D7675" s="338">
        <v>2.2100000000000002E-2</v>
      </c>
      <c r="E7675" s="210">
        <f>B$3012/1.25</f>
        <v>13.408000000000001</v>
      </c>
      <c r="F7675" s="204">
        <f>PRODUCT(D7675:E7675)</f>
        <v>0.29631680000000005</v>
      </c>
      <c r="H7675" s="186"/>
    </row>
    <row r="7676" spans="1:8" ht="12.75" hidden="1" customHeight="1">
      <c r="A7676" s="783" t="s">
        <v>10886</v>
      </c>
      <c r="B7676" s="784"/>
      <c r="C7676" s="784"/>
      <c r="D7676" s="784"/>
      <c r="E7676" s="784"/>
      <c r="F7676" s="204">
        <f>SUM(F7674:F7675)</f>
        <v>0.78251680000000001</v>
      </c>
      <c r="H7676" s="186"/>
    </row>
    <row r="7677" spans="1:8" hidden="1">
      <c r="A7677" s="783" t="s">
        <v>6572</v>
      </c>
      <c r="B7677" s="784"/>
      <c r="C7677" s="784"/>
      <c r="D7677" s="784"/>
      <c r="E7677" s="206" t="s">
        <v>10906</v>
      </c>
      <c r="F7677" s="204">
        <f>SUM(F7668,F7672,F7676)</f>
        <v>4.6873468000000003</v>
      </c>
      <c r="H7677" s="186"/>
    </row>
    <row r="7678" spans="1:8" hidden="1">
      <c r="A7678" s="783"/>
      <c r="B7678" s="784"/>
      <c r="C7678" s="784"/>
      <c r="D7678" s="784"/>
      <c r="E7678" s="212" t="s">
        <v>10907</v>
      </c>
      <c r="F7678" s="213">
        <f>F$10*(F7672)</f>
        <v>1.5872882400000001</v>
      </c>
      <c r="H7678" s="186"/>
    </row>
    <row r="7679" spans="1:8" hidden="1">
      <c r="A7679" s="783"/>
      <c r="B7679" s="784"/>
      <c r="C7679" s="784"/>
      <c r="D7679" s="784"/>
      <c r="E7679" s="206" t="s">
        <v>10908</v>
      </c>
      <c r="F7679" s="213">
        <f>SUM(F7677:F7678)*F$11</f>
        <v>1.2549270080000001</v>
      </c>
      <c r="H7679" s="186"/>
    </row>
    <row r="7680" spans="1:8" hidden="1">
      <c r="A7680" s="789"/>
      <c r="B7680" s="790"/>
      <c r="C7680" s="790"/>
      <c r="D7680" s="790"/>
      <c r="E7680" s="215" t="s">
        <v>10909</v>
      </c>
      <c r="F7680" s="216">
        <f>SUM(F7677:F7679)</f>
        <v>7.5295620480000007</v>
      </c>
      <c r="H7680" s="186"/>
    </row>
    <row r="7681" spans="1:8" ht="14.1" hidden="1" customHeight="1">
      <c r="A7681" s="791" t="s">
        <v>12388</v>
      </c>
      <c r="B7681" s="792"/>
      <c r="C7681" s="792"/>
      <c r="D7681" s="792"/>
      <c r="E7681" s="792"/>
      <c r="F7681" s="189" t="s">
        <v>6571</v>
      </c>
      <c r="H7681" s="186"/>
    </row>
    <row r="7682" spans="1:8" ht="14.1" hidden="1" customHeight="1">
      <c r="A7682" s="190" t="s">
        <v>10268</v>
      </c>
      <c r="B7682" s="191">
        <f>ROUND(F7698,2)</f>
        <v>7.94</v>
      </c>
      <c r="C7682" s="269"/>
      <c r="D7682" s="269"/>
      <c r="E7682" s="269"/>
      <c r="F7682" s="271"/>
      <c r="H7682" s="186"/>
    </row>
    <row r="7683" spans="1:8" ht="14.1" hidden="1" customHeight="1">
      <c r="A7683" s="195" t="s">
        <v>12885</v>
      </c>
      <c r="B7683" s="196" t="s">
        <v>8261</v>
      </c>
      <c r="C7683" s="196" t="s">
        <v>8262</v>
      </c>
      <c r="D7683" s="196" t="s">
        <v>8263</v>
      </c>
      <c r="E7683" s="196" t="s">
        <v>8264</v>
      </c>
      <c r="F7683" s="197" t="s">
        <v>8265</v>
      </c>
      <c r="H7683" s="186"/>
    </row>
    <row r="7684" spans="1:8" ht="14.1" hidden="1" customHeight="1">
      <c r="A7684" s="778" t="s">
        <v>6573</v>
      </c>
      <c r="B7684" s="779"/>
      <c r="C7684" s="779"/>
      <c r="D7684" s="779"/>
      <c r="E7684" s="779"/>
      <c r="F7684" s="780"/>
      <c r="H7684" s="186"/>
    </row>
    <row r="7685" spans="1:8" ht="14.1" hidden="1" customHeight="1">
      <c r="A7685" s="219" t="s">
        <v>2441</v>
      </c>
      <c r="B7685" s="208" t="s">
        <v>2442</v>
      </c>
      <c r="C7685" s="209" t="s">
        <v>13436</v>
      </c>
      <c r="D7685" s="210">
        <v>4.4400000000000002E-2</v>
      </c>
      <c r="E7685" s="211">
        <f>Insumos!D$141</f>
        <v>60.75</v>
      </c>
      <c r="F7685" s="204">
        <f>PRODUCT(D7685:E7685)</f>
        <v>2.6973000000000003</v>
      </c>
      <c r="H7685" s="186"/>
    </row>
    <row r="7686" spans="1:8" ht="14.1" hidden="1" customHeight="1">
      <c r="A7686" s="783" t="s">
        <v>6574</v>
      </c>
      <c r="B7686" s="784"/>
      <c r="C7686" s="784"/>
      <c r="D7686" s="784"/>
      <c r="E7686" s="784"/>
      <c r="F7686" s="204">
        <f>SUM(F7685:F7685)</f>
        <v>2.6973000000000003</v>
      </c>
      <c r="H7686" s="186"/>
    </row>
    <row r="7687" spans="1:8" ht="14.1" hidden="1" customHeight="1">
      <c r="A7687" s="778" t="s">
        <v>13437</v>
      </c>
      <c r="B7687" s="779"/>
      <c r="C7687" s="779"/>
      <c r="D7687" s="779"/>
      <c r="E7687" s="779"/>
      <c r="F7687" s="780"/>
      <c r="H7687" s="186"/>
    </row>
    <row r="7688" spans="1:8" ht="14.1" hidden="1" customHeight="1">
      <c r="A7688" s="207" t="s">
        <v>8831</v>
      </c>
      <c r="B7688" s="208" t="s">
        <v>8832</v>
      </c>
      <c r="C7688" s="209" t="s">
        <v>13436</v>
      </c>
      <c r="D7688" s="210">
        <v>0.26669999999999999</v>
      </c>
      <c r="E7688" s="211">
        <f>F$14</f>
        <v>2.89</v>
      </c>
      <c r="F7688" s="204">
        <f>PRODUCT(D7688:E7688)</f>
        <v>0.77076299999999998</v>
      </c>
      <c r="H7688" s="186"/>
    </row>
    <row r="7689" spans="1:8" ht="14.1" hidden="1" customHeight="1">
      <c r="A7689" s="207" t="s">
        <v>4681</v>
      </c>
      <c r="B7689" s="208" t="s">
        <v>4682</v>
      </c>
      <c r="C7689" s="209" t="s">
        <v>13436</v>
      </c>
      <c r="D7689" s="210">
        <v>0.26669999999999999</v>
      </c>
      <c r="E7689" s="211">
        <f>F$12</f>
        <v>2.12</v>
      </c>
      <c r="F7689" s="204">
        <f>PRODUCT(D7689:E7689)</f>
        <v>0.56540400000000002</v>
      </c>
      <c r="H7689" s="186"/>
    </row>
    <row r="7690" spans="1:8" ht="14.1" hidden="1" customHeight="1">
      <c r="A7690" s="783" t="s">
        <v>13444</v>
      </c>
      <c r="B7690" s="784"/>
      <c r="C7690" s="784"/>
      <c r="D7690" s="784"/>
      <c r="E7690" s="784"/>
      <c r="F7690" s="204">
        <f>SUM(F7688:F7689)</f>
        <v>1.3361670000000001</v>
      </c>
      <c r="H7690" s="186"/>
    </row>
    <row r="7691" spans="1:8" ht="14.1" hidden="1" customHeight="1">
      <c r="A7691" s="198" t="s">
        <v>8771</v>
      </c>
      <c r="B7691" s="199"/>
      <c r="C7691" s="199"/>
      <c r="D7691" s="199"/>
      <c r="E7691" s="199"/>
      <c r="F7691" s="200"/>
      <c r="H7691" s="186"/>
    </row>
    <row r="7692" spans="1:8" ht="14.1" hidden="1" customHeight="1">
      <c r="A7692" s="219" t="s">
        <v>7242</v>
      </c>
      <c r="B7692" s="208" t="s">
        <v>7243</v>
      </c>
      <c r="C7692" s="209" t="s">
        <v>8667</v>
      </c>
      <c r="D7692" s="210">
        <v>2.6499999999999999E-2</v>
      </c>
      <c r="E7692" s="210">
        <f>B$2846/1.25</f>
        <v>22</v>
      </c>
      <c r="F7692" s="204">
        <f>PRODUCT(D7692:E7692)</f>
        <v>0.58299999999999996</v>
      </c>
      <c r="H7692" s="186"/>
    </row>
    <row r="7693" spans="1:8" ht="14.1" hidden="1" customHeight="1">
      <c r="A7693" s="219" t="s">
        <v>8668</v>
      </c>
      <c r="B7693" s="208" t="s">
        <v>8669</v>
      </c>
      <c r="C7693" s="209" t="s">
        <v>8667</v>
      </c>
      <c r="D7693" s="210">
        <v>2.6499999999999999E-2</v>
      </c>
      <c r="E7693" s="210">
        <f>B$3012/1.25</f>
        <v>13.408000000000001</v>
      </c>
      <c r="F7693" s="204">
        <f>PRODUCT(D7693:E7693)</f>
        <v>0.35531200000000002</v>
      </c>
      <c r="H7693" s="186"/>
    </row>
    <row r="7694" spans="1:8" ht="14.1" hidden="1" customHeight="1">
      <c r="A7694" s="205" t="s">
        <v>10886</v>
      </c>
      <c r="B7694" s="206"/>
      <c r="C7694" s="206"/>
      <c r="D7694" s="206"/>
      <c r="E7694" s="206"/>
      <c r="F7694" s="204">
        <f>SUM(F7692:F7693)</f>
        <v>0.93831200000000003</v>
      </c>
      <c r="H7694" s="186"/>
    </row>
    <row r="7695" spans="1:8" ht="14.1" hidden="1" customHeight="1">
      <c r="A7695" s="205" t="s">
        <v>6572</v>
      </c>
      <c r="B7695" s="206"/>
      <c r="C7695" s="206"/>
      <c r="D7695" s="206"/>
      <c r="E7695" s="206" t="s">
        <v>10906</v>
      </c>
      <c r="F7695" s="204">
        <f>SUM(F7686,F7690,F7694)</f>
        <v>4.9717789999999997</v>
      </c>
      <c r="H7695" s="186"/>
    </row>
    <row r="7696" spans="1:8" ht="14.1" hidden="1" customHeight="1">
      <c r="A7696" s="205"/>
      <c r="B7696" s="206"/>
      <c r="C7696" s="206"/>
      <c r="D7696" s="206"/>
      <c r="E7696" s="212" t="s">
        <v>10907</v>
      </c>
      <c r="F7696" s="213">
        <f>F$10*(F7690)</f>
        <v>1.6408130760000001</v>
      </c>
      <c r="H7696" s="186"/>
    </row>
    <row r="7697" spans="1:8" ht="14.1" hidden="1" customHeight="1">
      <c r="A7697" s="205"/>
      <c r="B7697" s="206"/>
      <c r="C7697" s="206"/>
      <c r="D7697" s="206"/>
      <c r="E7697" s="206" t="s">
        <v>10908</v>
      </c>
      <c r="F7697" s="213">
        <f>SUM(F7695:F7696)*F$11</f>
        <v>1.3225184152000002</v>
      </c>
      <c r="H7697" s="186"/>
    </row>
    <row r="7698" spans="1:8" ht="14.1" hidden="1" customHeight="1">
      <c r="A7698" s="550"/>
      <c r="B7698" s="214"/>
      <c r="C7698" s="214"/>
      <c r="D7698" s="214"/>
      <c r="E7698" s="215" t="s">
        <v>10909</v>
      </c>
      <c r="F7698" s="216">
        <f>SUM(F7695:F7697)</f>
        <v>7.9351104912000006</v>
      </c>
      <c r="H7698" s="186"/>
    </row>
    <row r="7699" spans="1:8" ht="14.1" hidden="1" customHeight="1">
      <c r="H7699" s="186"/>
    </row>
    <row r="7700" spans="1:8" ht="14.1" hidden="1" customHeight="1">
      <c r="A7700" s="791" t="s">
        <v>4510</v>
      </c>
      <c r="B7700" s="792"/>
      <c r="C7700" s="792"/>
      <c r="D7700" s="792"/>
      <c r="E7700" s="792"/>
      <c r="F7700" s="189" t="s">
        <v>6571</v>
      </c>
      <c r="H7700" s="186"/>
    </row>
    <row r="7701" spans="1:8" ht="14.1" hidden="1" customHeight="1">
      <c r="A7701" s="190" t="s">
        <v>10268</v>
      </c>
      <c r="B7701" s="191">
        <f>ROUND(F7718,2)</f>
        <v>9.06</v>
      </c>
      <c r="C7701" s="269"/>
      <c r="D7701" s="269"/>
      <c r="E7701" s="269"/>
      <c r="F7701" s="271"/>
      <c r="H7701" s="186"/>
    </row>
    <row r="7702" spans="1:8" ht="14.1" hidden="1" customHeight="1">
      <c r="A7702" s="195" t="s">
        <v>12885</v>
      </c>
      <c r="B7702" s="196" t="s">
        <v>8261</v>
      </c>
      <c r="C7702" s="196" t="s">
        <v>8262</v>
      </c>
      <c r="D7702" s="196" t="s">
        <v>8263</v>
      </c>
      <c r="E7702" s="196" t="s">
        <v>8264</v>
      </c>
      <c r="F7702" s="197" t="s">
        <v>8265</v>
      </c>
      <c r="H7702" s="186"/>
    </row>
    <row r="7703" spans="1:8" ht="14.1" hidden="1" customHeight="1">
      <c r="A7703" s="198" t="s">
        <v>6573</v>
      </c>
      <c r="B7703" s="199"/>
      <c r="C7703" s="199"/>
      <c r="D7703" s="199"/>
      <c r="E7703" s="199"/>
      <c r="F7703" s="200"/>
      <c r="H7703" s="186"/>
    </row>
    <row r="7704" spans="1:8" ht="14.1" hidden="1" customHeight="1">
      <c r="A7704" s="219" t="s">
        <v>2441</v>
      </c>
      <c r="B7704" s="208" t="s">
        <v>2442</v>
      </c>
      <c r="C7704" s="209" t="s">
        <v>13436</v>
      </c>
      <c r="D7704" s="210">
        <v>4.7600000000000003E-2</v>
      </c>
      <c r="E7704" s="211">
        <f>Insumos!D$141</f>
        <v>60.75</v>
      </c>
      <c r="F7704" s="204">
        <f>PRODUCT(D7704:E7704)</f>
        <v>2.8917000000000002</v>
      </c>
      <c r="H7704" s="186"/>
    </row>
    <row r="7705" spans="1:8" ht="14.1" hidden="1" customHeight="1">
      <c r="A7705" s="219" t="s">
        <v>13425</v>
      </c>
      <c r="B7705" s="208" t="s">
        <v>13426</v>
      </c>
      <c r="C7705" s="209" t="s">
        <v>13436</v>
      </c>
      <c r="D7705" s="210">
        <v>0.22220000000000001</v>
      </c>
      <c r="E7705" s="211">
        <f>Insumos!D$175</f>
        <v>1.3</v>
      </c>
      <c r="F7705" s="204">
        <f>PRODUCT(D7705:E7705)</f>
        <v>0.28886000000000001</v>
      </c>
      <c r="H7705" s="186"/>
    </row>
    <row r="7706" spans="1:8" ht="14.1" hidden="1" customHeight="1">
      <c r="A7706" s="205" t="s">
        <v>6574</v>
      </c>
      <c r="B7706" s="206"/>
      <c r="C7706" s="206"/>
      <c r="D7706" s="206"/>
      <c r="E7706" s="206"/>
      <c r="F7706" s="204">
        <f>SUM(F7704:F7705)</f>
        <v>3.1805600000000003</v>
      </c>
      <c r="H7706" s="186"/>
    </row>
    <row r="7707" spans="1:8" ht="14.1" hidden="1" customHeight="1">
      <c r="A7707" s="198" t="s">
        <v>13437</v>
      </c>
      <c r="B7707" s="199"/>
      <c r="C7707" s="199"/>
      <c r="D7707" s="199"/>
      <c r="E7707" s="199"/>
      <c r="F7707" s="200"/>
      <c r="H7707" s="186"/>
    </row>
    <row r="7708" spans="1:8" ht="14.1" hidden="1" customHeight="1">
      <c r="A7708" s="207" t="s">
        <v>8831</v>
      </c>
      <c r="B7708" s="208" t="s">
        <v>8832</v>
      </c>
      <c r="C7708" s="209" t="s">
        <v>13436</v>
      </c>
      <c r="D7708" s="210">
        <v>0.28599999999999998</v>
      </c>
      <c r="E7708" s="211">
        <f>F$14</f>
        <v>2.89</v>
      </c>
      <c r="F7708" s="204">
        <f>PRODUCT(D7708:E7708)</f>
        <v>0.82653999999999994</v>
      </c>
      <c r="H7708" s="186"/>
    </row>
    <row r="7709" spans="1:8" ht="14.1" hidden="1" customHeight="1">
      <c r="A7709" s="207" t="s">
        <v>4681</v>
      </c>
      <c r="B7709" s="208" t="s">
        <v>4682</v>
      </c>
      <c r="C7709" s="209" t="s">
        <v>13436</v>
      </c>
      <c r="D7709" s="210">
        <v>0.28599999999999998</v>
      </c>
      <c r="E7709" s="211">
        <f>F$12</f>
        <v>2.12</v>
      </c>
      <c r="F7709" s="204">
        <f>PRODUCT(D7709:E7709)</f>
        <v>0.60631999999999997</v>
      </c>
      <c r="H7709" s="186"/>
    </row>
    <row r="7710" spans="1:8" ht="14.1" hidden="1" customHeight="1">
      <c r="A7710" s="783" t="s">
        <v>13444</v>
      </c>
      <c r="B7710" s="784"/>
      <c r="C7710" s="784"/>
      <c r="D7710" s="784"/>
      <c r="E7710" s="784"/>
      <c r="F7710" s="204">
        <f>SUM(F7708:F7709)</f>
        <v>1.4328599999999998</v>
      </c>
      <c r="H7710" s="186"/>
    </row>
    <row r="7711" spans="1:8" ht="14.1" hidden="1" customHeight="1">
      <c r="A7711" s="778" t="s">
        <v>8771</v>
      </c>
      <c r="B7711" s="779"/>
      <c r="C7711" s="779"/>
      <c r="D7711" s="779"/>
      <c r="E7711" s="779"/>
      <c r="F7711" s="780"/>
      <c r="H7711" s="186"/>
    </row>
    <row r="7712" spans="1:8" ht="14.1" hidden="1" customHeight="1">
      <c r="A7712" s="219" t="s">
        <v>7242</v>
      </c>
      <c r="B7712" s="208" t="s">
        <v>7243</v>
      </c>
      <c r="C7712" s="209" t="s">
        <v>8667</v>
      </c>
      <c r="D7712" s="210">
        <v>3.3300000000000003E-2</v>
      </c>
      <c r="E7712" s="210">
        <f>B$2846/1.25</f>
        <v>22</v>
      </c>
      <c r="F7712" s="204">
        <f>PRODUCT(D7712:E7712)</f>
        <v>0.73260000000000003</v>
      </c>
      <c r="H7712" s="186"/>
    </row>
    <row r="7713" spans="1:8" ht="14.1" hidden="1" customHeight="1">
      <c r="A7713" s="219" t="s">
        <v>8668</v>
      </c>
      <c r="B7713" s="208" t="s">
        <v>8669</v>
      </c>
      <c r="C7713" s="209" t="s">
        <v>8667</v>
      </c>
      <c r="D7713" s="210">
        <v>3.3300000000000003E-2</v>
      </c>
      <c r="E7713" s="210">
        <f>B$3012/1.25</f>
        <v>13.408000000000001</v>
      </c>
      <c r="F7713" s="204">
        <f>PRODUCT(D7713:E7713)</f>
        <v>0.44648640000000006</v>
      </c>
      <c r="H7713" s="186"/>
    </row>
    <row r="7714" spans="1:8" ht="14.1" hidden="1" customHeight="1">
      <c r="A7714" s="783" t="s">
        <v>10886</v>
      </c>
      <c r="B7714" s="784"/>
      <c r="C7714" s="784"/>
      <c r="D7714" s="784"/>
      <c r="E7714" s="784"/>
      <c r="F7714" s="204">
        <f>SUM(F7712:F7713)</f>
        <v>1.1790864000000001</v>
      </c>
      <c r="H7714" s="186"/>
    </row>
    <row r="7715" spans="1:8" ht="14.1" hidden="1" customHeight="1">
      <c r="A7715" s="783" t="s">
        <v>6572</v>
      </c>
      <c r="B7715" s="784"/>
      <c r="C7715" s="784"/>
      <c r="D7715" s="784"/>
      <c r="E7715" s="206" t="s">
        <v>10906</v>
      </c>
      <c r="F7715" s="204">
        <f>SUM(F7706,F7710,F7714)</f>
        <v>5.7925063999999997</v>
      </c>
      <c r="H7715" s="186"/>
    </row>
    <row r="7716" spans="1:8" ht="14.1" hidden="1" customHeight="1">
      <c r="A7716" s="783"/>
      <c r="B7716" s="784"/>
      <c r="C7716" s="784"/>
      <c r="D7716" s="784"/>
      <c r="E7716" s="212" t="s">
        <v>10907</v>
      </c>
      <c r="F7716" s="213">
        <f>F$10*(F7710)</f>
        <v>1.7595520799999997</v>
      </c>
      <c r="H7716" s="186"/>
    </row>
    <row r="7717" spans="1:8" ht="14.1" hidden="1" customHeight="1">
      <c r="A7717" s="783"/>
      <c r="B7717" s="784"/>
      <c r="C7717" s="784"/>
      <c r="D7717" s="784"/>
      <c r="E7717" s="206" t="s">
        <v>10908</v>
      </c>
      <c r="F7717" s="213">
        <f>SUM(F7715:F7716)*F$11</f>
        <v>1.510411696</v>
      </c>
      <c r="H7717" s="186"/>
    </row>
    <row r="7718" spans="1:8" ht="14.1" hidden="1" customHeight="1">
      <c r="A7718" s="789"/>
      <c r="B7718" s="790"/>
      <c r="C7718" s="790"/>
      <c r="D7718" s="790"/>
      <c r="E7718" s="215" t="s">
        <v>10909</v>
      </c>
      <c r="F7718" s="216">
        <f>SUM(F7715:F7717)</f>
        <v>9.0624701759999997</v>
      </c>
      <c r="H7718" s="186"/>
    </row>
    <row r="7719" spans="1:8" ht="14.1" hidden="1" customHeight="1">
      <c r="A7719" s="206"/>
      <c r="B7719" s="206"/>
      <c r="C7719" s="206"/>
      <c r="D7719" s="206"/>
      <c r="E7719" s="212"/>
      <c r="F7719" s="220"/>
      <c r="H7719" s="186"/>
    </row>
    <row r="7720" spans="1:8" hidden="1">
      <c r="H7720" s="186"/>
    </row>
    <row r="7721" spans="1:8" ht="12.95" hidden="1" customHeight="1">
      <c r="A7721" s="791" t="s">
        <v>4511</v>
      </c>
      <c r="B7721" s="792"/>
      <c r="C7721" s="792"/>
      <c r="D7721" s="792"/>
      <c r="E7721" s="792"/>
      <c r="F7721" s="189" t="s">
        <v>6571</v>
      </c>
      <c r="H7721" s="186"/>
    </row>
    <row r="7722" spans="1:8" ht="12.95" hidden="1" customHeight="1">
      <c r="A7722" s="190" t="s">
        <v>10268</v>
      </c>
      <c r="B7722" s="191">
        <f>ROUND(F7739,2)</f>
        <v>10.220000000000001</v>
      </c>
      <c r="C7722" s="269"/>
      <c r="D7722" s="269"/>
      <c r="E7722" s="269"/>
      <c r="F7722" s="271"/>
      <c r="H7722" s="186"/>
    </row>
    <row r="7723" spans="1:8" ht="12.95" hidden="1" customHeight="1">
      <c r="A7723" s="195" t="s">
        <v>12885</v>
      </c>
      <c r="B7723" s="196" t="s">
        <v>8261</v>
      </c>
      <c r="C7723" s="196" t="s">
        <v>8262</v>
      </c>
      <c r="D7723" s="196" t="s">
        <v>8263</v>
      </c>
      <c r="E7723" s="196" t="s">
        <v>8264</v>
      </c>
      <c r="F7723" s="197" t="s">
        <v>8265</v>
      </c>
      <c r="H7723" s="186"/>
    </row>
    <row r="7724" spans="1:8" ht="12.95" hidden="1" customHeight="1">
      <c r="A7724" s="198" t="s">
        <v>6573</v>
      </c>
      <c r="B7724" s="199"/>
      <c r="C7724" s="199"/>
      <c r="D7724" s="199"/>
      <c r="E7724" s="199"/>
      <c r="F7724" s="200"/>
      <c r="H7724" s="186"/>
    </row>
    <row r="7725" spans="1:8" ht="12.95" hidden="1" customHeight="1">
      <c r="A7725" s="219" t="s">
        <v>2441</v>
      </c>
      <c r="B7725" s="208" t="s">
        <v>2442</v>
      </c>
      <c r="C7725" s="209" t="s">
        <v>13436</v>
      </c>
      <c r="D7725" s="210">
        <v>5.1299999999999998E-2</v>
      </c>
      <c r="E7725" s="211">
        <f>Insumos!D$141</f>
        <v>60.75</v>
      </c>
      <c r="F7725" s="204">
        <f>PRODUCT(D7725:E7725)</f>
        <v>3.1164749999999999</v>
      </c>
      <c r="H7725" s="186"/>
    </row>
    <row r="7726" spans="1:8" ht="12.95" hidden="1" customHeight="1">
      <c r="A7726" s="219" t="s">
        <v>13425</v>
      </c>
      <c r="B7726" s="208" t="s">
        <v>13426</v>
      </c>
      <c r="C7726" s="209" t="s">
        <v>13436</v>
      </c>
      <c r="D7726" s="210">
        <v>0.22220000000000001</v>
      </c>
      <c r="E7726" s="211">
        <f>Insumos!D$175</f>
        <v>1.3</v>
      </c>
      <c r="F7726" s="204">
        <f>PRODUCT(D7726:E7726)</f>
        <v>0.28886000000000001</v>
      </c>
      <c r="H7726" s="186"/>
    </row>
    <row r="7727" spans="1:8" ht="12.95" hidden="1" customHeight="1">
      <c r="A7727" s="205" t="s">
        <v>6574</v>
      </c>
      <c r="B7727" s="206"/>
      <c r="C7727" s="206"/>
      <c r="D7727" s="206"/>
      <c r="E7727" s="206"/>
      <c r="F7727" s="204">
        <f>SUM(F7725:F7726)</f>
        <v>3.405335</v>
      </c>
      <c r="H7727" s="186"/>
    </row>
    <row r="7728" spans="1:8" ht="12.95" hidden="1" customHeight="1">
      <c r="A7728" s="778" t="s">
        <v>13437</v>
      </c>
      <c r="B7728" s="779"/>
      <c r="C7728" s="779"/>
      <c r="D7728" s="779"/>
      <c r="E7728" s="779"/>
      <c r="F7728" s="780"/>
      <c r="H7728" s="186"/>
    </row>
    <row r="7729" spans="1:8" ht="12.95" hidden="1" customHeight="1">
      <c r="A7729" s="207" t="s">
        <v>8831</v>
      </c>
      <c r="B7729" s="208" t="s">
        <v>8832</v>
      </c>
      <c r="C7729" s="209" t="s">
        <v>13436</v>
      </c>
      <c r="D7729" s="210">
        <v>0.308</v>
      </c>
      <c r="E7729" s="211">
        <f>F$14</f>
        <v>2.89</v>
      </c>
      <c r="F7729" s="204">
        <f>PRODUCT(D7729:E7729)</f>
        <v>0.89012000000000002</v>
      </c>
      <c r="H7729" s="186"/>
    </row>
    <row r="7730" spans="1:8" ht="12.95" hidden="1" customHeight="1">
      <c r="A7730" s="207" t="s">
        <v>4681</v>
      </c>
      <c r="B7730" s="208" t="s">
        <v>4682</v>
      </c>
      <c r="C7730" s="209" t="s">
        <v>13436</v>
      </c>
      <c r="D7730" s="210">
        <v>0.308</v>
      </c>
      <c r="E7730" s="211">
        <f>F$12</f>
        <v>2.12</v>
      </c>
      <c r="F7730" s="204">
        <f>PRODUCT(D7730:E7730)</f>
        <v>0.65295999999999998</v>
      </c>
      <c r="H7730" s="186"/>
    </row>
    <row r="7731" spans="1:8" ht="12.95" hidden="1" customHeight="1">
      <c r="A7731" s="783" t="s">
        <v>13444</v>
      </c>
      <c r="B7731" s="784"/>
      <c r="C7731" s="784"/>
      <c r="D7731" s="784"/>
      <c r="E7731" s="784"/>
      <c r="F7731" s="204">
        <f>SUM(F7729:F7730)</f>
        <v>1.54308</v>
      </c>
      <c r="H7731" s="186"/>
    </row>
    <row r="7732" spans="1:8" ht="12.95" hidden="1" customHeight="1">
      <c r="A7732" s="778" t="s">
        <v>8771</v>
      </c>
      <c r="B7732" s="779"/>
      <c r="C7732" s="779"/>
      <c r="D7732" s="779"/>
      <c r="E7732" s="779"/>
      <c r="F7732" s="780"/>
      <c r="H7732" s="186"/>
    </row>
    <row r="7733" spans="1:8" ht="12.95" hidden="1" customHeight="1">
      <c r="A7733" s="219" t="s">
        <v>7242</v>
      </c>
      <c r="B7733" s="208" t="s">
        <v>7243</v>
      </c>
      <c r="C7733" s="209" t="s">
        <v>8667</v>
      </c>
      <c r="D7733" s="210">
        <v>4.7199999999999999E-2</v>
      </c>
      <c r="E7733" s="210">
        <f>B$2846/1.25</f>
        <v>22</v>
      </c>
      <c r="F7733" s="204">
        <f>PRODUCT(D7733:E7733)</f>
        <v>1.0384</v>
      </c>
      <c r="H7733" s="186"/>
    </row>
    <row r="7734" spans="1:8" ht="12.95" hidden="1" customHeight="1">
      <c r="A7734" s="219" t="s">
        <v>8668</v>
      </c>
      <c r="B7734" s="208" t="s">
        <v>8669</v>
      </c>
      <c r="C7734" s="209" t="s">
        <v>8667</v>
      </c>
      <c r="D7734" s="210">
        <v>4.7199999999999999E-2</v>
      </c>
      <c r="E7734" s="210">
        <f>B$3012/1.25</f>
        <v>13.408000000000001</v>
      </c>
      <c r="F7734" s="204">
        <f>PRODUCT(D7734:E7734)</f>
        <v>0.63285760000000002</v>
      </c>
      <c r="H7734" s="186"/>
    </row>
    <row r="7735" spans="1:8" ht="12.95" hidden="1" customHeight="1">
      <c r="A7735" s="783" t="s">
        <v>10886</v>
      </c>
      <c r="B7735" s="784"/>
      <c r="C7735" s="784"/>
      <c r="D7735" s="784"/>
      <c r="E7735" s="784"/>
      <c r="F7735" s="204">
        <f>SUM(F7733:F7734)</f>
        <v>1.6712576000000001</v>
      </c>
      <c r="H7735" s="186"/>
    </row>
    <row r="7736" spans="1:8" ht="12.95" hidden="1" customHeight="1">
      <c r="A7736" s="783" t="s">
        <v>6572</v>
      </c>
      <c r="B7736" s="784"/>
      <c r="C7736" s="784"/>
      <c r="D7736" s="784"/>
      <c r="E7736" s="206" t="s">
        <v>10906</v>
      </c>
      <c r="F7736" s="204">
        <f>SUM(F7727,F7731,F7735)</f>
        <v>6.6196725999999995</v>
      </c>
      <c r="H7736" s="186"/>
    </row>
    <row r="7737" spans="1:8" ht="12.95" hidden="1" customHeight="1">
      <c r="A7737" s="783"/>
      <c r="B7737" s="784"/>
      <c r="C7737" s="784"/>
      <c r="D7737" s="784"/>
      <c r="E7737" s="212" t="s">
        <v>10907</v>
      </c>
      <c r="F7737" s="213">
        <f>F$10*(F7731)</f>
        <v>1.89490224</v>
      </c>
      <c r="H7737" s="186"/>
    </row>
    <row r="7738" spans="1:8" ht="12.95" hidden="1" customHeight="1">
      <c r="A7738" s="783"/>
      <c r="B7738" s="784"/>
      <c r="C7738" s="784"/>
      <c r="D7738" s="784"/>
      <c r="E7738" s="206" t="s">
        <v>10908</v>
      </c>
      <c r="F7738" s="213">
        <f>SUM(F7736:F7737)*F$11</f>
        <v>1.702914968</v>
      </c>
      <c r="H7738" s="186"/>
    </row>
    <row r="7739" spans="1:8" ht="12.95" hidden="1" customHeight="1">
      <c r="A7739" s="789"/>
      <c r="B7739" s="790"/>
      <c r="C7739" s="790"/>
      <c r="D7739" s="790"/>
      <c r="E7739" s="215" t="s">
        <v>10909</v>
      </c>
      <c r="F7739" s="216">
        <f>SUM(F7736:F7738)</f>
        <v>10.217489808</v>
      </c>
      <c r="H7739" s="186"/>
    </row>
    <row r="7740" spans="1:8" ht="12.95" hidden="1" customHeight="1">
      <c r="H7740" s="186"/>
    </row>
    <row r="7741" spans="1:8" ht="12.95" hidden="1" customHeight="1">
      <c r="A7741" s="551" t="s">
        <v>4512</v>
      </c>
      <c r="B7741" s="560"/>
      <c r="C7741" s="560"/>
      <c r="D7741" s="560"/>
      <c r="E7741" s="560"/>
      <c r="F7741" s="189" t="s">
        <v>6571</v>
      </c>
      <c r="H7741" s="186"/>
    </row>
    <row r="7742" spans="1:8" ht="12.95" hidden="1" customHeight="1">
      <c r="A7742" s="190" t="s">
        <v>10268</v>
      </c>
      <c r="B7742" s="191">
        <f>ROUND(F7759,2)</f>
        <v>12.45</v>
      </c>
      <c r="C7742" s="269"/>
      <c r="D7742" s="269"/>
      <c r="E7742" s="269"/>
      <c r="F7742" s="271"/>
      <c r="H7742" s="186"/>
    </row>
    <row r="7743" spans="1:8" ht="12.95" hidden="1" customHeight="1">
      <c r="A7743" s="195" t="s">
        <v>12885</v>
      </c>
      <c r="B7743" s="196" t="s">
        <v>8261</v>
      </c>
      <c r="C7743" s="196" t="s">
        <v>8262</v>
      </c>
      <c r="D7743" s="196" t="s">
        <v>8263</v>
      </c>
      <c r="E7743" s="196" t="s">
        <v>8264</v>
      </c>
      <c r="F7743" s="197" t="s">
        <v>8265</v>
      </c>
      <c r="H7743" s="186"/>
    </row>
    <row r="7744" spans="1:8" ht="12.95" hidden="1" customHeight="1">
      <c r="A7744" s="778" t="s">
        <v>6573</v>
      </c>
      <c r="B7744" s="779"/>
      <c r="C7744" s="779"/>
      <c r="D7744" s="779"/>
      <c r="E7744" s="779"/>
      <c r="F7744" s="780"/>
      <c r="H7744" s="186"/>
    </row>
    <row r="7745" spans="1:8" ht="12.95" hidden="1" customHeight="1">
      <c r="A7745" s="219" t="s">
        <v>2441</v>
      </c>
      <c r="B7745" s="208" t="s">
        <v>2442</v>
      </c>
      <c r="C7745" s="209" t="s">
        <v>13436</v>
      </c>
      <c r="D7745" s="210">
        <v>6.9400000000000003E-2</v>
      </c>
      <c r="E7745" s="211">
        <f>Insumos!D$141</f>
        <v>60.75</v>
      </c>
      <c r="F7745" s="204">
        <f>PRODUCT(D7745:E7745)</f>
        <v>4.2160500000000001</v>
      </c>
      <c r="H7745" s="186"/>
    </row>
    <row r="7746" spans="1:8" ht="12.95" hidden="1" customHeight="1">
      <c r="A7746" s="219" t="s">
        <v>13425</v>
      </c>
      <c r="B7746" s="208" t="s">
        <v>13426</v>
      </c>
      <c r="C7746" s="209" t="s">
        <v>13436</v>
      </c>
      <c r="D7746" s="210">
        <v>0.22220000000000001</v>
      </c>
      <c r="E7746" s="211">
        <f>Insumos!D$175</f>
        <v>1.3</v>
      </c>
      <c r="F7746" s="204">
        <f>PRODUCT(D7746:E7746)</f>
        <v>0.28886000000000001</v>
      </c>
      <c r="H7746" s="186"/>
    </row>
    <row r="7747" spans="1:8" ht="12.95" hidden="1" customHeight="1">
      <c r="A7747" s="783" t="s">
        <v>6574</v>
      </c>
      <c r="B7747" s="784"/>
      <c r="C7747" s="784"/>
      <c r="D7747" s="784"/>
      <c r="E7747" s="784"/>
      <c r="F7747" s="204">
        <f>SUM(F7745:F7746)</f>
        <v>4.5049099999999997</v>
      </c>
      <c r="H7747" s="186"/>
    </row>
    <row r="7748" spans="1:8" ht="12.95" hidden="1" customHeight="1">
      <c r="A7748" s="778" t="s">
        <v>13437</v>
      </c>
      <c r="B7748" s="779"/>
      <c r="C7748" s="779"/>
      <c r="D7748" s="779"/>
      <c r="E7748" s="779"/>
      <c r="F7748" s="780"/>
      <c r="H7748" s="186"/>
    </row>
    <row r="7749" spans="1:8" ht="12.95" hidden="1" customHeight="1">
      <c r="A7749" s="207" t="s">
        <v>8831</v>
      </c>
      <c r="B7749" s="208" t="s">
        <v>8832</v>
      </c>
      <c r="C7749" s="209" t="s">
        <v>13436</v>
      </c>
      <c r="D7749" s="210">
        <v>0.33329999999999999</v>
      </c>
      <c r="E7749" s="211">
        <f>F$14</f>
        <v>2.89</v>
      </c>
      <c r="F7749" s="204">
        <f>PRODUCT(D7749:E7749)</f>
        <v>0.96323700000000001</v>
      </c>
      <c r="H7749" s="186"/>
    </row>
    <row r="7750" spans="1:8" ht="12.95" hidden="1" customHeight="1">
      <c r="A7750" s="207" t="s">
        <v>4681</v>
      </c>
      <c r="B7750" s="208" t="s">
        <v>4682</v>
      </c>
      <c r="C7750" s="209" t="s">
        <v>13436</v>
      </c>
      <c r="D7750" s="210">
        <v>0.33329999999999999</v>
      </c>
      <c r="E7750" s="211">
        <f>F$12</f>
        <v>2.12</v>
      </c>
      <c r="F7750" s="204">
        <f>PRODUCT(D7750:E7750)</f>
        <v>0.706596</v>
      </c>
      <c r="H7750" s="186"/>
    </row>
    <row r="7751" spans="1:8" ht="12.95" hidden="1" customHeight="1">
      <c r="A7751" s="783" t="s">
        <v>13444</v>
      </c>
      <c r="B7751" s="784"/>
      <c r="C7751" s="784"/>
      <c r="D7751" s="784"/>
      <c r="E7751" s="784"/>
      <c r="F7751" s="204">
        <f>SUM(F7749:F7750)</f>
        <v>1.6698330000000001</v>
      </c>
      <c r="H7751" s="186"/>
    </row>
    <row r="7752" spans="1:8" ht="12.95" hidden="1" customHeight="1">
      <c r="A7752" s="778" t="s">
        <v>8771</v>
      </c>
      <c r="B7752" s="779"/>
      <c r="C7752" s="779"/>
      <c r="D7752" s="779"/>
      <c r="E7752" s="779"/>
      <c r="F7752" s="780"/>
      <c r="H7752" s="186"/>
    </row>
    <row r="7753" spans="1:8" ht="12.95" hidden="1" customHeight="1">
      <c r="A7753" s="219" t="s">
        <v>7242</v>
      </c>
      <c r="B7753" s="208" t="s">
        <v>7243</v>
      </c>
      <c r="C7753" s="209" t="s">
        <v>8667</v>
      </c>
      <c r="D7753" s="210">
        <v>6.08E-2</v>
      </c>
      <c r="E7753" s="210">
        <f>B$2846/1.25</f>
        <v>22</v>
      </c>
      <c r="F7753" s="204">
        <f>PRODUCT(D7753:E7753)</f>
        <v>1.3375999999999999</v>
      </c>
      <c r="H7753" s="186"/>
    </row>
    <row r="7754" spans="1:8" ht="12.95" hidden="1" customHeight="1">
      <c r="A7754" s="219" t="s">
        <v>8668</v>
      </c>
      <c r="B7754" s="208" t="s">
        <v>8669</v>
      </c>
      <c r="C7754" s="209" t="s">
        <v>8667</v>
      </c>
      <c r="D7754" s="210">
        <v>6.08E-2</v>
      </c>
      <c r="E7754" s="210">
        <f>B$3012/1.25</f>
        <v>13.408000000000001</v>
      </c>
      <c r="F7754" s="204">
        <f>PRODUCT(D7754:E7754)</f>
        <v>0.81520640000000011</v>
      </c>
      <c r="H7754" s="186"/>
    </row>
    <row r="7755" spans="1:8" ht="12.95" hidden="1" customHeight="1">
      <c r="A7755" s="783" t="s">
        <v>10886</v>
      </c>
      <c r="B7755" s="784"/>
      <c r="C7755" s="784"/>
      <c r="D7755" s="784"/>
      <c r="E7755" s="784"/>
      <c r="F7755" s="204">
        <f>SUM(F7753:F7754)</f>
        <v>2.1528064000000002</v>
      </c>
      <c r="H7755" s="186"/>
    </row>
    <row r="7756" spans="1:8" ht="12.95" hidden="1" customHeight="1">
      <c r="A7756" s="783" t="s">
        <v>6572</v>
      </c>
      <c r="B7756" s="784"/>
      <c r="C7756" s="784"/>
      <c r="D7756" s="784"/>
      <c r="E7756" s="206" t="s">
        <v>10906</v>
      </c>
      <c r="F7756" s="204">
        <f>SUM(F7747,F7751,F7755)</f>
        <v>8.3275493999999988</v>
      </c>
      <c r="H7756" s="186"/>
    </row>
    <row r="7757" spans="1:8" ht="12.95" hidden="1" customHeight="1">
      <c r="A7757" s="783"/>
      <c r="B7757" s="784"/>
      <c r="C7757" s="784"/>
      <c r="D7757" s="784"/>
      <c r="E7757" s="212" t="s">
        <v>10907</v>
      </c>
      <c r="F7757" s="213">
        <f>F$10*(F7751)</f>
        <v>2.0505549240000001</v>
      </c>
      <c r="H7757" s="186"/>
    </row>
    <row r="7758" spans="1:8" ht="12.95" hidden="1" customHeight="1">
      <c r="A7758" s="783"/>
      <c r="B7758" s="784"/>
      <c r="C7758" s="784"/>
      <c r="D7758" s="784"/>
      <c r="E7758" s="206" t="s">
        <v>10908</v>
      </c>
      <c r="F7758" s="213">
        <f>SUM(F7756:F7757)*F$11</f>
        <v>2.0756208647999999</v>
      </c>
      <c r="H7758" s="186"/>
    </row>
    <row r="7759" spans="1:8" ht="12.95" hidden="1" customHeight="1">
      <c r="A7759" s="789"/>
      <c r="B7759" s="790"/>
      <c r="C7759" s="790"/>
      <c r="D7759" s="790"/>
      <c r="E7759" s="215" t="s">
        <v>10909</v>
      </c>
      <c r="F7759" s="216">
        <f>SUM(F7756:F7758)</f>
        <v>12.453725188799998</v>
      </c>
      <c r="H7759" s="186"/>
    </row>
    <row r="7760" spans="1:8" ht="12.95" hidden="1" customHeight="1">
      <c r="A7760" s="206"/>
      <c r="B7760" s="206"/>
      <c r="C7760" s="206"/>
      <c r="D7760" s="206"/>
      <c r="E7760" s="212"/>
      <c r="F7760" s="220"/>
      <c r="H7760" s="186"/>
    </row>
    <row r="7761" spans="1:8" ht="12.95" hidden="1" customHeight="1">
      <c r="A7761" s="206"/>
      <c r="B7761" s="206"/>
      <c r="C7761" s="206"/>
      <c r="D7761" s="206"/>
      <c r="E7761" s="212"/>
      <c r="F7761" s="220"/>
      <c r="H7761" s="186"/>
    </row>
    <row r="7762" spans="1:8" ht="12.95" hidden="1" customHeight="1">
      <c r="A7762" s="206"/>
      <c r="B7762" s="206"/>
      <c r="C7762" s="206"/>
      <c r="D7762" s="206"/>
      <c r="E7762" s="212"/>
      <c r="F7762" s="220"/>
      <c r="H7762" s="186"/>
    </row>
    <row r="7763" spans="1:8" hidden="1">
      <c r="H7763" s="186"/>
    </row>
    <row r="7764" spans="1:8" ht="12.95" hidden="1" customHeight="1">
      <c r="A7764" s="791" t="s">
        <v>4513</v>
      </c>
      <c r="B7764" s="792"/>
      <c r="C7764" s="792"/>
      <c r="D7764" s="792"/>
      <c r="E7764" s="792"/>
      <c r="F7764" s="189" t="s">
        <v>6571</v>
      </c>
      <c r="H7764" s="186"/>
    </row>
    <row r="7765" spans="1:8" ht="12.95" hidden="1" customHeight="1">
      <c r="A7765" s="190" t="s">
        <v>10268</v>
      </c>
      <c r="B7765" s="191">
        <f>ROUND(F7782,2)</f>
        <v>13.99</v>
      </c>
      <c r="C7765" s="269"/>
      <c r="D7765" s="269"/>
      <c r="E7765" s="269"/>
      <c r="F7765" s="271"/>
      <c r="H7765" s="186"/>
    </row>
    <row r="7766" spans="1:8" ht="12.95" hidden="1" customHeight="1">
      <c r="A7766" s="195" t="s">
        <v>12885</v>
      </c>
      <c r="B7766" s="196" t="s">
        <v>8261</v>
      </c>
      <c r="C7766" s="196" t="s">
        <v>8262</v>
      </c>
      <c r="D7766" s="196" t="s">
        <v>8263</v>
      </c>
      <c r="E7766" s="196" t="s">
        <v>8264</v>
      </c>
      <c r="F7766" s="197" t="s">
        <v>8265</v>
      </c>
      <c r="H7766" s="186"/>
    </row>
    <row r="7767" spans="1:8" ht="12.95" hidden="1" customHeight="1">
      <c r="A7767" s="198" t="s">
        <v>6573</v>
      </c>
      <c r="B7767" s="199"/>
      <c r="C7767" s="199"/>
      <c r="D7767" s="199"/>
      <c r="E7767" s="199"/>
      <c r="F7767" s="200"/>
      <c r="H7767" s="186"/>
    </row>
    <row r="7768" spans="1:8" ht="12.95" hidden="1" customHeight="1">
      <c r="A7768" s="219" t="s">
        <v>2441</v>
      </c>
      <c r="B7768" s="208" t="s">
        <v>2442</v>
      </c>
      <c r="C7768" s="209" t="s">
        <v>13436</v>
      </c>
      <c r="D7768" s="210">
        <v>7.5800000000000006E-2</v>
      </c>
      <c r="E7768" s="211">
        <f>Insumos!D$141</f>
        <v>60.75</v>
      </c>
      <c r="F7768" s="204">
        <f>PRODUCT(D7768:E7768)</f>
        <v>4.6048500000000008</v>
      </c>
      <c r="H7768" s="186"/>
    </row>
    <row r="7769" spans="1:8" ht="12.95" hidden="1" customHeight="1">
      <c r="A7769" s="219" t="s">
        <v>13425</v>
      </c>
      <c r="B7769" s="208" t="s">
        <v>13426</v>
      </c>
      <c r="C7769" s="209" t="s">
        <v>13436</v>
      </c>
      <c r="D7769" s="210">
        <v>0.22220000000000001</v>
      </c>
      <c r="E7769" s="211">
        <f>Insumos!D$175</f>
        <v>1.3</v>
      </c>
      <c r="F7769" s="204">
        <f>PRODUCT(D7769:E7769)</f>
        <v>0.28886000000000001</v>
      </c>
      <c r="H7769" s="186"/>
    </row>
    <row r="7770" spans="1:8" ht="12.95" hidden="1" customHeight="1">
      <c r="A7770" s="205" t="s">
        <v>6574</v>
      </c>
      <c r="B7770" s="206"/>
      <c r="C7770" s="206"/>
      <c r="D7770" s="206"/>
      <c r="E7770" s="206"/>
      <c r="F7770" s="204">
        <f>SUM(F7768:F7769)</f>
        <v>4.8937100000000004</v>
      </c>
      <c r="H7770" s="186"/>
    </row>
    <row r="7771" spans="1:8" ht="12.95" hidden="1" customHeight="1">
      <c r="A7771" s="198" t="s">
        <v>13437</v>
      </c>
      <c r="B7771" s="199"/>
      <c r="C7771" s="199"/>
      <c r="D7771" s="199"/>
      <c r="E7771" s="199"/>
      <c r="F7771" s="200"/>
      <c r="H7771" s="186"/>
    </row>
    <row r="7772" spans="1:8" ht="12.95" hidden="1" customHeight="1">
      <c r="A7772" s="207" t="s">
        <v>8831</v>
      </c>
      <c r="B7772" s="208" t="s">
        <v>8832</v>
      </c>
      <c r="C7772" s="209" t="s">
        <v>13436</v>
      </c>
      <c r="D7772" s="210">
        <v>0.36359999999999998</v>
      </c>
      <c r="E7772" s="211">
        <f>F$14</f>
        <v>2.89</v>
      </c>
      <c r="F7772" s="204">
        <f>PRODUCT(D7772:E7772)</f>
        <v>1.0508040000000001</v>
      </c>
      <c r="H7772" s="186"/>
    </row>
    <row r="7773" spans="1:8" ht="12.95" hidden="1" customHeight="1">
      <c r="A7773" s="207" t="s">
        <v>4681</v>
      </c>
      <c r="B7773" s="208" t="s">
        <v>4682</v>
      </c>
      <c r="C7773" s="209" t="s">
        <v>13436</v>
      </c>
      <c r="D7773" s="210">
        <v>0.36359999999999998</v>
      </c>
      <c r="E7773" s="211">
        <f>F$12</f>
        <v>2.12</v>
      </c>
      <c r="F7773" s="204">
        <f>PRODUCT(D7773:E7773)</f>
        <v>0.77083199999999996</v>
      </c>
      <c r="H7773" s="186"/>
    </row>
    <row r="7774" spans="1:8" ht="12.95" hidden="1" customHeight="1">
      <c r="A7774" s="205" t="s">
        <v>13444</v>
      </c>
      <c r="B7774" s="206"/>
      <c r="C7774" s="206"/>
      <c r="D7774" s="206"/>
      <c r="E7774" s="206"/>
      <c r="F7774" s="204">
        <f>SUM(F7772:F7773)</f>
        <v>1.821636</v>
      </c>
      <c r="H7774" s="186"/>
    </row>
    <row r="7775" spans="1:8" ht="12.95" hidden="1" customHeight="1">
      <c r="A7775" s="778" t="s">
        <v>8771</v>
      </c>
      <c r="B7775" s="779"/>
      <c r="C7775" s="779"/>
      <c r="D7775" s="779"/>
      <c r="E7775" s="779"/>
      <c r="F7775" s="780"/>
      <c r="H7775" s="186"/>
    </row>
    <row r="7776" spans="1:8" ht="12.95" hidden="1" customHeight="1">
      <c r="A7776" s="219" t="s">
        <v>7242</v>
      </c>
      <c r="B7776" s="208" t="s">
        <v>7243</v>
      </c>
      <c r="C7776" s="209" t="s">
        <v>8667</v>
      </c>
      <c r="D7776" s="210">
        <v>7.6399999999999996E-2</v>
      </c>
      <c r="E7776" s="210">
        <f>B$2846/1.25</f>
        <v>22</v>
      </c>
      <c r="F7776" s="204">
        <f>PRODUCT(D7776:E7776)</f>
        <v>1.6807999999999998</v>
      </c>
      <c r="H7776" s="186"/>
    </row>
    <row r="7777" spans="1:8" ht="12.95" hidden="1" customHeight="1">
      <c r="A7777" s="219" t="s">
        <v>8668</v>
      </c>
      <c r="B7777" s="208" t="s">
        <v>8669</v>
      </c>
      <c r="C7777" s="209" t="s">
        <v>8667</v>
      </c>
      <c r="D7777" s="210">
        <v>7.6399999999999996E-2</v>
      </c>
      <c r="E7777" s="210">
        <f>B$3012/1.25</f>
        <v>13.408000000000001</v>
      </c>
      <c r="F7777" s="204">
        <f>PRODUCT(D7777:E7777)</f>
        <v>1.0243712</v>
      </c>
      <c r="H7777" s="186"/>
    </row>
    <row r="7778" spans="1:8" ht="12.95" hidden="1" customHeight="1">
      <c r="A7778" s="783" t="s">
        <v>10886</v>
      </c>
      <c r="B7778" s="784"/>
      <c r="C7778" s="784"/>
      <c r="D7778" s="784"/>
      <c r="E7778" s="784"/>
      <c r="F7778" s="204">
        <f>SUM(F7776:F7777)</f>
        <v>2.7051711999999997</v>
      </c>
      <c r="H7778" s="186"/>
    </row>
    <row r="7779" spans="1:8" ht="12.95" hidden="1" customHeight="1">
      <c r="A7779" s="783" t="s">
        <v>6572</v>
      </c>
      <c r="B7779" s="784"/>
      <c r="C7779" s="784"/>
      <c r="D7779" s="784"/>
      <c r="E7779" s="206" t="s">
        <v>10906</v>
      </c>
      <c r="F7779" s="204">
        <f>SUM(F7770,F7774,F7778)</f>
        <v>9.420517199999999</v>
      </c>
      <c r="H7779" s="186"/>
    </row>
    <row r="7780" spans="1:8" ht="12.95" hidden="1" customHeight="1">
      <c r="A7780" s="783"/>
      <c r="B7780" s="784"/>
      <c r="C7780" s="784"/>
      <c r="D7780" s="784"/>
      <c r="E7780" s="212" t="s">
        <v>10907</v>
      </c>
      <c r="F7780" s="213">
        <f>F$10*(F7774)</f>
        <v>2.236969008</v>
      </c>
      <c r="H7780" s="186"/>
    </row>
    <row r="7781" spans="1:8" ht="12.95" hidden="1" customHeight="1">
      <c r="A7781" s="783"/>
      <c r="B7781" s="784"/>
      <c r="C7781" s="784"/>
      <c r="D7781" s="784"/>
      <c r="E7781" s="206" t="s">
        <v>10908</v>
      </c>
      <c r="F7781" s="213">
        <f>SUM(F7779:F7780)*F$11</f>
        <v>2.3314972415999997</v>
      </c>
      <c r="H7781" s="186"/>
    </row>
    <row r="7782" spans="1:8" ht="12.95" hidden="1" customHeight="1">
      <c r="A7782" s="789"/>
      <c r="B7782" s="790"/>
      <c r="C7782" s="790"/>
      <c r="D7782" s="790"/>
      <c r="E7782" s="215" t="s">
        <v>10909</v>
      </c>
      <c r="F7782" s="216">
        <f>SUM(F7779:F7781)</f>
        <v>13.988983449599997</v>
      </c>
      <c r="H7782" s="186"/>
    </row>
    <row r="7783" spans="1:8" ht="12.95" hidden="1" customHeight="1">
      <c r="H7783" s="186"/>
    </row>
    <row r="7784" spans="1:8" ht="12.95" hidden="1" customHeight="1">
      <c r="A7784" s="791" t="s">
        <v>4514</v>
      </c>
      <c r="B7784" s="792"/>
      <c r="C7784" s="792"/>
      <c r="D7784" s="792"/>
      <c r="E7784" s="792"/>
      <c r="F7784" s="189" t="s">
        <v>6571</v>
      </c>
      <c r="H7784" s="186"/>
    </row>
    <row r="7785" spans="1:8" ht="12.95" hidden="1" customHeight="1">
      <c r="A7785" s="190" t="s">
        <v>10268</v>
      </c>
      <c r="B7785" s="191">
        <f>ROUND(F7802,2)</f>
        <v>15.79</v>
      </c>
      <c r="C7785" s="269"/>
      <c r="D7785" s="269"/>
      <c r="E7785" s="269"/>
      <c r="F7785" s="271"/>
      <c r="H7785" s="186"/>
    </row>
    <row r="7786" spans="1:8" ht="12.95" hidden="1" customHeight="1">
      <c r="A7786" s="195" t="s">
        <v>12885</v>
      </c>
      <c r="B7786" s="196" t="s">
        <v>8261</v>
      </c>
      <c r="C7786" s="196" t="s">
        <v>8262</v>
      </c>
      <c r="D7786" s="196" t="s">
        <v>8263</v>
      </c>
      <c r="E7786" s="196" t="s">
        <v>8264</v>
      </c>
      <c r="F7786" s="197" t="s">
        <v>8265</v>
      </c>
      <c r="H7786" s="186"/>
    </row>
    <row r="7787" spans="1:8" ht="12.95" hidden="1" customHeight="1">
      <c r="A7787" s="198" t="s">
        <v>6573</v>
      </c>
      <c r="B7787" s="199"/>
      <c r="C7787" s="199"/>
      <c r="D7787" s="199"/>
      <c r="E7787" s="199"/>
      <c r="F7787" s="200"/>
      <c r="H7787" s="186"/>
    </row>
    <row r="7788" spans="1:8" ht="12.95" hidden="1" customHeight="1">
      <c r="A7788" s="219" t="s">
        <v>2441</v>
      </c>
      <c r="B7788" s="208" t="s">
        <v>2442</v>
      </c>
      <c r="C7788" s="209" t="s">
        <v>13436</v>
      </c>
      <c r="D7788" s="210">
        <v>8.3299999999999999E-2</v>
      </c>
      <c r="E7788" s="211">
        <f>Insumos!D$141</f>
        <v>60.75</v>
      </c>
      <c r="F7788" s="204">
        <f>PRODUCT(D7788:E7788)</f>
        <v>5.0604750000000003</v>
      </c>
      <c r="H7788" s="186"/>
    </row>
    <row r="7789" spans="1:8" ht="12.95" hidden="1" customHeight="1">
      <c r="A7789" s="219" t="s">
        <v>13425</v>
      </c>
      <c r="B7789" s="208" t="s">
        <v>13426</v>
      </c>
      <c r="C7789" s="209" t="s">
        <v>13436</v>
      </c>
      <c r="D7789" s="210">
        <v>0.22220000000000001</v>
      </c>
      <c r="E7789" s="211">
        <f>Insumos!D$175</f>
        <v>1.3</v>
      </c>
      <c r="F7789" s="204">
        <f>PRODUCT(D7789:E7789)</f>
        <v>0.28886000000000001</v>
      </c>
      <c r="H7789" s="186"/>
    </row>
    <row r="7790" spans="1:8" ht="12.95" hidden="1" customHeight="1">
      <c r="A7790" s="783" t="s">
        <v>6574</v>
      </c>
      <c r="B7790" s="784"/>
      <c r="C7790" s="784"/>
      <c r="D7790" s="784"/>
      <c r="E7790" s="784"/>
      <c r="F7790" s="204">
        <f>SUM(F7788:F7789)</f>
        <v>5.349335</v>
      </c>
      <c r="H7790" s="186"/>
    </row>
    <row r="7791" spans="1:8" ht="12.95" hidden="1" customHeight="1">
      <c r="A7791" s="778" t="s">
        <v>13437</v>
      </c>
      <c r="B7791" s="779"/>
      <c r="C7791" s="779"/>
      <c r="D7791" s="779"/>
      <c r="E7791" s="779"/>
      <c r="F7791" s="780"/>
      <c r="H7791" s="186"/>
    </row>
    <row r="7792" spans="1:8" ht="12.95" hidden="1" customHeight="1">
      <c r="A7792" s="207" t="s">
        <v>8831</v>
      </c>
      <c r="B7792" s="208" t="s">
        <v>8832</v>
      </c>
      <c r="C7792" s="209" t="s">
        <v>13436</v>
      </c>
      <c r="D7792" s="210">
        <v>0.4</v>
      </c>
      <c r="E7792" s="211">
        <f>F$14</f>
        <v>2.89</v>
      </c>
      <c r="F7792" s="204">
        <f>PRODUCT(D7792:E7792)</f>
        <v>1.1560000000000001</v>
      </c>
      <c r="H7792" s="186"/>
    </row>
    <row r="7793" spans="1:8" ht="12.95" hidden="1" customHeight="1">
      <c r="A7793" s="207" t="s">
        <v>4681</v>
      </c>
      <c r="B7793" s="208" t="s">
        <v>4682</v>
      </c>
      <c r="C7793" s="209" t="s">
        <v>13436</v>
      </c>
      <c r="D7793" s="210">
        <v>0.4</v>
      </c>
      <c r="E7793" s="211">
        <f>F$12</f>
        <v>2.12</v>
      </c>
      <c r="F7793" s="204">
        <f>PRODUCT(D7793:E7793)</f>
        <v>0.84800000000000009</v>
      </c>
      <c r="H7793" s="186"/>
    </row>
    <row r="7794" spans="1:8" ht="12.95" hidden="1" customHeight="1">
      <c r="A7794" s="783" t="s">
        <v>13444</v>
      </c>
      <c r="B7794" s="784"/>
      <c r="C7794" s="784"/>
      <c r="D7794" s="784"/>
      <c r="E7794" s="784"/>
      <c r="F7794" s="204">
        <f>SUM(F7792:F7793)</f>
        <v>2.0040000000000004</v>
      </c>
      <c r="H7794" s="186"/>
    </row>
    <row r="7795" spans="1:8" ht="12.95" hidden="1" customHeight="1">
      <c r="A7795" s="778" t="s">
        <v>8771</v>
      </c>
      <c r="B7795" s="779"/>
      <c r="C7795" s="779"/>
      <c r="D7795" s="779"/>
      <c r="E7795" s="779"/>
      <c r="F7795" s="780"/>
      <c r="H7795" s="186"/>
    </row>
    <row r="7796" spans="1:8" ht="12.95" hidden="1" customHeight="1">
      <c r="A7796" s="219" t="s">
        <v>7242</v>
      </c>
      <c r="B7796" s="208" t="s">
        <v>7243</v>
      </c>
      <c r="C7796" s="209" t="s">
        <v>8667</v>
      </c>
      <c r="D7796" s="210">
        <v>9.4399999999999998E-2</v>
      </c>
      <c r="E7796" s="210">
        <f>B$2846/1.25</f>
        <v>22</v>
      </c>
      <c r="F7796" s="204">
        <f>PRODUCT(D7796:E7796)</f>
        <v>2.0768</v>
      </c>
      <c r="H7796" s="186"/>
    </row>
    <row r="7797" spans="1:8" ht="12.95" hidden="1" customHeight="1">
      <c r="A7797" s="219" t="s">
        <v>8668</v>
      </c>
      <c r="B7797" s="208" t="s">
        <v>8669</v>
      </c>
      <c r="C7797" s="209" t="s">
        <v>8667</v>
      </c>
      <c r="D7797" s="210">
        <v>9.4399999999999998E-2</v>
      </c>
      <c r="E7797" s="210">
        <f>B$3012/1.25</f>
        <v>13.408000000000001</v>
      </c>
      <c r="F7797" s="204">
        <f>PRODUCT(D7797:E7797)</f>
        <v>1.2657152</v>
      </c>
      <c r="H7797" s="186"/>
    </row>
    <row r="7798" spans="1:8" ht="12.95" hidden="1" customHeight="1">
      <c r="A7798" s="783" t="s">
        <v>10886</v>
      </c>
      <c r="B7798" s="784"/>
      <c r="C7798" s="784"/>
      <c r="D7798" s="784"/>
      <c r="E7798" s="784"/>
      <c r="F7798" s="204">
        <f>SUM(F7796:F7797)</f>
        <v>3.3425152000000002</v>
      </c>
      <c r="H7798" s="186"/>
    </row>
    <row r="7799" spans="1:8" ht="12.95" hidden="1" customHeight="1">
      <c r="A7799" s="783" t="s">
        <v>6572</v>
      </c>
      <c r="B7799" s="784"/>
      <c r="C7799" s="784"/>
      <c r="D7799" s="784"/>
      <c r="E7799" s="206" t="s">
        <v>10906</v>
      </c>
      <c r="F7799" s="204">
        <f>SUM(F7790,F7794,F7798)</f>
        <v>10.695850200000001</v>
      </c>
      <c r="H7799" s="186"/>
    </row>
    <row r="7800" spans="1:8" ht="12.95" hidden="1" customHeight="1">
      <c r="A7800" s="783"/>
      <c r="B7800" s="784"/>
      <c r="C7800" s="784"/>
      <c r="D7800" s="784"/>
      <c r="E7800" s="212" t="s">
        <v>10907</v>
      </c>
      <c r="F7800" s="213">
        <f>F$10*(F7794)</f>
        <v>2.4609120000000004</v>
      </c>
      <c r="H7800" s="186"/>
    </row>
    <row r="7801" spans="1:8" ht="12.95" hidden="1" customHeight="1">
      <c r="A7801" s="783"/>
      <c r="B7801" s="784"/>
      <c r="C7801" s="784"/>
      <c r="D7801" s="784"/>
      <c r="E7801" s="206" t="s">
        <v>10908</v>
      </c>
      <c r="F7801" s="213">
        <f>SUM(F7799:F7800)*F$11</f>
        <v>2.6313524400000006</v>
      </c>
      <c r="H7801" s="186"/>
    </row>
    <row r="7802" spans="1:8" ht="12.95" hidden="1" customHeight="1">
      <c r="A7802" s="789"/>
      <c r="B7802" s="790"/>
      <c r="C7802" s="790"/>
      <c r="D7802" s="790"/>
      <c r="E7802" s="215" t="s">
        <v>10909</v>
      </c>
      <c r="F7802" s="216">
        <f>SUM(F7799:F7801)</f>
        <v>15.788114640000002</v>
      </c>
      <c r="H7802" s="186"/>
    </row>
    <row r="7803" spans="1:8" ht="12.95" hidden="1" customHeight="1">
      <c r="A7803" s="206"/>
      <c r="B7803" s="206"/>
      <c r="C7803" s="206"/>
      <c r="D7803" s="206"/>
      <c r="E7803" s="212"/>
      <c r="F7803" s="220"/>
      <c r="H7803" s="186"/>
    </row>
    <row r="7804" spans="1:8" ht="12.95" hidden="1" customHeight="1">
      <c r="A7804" s="206"/>
      <c r="B7804" s="206"/>
      <c r="C7804" s="206"/>
      <c r="D7804" s="206"/>
      <c r="E7804" s="212"/>
      <c r="F7804" s="220"/>
      <c r="H7804" s="186"/>
    </row>
    <row r="7805" spans="1:8" ht="12.95" hidden="1" customHeight="1">
      <c r="A7805" s="206"/>
      <c r="B7805" s="206"/>
      <c r="C7805" s="206"/>
      <c r="D7805" s="206"/>
      <c r="E7805" s="212"/>
      <c r="F7805" s="220"/>
      <c r="H7805" s="186"/>
    </row>
    <row r="7806" spans="1:8" hidden="1">
      <c r="H7806" s="186"/>
    </row>
    <row r="7807" spans="1:8" ht="12.95" hidden="1" customHeight="1">
      <c r="A7807" s="791" t="s">
        <v>4515</v>
      </c>
      <c r="B7807" s="792"/>
      <c r="C7807" s="792"/>
      <c r="D7807" s="792"/>
      <c r="E7807" s="792"/>
      <c r="F7807" s="189" t="s">
        <v>6571</v>
      </c>
      <c r="H7807" s="186"/>
    </row>
    <row r="7808" spans="1:8" ht="12.95" hidden="1" customHeight="1">
      <c r="A7808" s="190" t="s">
        <v>10268</v>
      </c>
      <c r="B7808" s="191">
        <f>ROUND(F7825,2)</f>
        <v>18.7</v>
      </c>
      <c r="C7808" s="269"/>
      <c r="D7808" s="269"/>
      <c r="E7808" s="269"/>
      <c r="F7808" s="271"/>
      <c r="H7808" s="186"/>
    </row>
    <row r="7809" spans="1:8" ht="12.95" hidden="1" customHeight="1">
      <c r="A7809" s="195" t="s">
        <v>12885</v>
      </c>
      <c r="B7809" s="196" t="s">
        <v>8261</v>
      </c>
      <c r="C7809" s="196" t="s">
        <v>8262</v>
      </c>
      <c r="D7809" s="196" t="s">
        <v>8263</v>
      </c>
      <c r="E7809" s="196" t="s">
        <v>8264</v>
      </c>
      <c r="F7809" s="197" t="s">
        <v>8265</v>
      </c>
      <c r="H7809" s="186"/>
    </row>
    <row r="7810" spans="1:8" ht="12.95" hidden="1" customHeight="1">
      <c r="A7810" s="778" t="s">
        <v>6573</v>
      </c>
      <c r="B7810" s="779"/>
      <c r="C7810" s="779"/>
      <c r="D7810" s="779"/>
      <c r="E7810" s="779"/>
      <c r="F7810" s="780"/>
      <c r="H7810" s="186"/>
    </row>
    <row r="7811" spans="1:8" ht="12.95" hidden="1" customHeight="1">
      <c r="A7811" s="219" t="s">
        <v>2441</v>
      </c>
      <c r="B7811" s="208" t="s">
        <v>2442</v>
      </c>
      <c r="C7811" s="209" t="s">
        <v>13436</v>
      </c>
      <c r="D7811" s="210">
        <v>9.2600000000000002E-2</v>
      </c>
      <c r="E7811" s="211">
        <f>Insumos!D$141</f>
        <v>60.75</v>
      </c>
      <c r="F7811" s="204">
        <f>PRODUCT(D7811:E7811)</f>
        <v>5.6254499999999998</v>
      </c>
      <c r="H7811" s="186"/>
    </row>
    <row r="7812" spans="1:8" ht="12.95" hidden="1" customHeight="1">
      <c r="A7812" s="219" t="s">
        <v>13425</v>
      </c>
      <c r="B7812" s="208" t="s">
        <v>13426</v>
      </c>
      <c r="C7812" s="209" t="s">
        <v>13436</v>
      </c>
      <c r="D7812" s="210">
        <v>0.22220000000000001</v>
      </c>
      <c r="E7812" s="211">
        <f>Insumos!D$175</f>
        <v>1.3</v>
      </c>
      <c r="F7812" s="204">
        <f>PRODUCT(D7812:E7812)</f>
        <v>0.28886000000000001</v>
      </c>
      <c r="H7812" s="186"/>
    </row>
    <row r="7813" spans="1:8" ht="12.95" hidden="1" customHeight="1">
      <c r="A7813" s="783" t="s">
        <v>6574</v>
      </c>
      <c r="B7813" s="784"/>
      <c r="C7813" s="784"/>
      <c r="D7813" s="784"/>
      <c r="E7813" s="784"/>
      <c r="F7813" s="204">
        <f>SUM(F7811:F7812)</f>
        <v>5.9143099999999995</v>
      </c>
      <c r="H7813" s="186"/>
    </row>
    <row r="7814" spans="1:8" ht="12.95" hidden="1" customHeight="1">
      <c r="A7814" s="778" t="s">
        <v>13437</v>
      </c>
      <c r="B7814" s="779"/>
      <c r="C7814" s="779"/>
      <c r="D7814" s="779"/>
      <c r="E7814" s="779"/>
      <c r="F7814" s="780"/>
      <c r="H7814" s="186"/>
    </row>
    <row r="7815" spans="1:8" ht="12.95" hidden="1" customHeight="1">
      <c r="A7815" s="207" t="s">
        <v>8831</v>
      </c>
      <c r="B7815" s="208" t="s">
        <v>8832</v>
      </c>
      <c r="C7815" s="209" t="s">
        <v>13436</v>
      </c>
      <c r="D7815" s="210">
        <v>0.44440000000000002</v>
      </c>
      <c r="E7815" s="211">
        <f>F$14</f>
        <v>2.89</v>
      </c>
      <c r="F7815" s="204">
        <f>PRODUCT(D7815:E7815)</f>
        <v>1.284316</v>
      </c>
      <c r="H7815" s="186"/>
    </row>
    <row r="7816" spans="1:8" ht="12.95" hidden="1" customHeight="1">
      <c r="A7816" s="207" t="s">
        <v>4681</v>
      </c>
      <c r="B7816" s="208" t="s">
        <v>4682</v>
      </c>
      <c r="C7816" s="209" t="s">
        <v>13436</v>
      </c>
      <c r="D7816" s="210">
        <v>0.44440000000000002</v>
      </c>
      <c r="E7816" s="211">
        <f>F$12</f>
        <v>2.12</v>
      </c>
      <c r="F7816" s="204">
        <f>PRODUCT(D7816:E7816)</f>
        <v>0.94212800000000008</v>
      </c>
      <c r="H7816" s="186"/>
    </row>
    <row r="7817" spans="1:8" ht="12.95" hidden="1" customHeight="1">
      <c r="A7817" s="783" t="s">
        <v>13444</v>
      </c>
      <c r="B7817" s="784"/>
      <c r="C7817" s="784"/>
      <c r="D7817" s="784"/>
      <c r="E7817" s="784"/>
      <c r="F7817" s="204">
        <f>SUM(F7815:F7816)</f>
        <v>2.2264439999999999</v>
      </c>
      <c r="H7817" s="186"/>
    </row>
    <row r="7818" spans="1:8" ht="12.95" hidden="1" customHeight="1">
      <c r="A7818" s="198" t="s">
        <v>8771</v>
      </c>
      <c r="B7818" s="199"/>
      <c r="C7818" s="199"/>
      <c r="D7818" s="199"/>
      <c r="E7818" s="199"/>
      <c r="F7818" s="200"/>
      <c r="H7818" s="186"/>
    </row>
    <row r="7819" spans="1:8" ht="12.95" hidden="1" customHeight="1">
      <c r="A7819" s="219" t="s">
        <v>7242</v>
      </c>
      <c r="B7819" s="208" t="s">
        <v>7243</v>
      </c>
      <c r="C7819" s="209" t="s">
        <v>8667</v>
      </c>
      <c r="D7819" s="210">
        <v>0.13289999999999999</v>
      </c>
      <c r="E7819" s="210">
        <f>B$2846/1.25</f>
        <v>22</v>
      </c>
      <c r="F7819" s="204">
        <f>PRODUCT(D7819:E7819)</f>
        <v>2.9238</v>
      </c>
      <c r="H7819" s="186"/>
    </row>
    <row r="7820" spans="1:8" ht="12.95" hidden="1" customHeight="1">
      <c r="A7820" s="219" t="s">
        <v>8668</v>
      </c>
      <c r="B7820" s="208" t="s">
        <v>8669</v>
      </c>
      <c r="C7820" s="209" t="s">
        <v>8667</v>
      </c>
      <c r="D7820" s="210">
        <v>0.13289999999999999</v>
      </c>
      <c r="E7820" s="210">
        <f>B$3012/1.25</f>
        <v>13.408000000000001</v>
      </c>
      <c r="F7820" s="204">
        <f>PRODUCT(D7820:E7820)</f>
        <v>1.7819232</v>
      </c>
      <c r="H7820" s="186"/>
    </row>
    <row r="7821" spans="1:8" ht="12.95" hidden="1" customHeight="1">
      <c r="A7821" s="205" t="s">
        <v>10886</v>
      </c>
      <c r="B7821" s="206"/>
      <c r="C7821" s="206"/>
      <c r="D7821" s="206"/>
      <c r="E7821" s="206"/>
      <c r="F7821" s="204">
        <f>SUM(F7819:F7820)</f>
        <v>4.7057231999999996</v>
      </c>
      <c r="H7821" s="186"/>
    </row>
    <row r="7822" spans="1:8" ht="12.95" hidden="1" customHeight="1">
      <c r="A7822" s="205" t="s">
        <v>6572</v>
      </c>
      <c r="B7822" s="206"/>
      <c r="C7822" s="206"/>
      <c r="D7822" s="206"/>
      <c r="E7822" s="206" t="s">
        <v>10906</v>
      </c>
      <c r="F7822" s="204">
        <f>SUM(F7813,F7817,F7821)</f>
        <v>12.846477199999999</v>
      </c>
      <c r="H7822" s="186"/>
    </row>
    <row r="7823" spans="1:8" ht="12.95" hidden="1" customHeight="1">
      <c r="A7823" s="205"/>
      <c r="B7823" s="206"/>
      <c r="C7823" s="206"/>
      <c r="D7823" s="206"/>
      <c r="E7823" s="212" t="s">
        <v>10907</v>
      </c>
      <c r="F7823" s="213">
        <f>F$10*(F7817)</f>
        <v>2.7340732319999996</v>
      </c>
      <c r="H7823" s="186"/>
    </row>
    <row r="7824" spans="1:8" ht="12.95" hidden="1" customHeight="1">
      <c r="A7824" s="205"/>
      <c r="B7824" s="206"/>
      <c r="C7824" s="206"/>
      <c r="D7824" s="206"/>
      <c r="E7824" s="206" t="s">
        <v>10908</v>
      </c>
      <c r="F7824" s="213">
        <f>SUM(F7822:F7823)*F$11</f>
        <v>3.1161100864</v>
      </c>
      <c r="H7824" s="186"/>
    </row>
    <row r="7825" spans="1:8" ht="12.95" hidden="1" customHeight="1">
      <c r="A7825" s="550"/>
      <c r="B7825" s="214"/>
      <c r="C7825" s="214"/>
      <c r="D7825" s="214"/>
      <c r="E7825" s="215" t="s">
        <v>10909</v>
      </c>
      <c r="F7825" s="216">
        <f>SUM(F7822:F7824)</f>
        <v>18.696660518399998</v>
      </c>
      <c r="H7825" s="186"/>
    </row>
    <row r="7826" spans="1:8" ht="12.95" hidden="1" customHeight="1">
      <c r="H7826" s="186"/>
    </row>
    <row r="7827" spans="1:8" ht="12.95" hidden="1" customHeight="1">
      <c r="A7827" s="796" t="s">
        <v>4517</v>
      </c>
      <c r="B7827" s="796"/>
      <c r="C7827" s="796"/>
      <c r="D7827" s="796"/>
      <c r="E7827" s="796"/>
      <c r="F7827" s="796"/>
      <c r="H7827" s="186"/>
    </row>
    <row r="7828" spans="1:8" ht="12.95" hidden="1" customHeight="1">
      <c r="H7828" s="186"/>
    </row>
    <row r="7829" spans="1:8" ht="12.95" hidden="1" customHeight="1">
      <c r="A7829" s="791" t="s">
        <v>4516</v>
      </c>
      <c r="B7829" s="792"/>
      <c r="C7829" s="792"/>
      <c r="D7829" s="792"/>
      <c r="E7829" s="792"/>
      <c r="F7829" s="189" t="s">
        <v>6571</v>
      </c>
      <c r="H7829" s="186"/>
    </row>
    <row r="7830" spans="1:8" ht="12.95" hidden="1" customHeight="1">
      <c r="A7830" s="190" t="s">
        <v>10268</v>
      </c>
      <c r="B7830" s="191">
        <f>ROUND(F7847,2)</f>
        <v>15.02</v>
      </c>
      <c r="C7830" s="269"/>
      <c r="D7830" s="269"/>
      <c r="E7830" s="269"/>
      <c r="F7830" s="271"/>
      <c r="H7830" s="186"/>
    </row>
    <row r="7831" spans="1:8" ht="12.95" hidden="1" customHeight="1">
      <c r="A7831" s="195" t="s">
        <v>12885</v>
      </c>
      <c r="B7831" s="196" t="s">
        <v>8261</v>
      </c>
      <c r="C7831" s="196" t="s">
        <v>8262</v>
      </c>
      <c r="D7831" s="196" t="s">
        <v>8263</v>
      </c>
      <c r="E7831" s="196" t="s">
        <v>8264</v>
      </c>
      <c r="F7831" s="197" t="s">
        <v>8265</v>
      </c>
      <c r="H7831" s="186"/>
    </row>
    <row r="7832" spans="1:8" ht="12.95" hidden="1" customHeight="1">
      <c r="A7832" s="778" t="s">
        <v>6573</v>
      </c>
      <c r="B7832" s="779"/>
      <c r="C7832" s="779"/>
      <c r="D7832" s="779"/>
      <c r="E7832" s="779"/>
      <c r="F7832" s="780"/>
      <c r="H7832" s="186"/>
    </row>
    <row r="7833" spans="1:8" ht="12.95" hidden="1" customHeight="1">
      <c r="A7833" s="219" t="s">
        <v>2441</v>
      </c>
      <c r="B7833" s="208" t="s">
        <v>2442</v>
      </c>
      <c r="C7833" s="209" t="s">
        <v>13436</v>
      </c>
      <c r="D7833" s="210">
        <v>0.03</v>
      </c>
      <c r="E7833" s="211">
        <f>Insumos!D$141</f>
        <v>60.75</v>
      </c>
      <c r="F7833" s="204">
        <f>PRODUCT(D7833:E7833)</f>
        <v>1.8225</v>
      </c>
      <c r="H7833" s="186"/>
    </row>
    <row r="7834" spans="1:8" ht="12.95" hidden="1" customHeight="1">
      <c r="A7834" s="219" t="s">
        <v>13425</v>
      </c>
      <c r="B7834" s="208" t="s">
        <v>13426</v>
      </c>
      <c r="C7834" s="209" t="s">
        <v>13436</v>
      </c>
      <c r="D7834" s="210">
        <v>0.4</v>
      </c>
      <c r="E7834" s="211">
        <f>Insumos!D$175</f>
        <v>1.3</v>
      </c>
      <c r="F7834" s="204">
        <f>PRODUCT(D7834:E7834)</f>
        <v>0.52</v>
      </c>
      <c r="H7834" s="186"/>
    </row>
    <row r="7835" spans="1:8" ht="12.95" hidden="1" customHeight="1">
      <c r="A7835" s="783" t="s">
        <v>6574</v>
      </c>
      <c r="B7835" s="784"/>
      <c r="C7835" s="784"/>
      <c r="D7835" s="784"/>
      <c r="E7835" s="784"/>
      <c r="F7835" s="204">
        <f>SUM(F7833:F7834)</f>
        <v>2.3425000000000002</v>
      </c>
      <c r="H7835" s="186"/>
    </row>
    <row r="7836" spans="1:8" ht="12.95" hidden="1" customHeight="1">
      <c r="A7836" s="778" t="s">
        <v>13437</v>
      </c>
      <c r="B7836" s="779"/>
      <c r="C7836" s="779"/>
      <c r="D7836" s="779"/>
      <c r="E7836" s="779"/>
      <c r="F7836" s="780"/>
      <c r="H7836" s="186"/>
    </row>
    <row r="7837" spans="1:8" ht="12.95" hidden="1" customHeight="1">
      <c r="A7837" s="207" t="s">
        <v>8831</v>
      </c>
      <c r="B7837" s="208" t="s">
        <v>8832</v>
      </c>
      <c r="C7837" s="209" t="s">
        <v>13436</v>
      </c>
      <c r="D7837" s="210">
        <v>0.4</v>
      </c>
      <c r="E7837" s="211">
        <f>F$14</f>
        <v>2.89</v>
      </c>
      <c r="F7837" s="204">
        <f>PRODUCT(D7837:E7837)</f>
        <v>1.1560000000000001</v>
      </c>
      <c r="H7837" s="186"/>
    </row>
    <row r="7838" spans="1:8" ht="12.95" hidden="1" customHeight="1">
      <c r="A7838" s="207" t="s">
        <v>4681</v>
      </c>
      <c r="B7838" s="208" t="s">
        <v>4682</v>
      </c>
      <c r="C7838" s="209" t="s">
        <v>13436</v>
      </c>
      <c r="D7838" s="210">
        <v>0.4</v>
      </c>
      <c r="E7838" s="211">
        <f>F$12</f>
        <v>2.12</v>
      </c>
      <c r="F7838" s="204">
        <f>PRODUCT(D7838:E7838)</f>
        <v>0.84800000000000009</v>
      </c>
      <c r="H7838" s="186"/>
    </row>
    <row r="7839" spans="1:8" ht="12.95" hidden="1" customHeight="1">
      <c r="A7839" s="783" t="s">
        <v>13444</v>
      </c>
      <c r="B7839" s="784"/>
      <c r="C7839" s="784"/>
      <c r="D7839" s="784"/>
      <c r="E7839" s="784"/>
      <c r="F7839" s="204">
        <f>SUM(F7837:F7838)</f>
        <v>2.0040000000000004</v>
      </c>
      <c r="H7839" s="186"/>
    </row>
    <row r="7840" spans="1:8" ht="12.95" hidden="1" customHeight="1">
      <c r="A7840" s="198" t="s">
        <v>8771</v>
      </c>
      <c r="B7840" s="199"/>
      <c r="C7840" s="199"/>
      <c r="D7840" s="199"/>
      <c r="E7840" s="199"/>
      <c r="F7840" s="200"/>
      <c r="H7840" s="186"/>
    </row>
    <row r="7841" spans="1:8" ht="12.95" hidden="1" customHeight="1">
      <c r="A7841" s="219" t="s">
        <v>10835</v>
      </c>
      <c r="B7841" s="208" t="s">
        <v>8666</v>
      </c>
      <c r="C7841" s="209" t="s">
        <v>8667</v>
      </c>
      <c r="D7841" s="210">
        <v>0.14799999999999999</v>
      </c>
      <c r="E7841" s="210">
        <f>B$2817/1.25</f>
        <v>25.143999999999998</v>
      </c>
      <c r="F7841" s="204">
        <f>PRODUCT(D7841:E7841)</f>
        <v>3.7213119999999997</v>
      </c>
      <c r="H7841" s="186"/>
    </row>
    <row r="7842" spans="1:8" ht="12.95" hidden="1" customHeight="1">
      <c r="A7842" s="219" t="s">
        <v>8668</v>
      </c>
      <c r="B7842" s="208" t="s">
        <v>8669</v>
      </c>
      <c r="C7842" s="209" t="s">
        <v>8667</v>
      </c>
      <c r="D7842" s="210">
        <v>0.14799999999999999</v>
      </c>
      <c r="E7842" s="210">
        <f>B$3012/1.25</f>
        <v>13.408000000000001</v>
      </c>
      <c r="F7842" s="204">
        <f>PRODUCT(D7842:E7842)</f>
        <v>1.9843840000000001</v>
      </c>
      <c r="H7842" s="186"/>
    </row>
    <row r="7843" spans="1:8" ht="12.95" hidden="1" customHeight="1">
      <c r="A7843" s="783" t="s">
        <v>10886</v>
      </c>
      <c r="B7843" s="784"/>
      <c r="C7843" s="784"/>
      <c r="D7843" s="784"/>
      <c r="E7843" s="784"/>
      <c r="F7843" s="204">
        <f>SUM(F7841:F7842)</f>
        <v>5.7056959999999997</v>
      </c>
      <c r="H7843" s="186"/>
    </row>
    <row r="7844" spans="1:8" ht="12.95" hidden="1" customHeight="1">
      <c r="A7844" s="783" t="s">
        <v>6572</v>
      </c>
      <c r="B7844" s="784"/>
      <c r="C7844" s="784"/>
      <c r="D7844" s="784"/>
      <c r="E7844" s="206" t="s">
        <v>10906</v>
      </c>
      <c r="F7844" s="204">
        <f>SUM(F7835,F7839,F7843)</f>
        <v>10.052196</v>
      </c>
      <c r="H7844" s="186"/>
    </row>
    <row r="7845" spans="1:8" ht="12.95" hidden="1" customHeight="1">
      <c r="A7845" s="783"/>
      <c r="B7845" s="784"/>
      <c r="C7845" s="784"/>
      <c r="D7845" s="784"/>
      <c r="E7845" s="212" t="s">
        <v>10907</v>
      </c>
      <c r="F7845" s="213">
        <f>F$10*(F7839)</f>
        <v>2.4609120000000004</v>
      </c>
      <c r="H7845" s="186"/>
    </row>
    <row r="7846" spans="1:8" ht="12.95" hidden="1" customHeight="1">
      <c r="A7846" s="783"/>
      <c r="B7846" s="784"/>
      <c r="C7846" s="784"/>
      <c r="D7846" s="784"/>
      <c r="E7846" s="206" t="s">
        <v>10908</v>
      </c>
      <c r="F7846" s="213">
        <f>SUM(F7844:F7845)*F$11</f>
        <v>2.5026216000000003</v>
      </c>
      <c r="H7846" s="186"/>
    </row>
    <row r="7847" spans="1:8" ht="12.95" hidden="1" customHeight="1">
      <c r="A7847" s="789"/>
      <c r="B7847" s="790"/>
      <c r="C7847" s="790"/>
      <c r="D7847" s="790"/>
      <c r="E7847" s="215" t="s">
        <v>10909</v>
      </c>
      <c r="F7847" s="216">
        <f>SUM(F7844:F7846)</f>
        <v>15.0157296</v>
      </c>
      <c r="H7847" s="186"/>
    </row>
    <row r="7848" spans="1:8" ht="12.95" hidden="1" customHeight="1">
      <c r="A7848" s="206"/>
      <c r="B7848" s="206"/>
      <c r="C7848" s="206"/>
      <c r="D7848" s="206"/>
      <c r="E7848" s="212"/>
      <c r="F7848" s="220"/>
      <c r="H7848" s="186"/>
    </row>
    <row r="7849" spans="1:8" hidden="1">
      <c r="H7849" s="186"/>
    </row>
    <row r="7850" spans="1:8" ht="12.95" hidden="1" customHeight="1">
      <c r="A7850" s="791" t="s">
        <v>6544</v>
      </c>
      <c r="B7850" s="792"/>
      <c r="C7850" s="792"/>
      <c r="D7850" s="792"/>
      <c r="E7850" s="792"/>
      <c r="F7850" s="189" t="s">
        <v>6571</v>
      </c>
      <c r="H7850" s="186"/>
    </row>
    <row r="7851" spans="1:8" ht="12.95" hidden="1" customHeight="1">
      <c r="A7851" s="190" t="s">
        <v>10268</v>
      </c>
      <c r="B7851" s="191">
        <f>ROUND(F7868,2)</f>
        <v>23.36</v>
      </c>
      <c r="C7851" s="269"/>
      <c r="D7851" s="269"/>
      <c r="E7851" s="269"/>
      <c r="F7851" s="271"/>
      <c r="H7851" s="186"/>
    </row>
    <row r="7852" spans="1:8" ht="12.95" hidden="1" customHeight="1">
      <c r="A7852" s="195" t="s">
        <v>12885</v>
      </c>
      <c r="B7852" s="196" t="s">
        <v>8261</v>
      </c>
      <c r="C7852" s="196" t="s">
        <v>8262</v>
      </c>
      <c r="D7852" s="196" t="s">
        <v>8263</v>
      </c>
      <c r="E7852" s="196" t="s">
        <v>8264</v>
      </c>
      <c r="F7852" s="197" t="s">
        <v>8265</v>
      </c>
      <c r="H7852" s="186"/>
    </row>
    <row r="7853" spans="1:8" ht="12.95" hidden="1" customHeight="1">
      <c r="A7853" s="778" t="s">
        <v>6573</v>
      </c>
      <c r="B7853" s="779"/>
      <c r="C7853" s="779"/>
      <c r="D7853" s="779"/>
      <c r="E7853" s="779"/>
      <c r="F7853" s="780"/>
      <c r="H7853" s="186"/>
    </row>
    <row r="7854" spans="1:8" ht="12.95" hidden="1" customHeight="1">
      <c r="A7854" s="219" t="s">
        <v>2441</v>
      </c>
      <c r="B7854" s="208" t="s">
        <v>2442</v>
      </c>
      <c r="C7854" s="209" t="s">
        <v>13436</v>
      </c>
      <c r="D7854" s="210">
        <v>0.05</v>
      </c>
      <c r="E7854" s="211">
        <f>Insumos!D$141</f>
        <v>60.75</v>
      </c>
      <c r="F7854" s="204">
        <f>PRODUCT(D7854:E7854)</f>
        <v>3.0375000000000001</v>
      </c>
      <c r="H7854" s="186"/>
    </row>
    <row r="7855" spans="1:8" ht="12.95" hidden="1" customHeight="1">
      <c r="A7855" s="219" t="s">
        <v>13425</v>
      </c>
      <c r="B7855" s="208" t="s">
        <v>13426</v>
      </c>
      <c r="C7855" s="209" t="s">
        <v>13436</v>
      </c>
      <c r="D7855" s="210">
        <v>0.65</v>
      </c>
      <c r="E7855" s="211">
        <f>Insumos!D$175</f>
        <v>1.3</v>
      </c>
      <c r="F7855" s="204">
        <f>PRODUCT(D7855:E7855)</f>
        <v>0.84500000000000008</v>
      </c>
      <c r="H7855" s="186"/>
    </row>
    <row r="7856" spans="1:8" ht="12.95" hidden="1" customHeight="1">
      <c r="A7856" s="783" t="s">
        <v>6574</v>
      </c>
      <c r="B7856" s="784"/>
      <c r="C7856" s="784"/>
      <c r="D7856" s="784"/>
      <c r="E7856" s="784"/>
      <c r="F7856" s="204">
        <f>SUM(F7854:F7855)</f>
        <v>3.8825000000000003</v>
      </c>
      <c r="H7856" s="186"/>
    </row>
    <row r="7857" spans="1:8" ht="12.95" hidden="1" customHeight="1">
      <c r="A7857" s="778" t="s">
        <v>13437</v>
      </c>
      <c r="B7857" s="779"/>
      <c r="C7857" s="779"/>
      <c r="D7857" s="779"/>
      <c r="E7857" s="779"/>
      <c r="F7857" s="780"/>
      <c r="H7857" s="186"/>
    </row>
    <row r="7858" spans="1:8" ht="12.95" hidden="1" customHeight="1">
      <c r="A7858" s="207" t="s">
        <v>8831</v>
      </c>
      <c r="B7858" s="208" t="s">
        <v>8832</v>
      </c>
      <c r="C7858" s="209" t="s">
        <v>13436</v>
      </c>
      <c r="D7858" s="210">
        <v>0.65</v>
      </c>
      <c r="E7858" s="211">
        <f>F$14</f>
        <v>2.89</v>
      </c>
      <c r="F7858" s="204">
        <f>PRODUCT(D7858:E7858)</f>
        <v>1.8785000000000001</v>
      </c>
      <c r="H7858" s="186"/>
    </row>
    <row r="7859" spans="1:8" ht="12.95" hidden="1" customHeight="1">
      <c r="A7859" s="207" t="s">
        <v>4681</v>
      </c>
      <c r="B7859" s="208" t="s">
        <v>4682</v>
      </c>
      <c r="C7859" s="209" t="s">
        <v>13436</v>
      </c>
      <c r="D7859" s="210">
        <v>0.65</v>
      </c>
      <c r="E7859" s="211">
        <f>F$12</f>
        <v>2.12</v>
      </c>
      <c r="F7859" s="204">
        <f>PRODUCT(D7859:E7859)</f>
        <v>1.3780000000000001</v>
      </c>
      <c r="H7859" s="186"/>
    </row>
    <row r="7860" spans="1:8" ht="12.95" hidden="1" customHeight="1">
      <c r="A7860" s="783" t="s">
        <v>13444</v>
      </c>
      <c r="B7860" s="784"/>
      <c r="C7860" s="784"/>
      <c r="D7860" s="784"/>
      <c r="E7860" s="784"/>
      <c r="F7860" s="204">
        <f>SUM(F7858:F7859)</f>
        <v>3.2565</v>
      </c>
      <c r="H7860" s="186"/>
    </row>
    <row r="7861" spans="1:8" ht="12.95" hidden="1" customHeight="1">
      <c r="A7861" s="778" t="s">
        <v>8771</v>
      </c>
      <c r="B7861" s="779"/>
      <c r="C7861" s="779"/>
      <c r="D7861" s="779"/>
      <c r="E7861" s="779"/>
      <c r="F7861" s="780"/>
      <c r="H7861" s="186"/>
    </row>
    <row r="7862" spans="1:8" ht="12.95" hidden="1" customHeight="1">
      <c r="A7862" s="219" t="s">
        <v>10835</v>
      </c>
      <c r="B7862" s="208" t="s">
        <v>8666</v>
      </c>
      <c r="C7862" s="209" t="s">
        <v>8667</v>
      </c>
      <c r="D7862" s="210">
        <v>0.216</v>
      </c>
      <c r="E7862" s="210">
        <f>B$2817/1.25</f>
        <v>25.143999999999998</v>
      </c>
      <c r="F7862" s="204">
        <f>PRODUCT(D7862:E7862)</f>
        <v>5.4311039999999995</v>
      </c>
      <c r="H7862" s="186"/>
    </row>
    <row r="7863" spans="1:8" ht="12.95" hidden="1" customHeight="1">
      <c r="A7863" s="219" t="s">
        <v>8668</v>
      </c>
      <c r="B7863" s="208" t="s">
        <v>8669</v>
      </c>
      <c r="C7863" s="209" t="s">
        <v>8667</v>
      </c>
      <c r="D7863" s="210">
        <v>0.216</v>
      </c>
      <c r="E7863" s="210">
        <f>B$3012/1.25</f>
        <v>13.408000000000001</v>
      </c>
      <c r="F7863" s="204">
        <f>PRODUCT(D7863:E7863)</f>
        <v>2.896128</v>
      </c>
      <c r="H7863" s="186"/>
    </row>
    <row r="7864" spans="1:8" ht="12.95" hidden="1" customHeight="1">
      <c r="A7864" s="783" t="s">
        <v>10886</v>
      </c>
      <c r="B7864" s="784"/>
      <c r="C7864" s="784"/>
      <c r="D7864" s="784"/>
      <c r="E7864" s="784"/>
      <c r="F7864" s="204">
        <f>SUM(F7862:F7863)</f>
        <v>8.3272319999999986</v>
      </c>
      <c r="H7864" s="186"/>
    </row>
    <row r="7865" spans="1:8" ht="12.95" hidden="1" customHeight="1">
      <c r="A7865" s="783" t="s">
        <v>6572</v>
      </c>
      <c r="B7865" s="784"/>
      <c r="C7865" s="784"/>
      <c r="D7865" s="784"/>
      <c r="E7865" s="206" t="s">
        <v>10906</v>
      </c>
      <c r="F7865" s="204">
        <f>SUM(F7856,F7860,F7864)</f>
        <v>15.466231999999998</v>
      </c>
      <c r="H7865" s="186"/>
    </row>
    <row r="7866" spans="1:8" ht="12.95" hidden="1" customHeight="1">
      <c r="A7866" s="783"/>
      <c r="B7866" s="784"/>
      <c r="C7866" s="784"/>
      <c r="D7866" s="784"/>
      <c r="E7866" s="212" t="s">
        <v>10907</v>
      </c>
      <c r="F7866" s="213">
        <f>F$10*(F7860)</f>
        <v>3.9989819999999998</v>
      </c>
      <c r="H7866" s="186"/>
    </row>
    <row r="7867" spans="1:8" ht="12.95" hidden="1" customHeight="1">
      <c r="A7867" s="783"/>
      <c r="B7867" s="784"/>
      <c r="C7867" s="784"/>
      <c r="D7867" s="784"/>
      <c r="E7867" s="206" t="s">
        <v>10908</v>
      </c>
      <c r="F7867" s="213">
        <f>SUM(F7865:F7866)*F$11</f>
        <v>3.8930427999999995</v>
      </c>
      <c r="H7867" s="186"/>
    </row>
    <row r="7868" spans="1:8" ht="12.95" hidden="1" customHeight="1">
      <c r="A7868" s="789"/>
      <c r="B7868" s="790"/>
      <c r="C7868" s="790"/>
      <c r="D7868" s="790"/>
      <c r="E7868" s="215" t="s">
        <v>10909</v>
      </c>
      <c r="F7868" s="216">
        <f>SUM(F7865:F7867)</f>
        <v>23.358256799999996</v>
      </c>
      <c r="H7868" s="186"/>
    </row>
    <row r="7869" spans="1:8" ht="12.95" hidden="1" customHeight="1">
      <c r="H7869" s="186"/>
    </row>
    <row r="7870" spans="1:8" ht="12.95" hidden="1" customHeight="1">
      <c r="A7870" s="551" t="s">
        <v>4558</v>
      </c>
      <c r="B7870" s="560"/>
      <c r="C7870" s="560"/>
      <c r="D7870" s="560"/>
      <c r="E7870" s="560"/>
      <c r="F7870" s="189" t="s">
        <v>6571</v>
      </c>
      <c r="H7870" s="186"/>
    </row>
    <row r="7871" spans="1:8" ht="12.95" hidden="1" customHeight="1">
      <c r="A7871" s="190" t="s">
        <v>10268</v>
      </c>
      <c r="B7871" s="191">
        <f>ROUND(F7888,2)</f>
        <v>32.39</v>
      </c>
      <c r="C7871" s="269"/>
      <c r="D7871" s="269"/>
      <c r="E7871" s="269"/>
      <c r="F7871" s="271"/>
      <c r="H7871" s="186"/>
    </row>
    <row r="7872" spans="1:8" ht="12.95" hidden="1" customHeight="1">
      <c r="A7872" s="195" t="s">
        <v>12885</v>
      </c>
      <c r="B7872" s="196" t="s">
        <v>8261</v>
      </c>
      <c r="C7872" s="196" t="s">
        <v>8262</v>
      </c>
      <c r="D7872" s="196" t="s">
        <v>8263</v>
      </c>
      <c r="E7872" s="196" t="s">
        <v>8264</v>
      </c>
      <c r="F7872" s="197" t="s">
        <v>8265</v>
      </c>
      <c r="H7872" s="186"/>
    </row>
    <row r="7873" spans="1:8" ht="12.95" hidden="1" customHeight="1">
      <c r="A7873" s="778" t="s">
        <v>6573</v>
      </c>
      <c r="B7873" s="779"/>
      <c r="C7873" s="779"/>
      <c r="D7873" s="779"/>
      <c r="E7873" s="779"/>
      <c r="F7873" s="780"/>
      <c r="H7873" s="186"/>
    </row>
    <row r="7874" spans="1:8" ht="12.95" hidden="1" customHeight="1">
      <c r="A7874" s="219" t="s">
        <v>2441</v>
      </c>
      <c r="B7874" s="208" t="s">
        <v>2442</v>
      </c>
      <c r="C7874" s="209" t="s">
        <v>13436</v>
      </c>
      <c r="D7874" s="210">
        <v>7.0000000000000007E-2</v>
      </c>
      <c r="E7874" s="211">
        <f>Insumos!D$141</f>
        <v>60.75</v>
      </c>
      <c r="F7874" s="204">
        <f>PRODUCT(D7874:E7874)</f>
        <v>4.2525000000000004</v>
      </c>
      <c r="H7874" s="186"/>
    </row>
    <row r="7875" spans="1:8" ht="12.95" hidden="1" customHeight="1">
      <c r="A7875" s="219" t="s">
        <v>13425</v>
      </c>
      <c r="B7875" s="208" t="s">
        <v>13426</v>
      </c>
      <c r="C7875" s="209" t="s">
        <v>13436</v>
      </c>
      <c r="D7875" s="210">
        <v>0.81</v>
      </c>
      <c r="E7875" s="211">
        <f>Insumos!D$175</f>
        <v>1.3</v>
      </c>
      <c r="F7875" s="204">
        <f>PRODUCT(D7875:E7875)</f>
        <v>1.0530000000000002</v>
      </c>
      <c r="H7875" s="186"/>
    </row>
    <row r="7876" spans="1:8" ht="12.95" hidden="1" customHeight="1">
      <c r="A7876" s="783" t="s">
        <v>6574</v>
      </c>
      <c r="B7876" s="784"/>
      <c r="C7876" s="784"/>
      <c r="D7876" s="784"/>
      <c r="E7876" s="784"/>
      <c r="F7876" s="204">
        <f>SUM(F7874:F7875)</f>
        <v>5.3055000000000003</v>
      </c>
      <c r="H7876" s="186"/>
    </row>
    <row r="7877" spans="1:8" ht="12.95" hidden="1" customHeight="1">
      <c r="A7877" s="778" t="s">
        <v>13437</v>
      </c>
      <c r="B7877" s="779"/>
      <c r="C7877" s="779"/>
      <c r="D7877" s="779"/>
      <c r="E7877" s="779"/>
      <c r="F7877" s="780"/>
      <c r="H7877" s="186"/>
    </row>
    <row r="7878" spans="1:8" ht="12.95" hidden="1" customHeight="1">
      <c r="A7878" s="207" t="s">
        <v>8831</v>
      </c>
      <c r="B7878" s="208" t="s">
        <v>8832</v>
      </c>
      <c r="C7878" s="209" t="s">
        <v>13436</v>
      </c>
      <c r="D7878" s="210">
        <v>0.81</v>
      </c>
      <c r="E7878" s="211">
        <f>F$14</f>
        <v>2.89</v>
      </c>
      <c r="F7878" s="204">
        <f>PRODUCT(D7878:E7878)</f>
        <v>2.3409000000000004</v>
      </c>
      <c r="H7878" s="186"/>
    </row>
    <row r="7879" spans="1:8" ht="12.95" hidden="1" customHeight="1">
      <c r="A7879" s="207" t="s">
        <v>4681</v>
      </c>
      <c r="B7879" s="208" t="s">
        <v>4682</v>
      </c>
      <c r="C7879" s="209" t="s">
        <v>13436</v>
      </c>
      <c r="D7879" s="210">
        <v>0.81</v>
      </c>
      <c r="E7879" s="211">
        <f>F$12</f>
        <v>2.12</v>
      </c>
      <c r="F7879" s="204">
        <f>PRODUCT(D7879:E7879)</f>
        <v>1.7172000000000003</v>
      </c>
      <c r="H7879" s="186"/>
    </row>
    <row r="7880" spans="1:8" ht="12.95" hidden="1" customHeight="1">
      <c r="A7880" s="783" t="s">
        <v>13444</v>
      </c>
      <c r="B7880" s="784"/>
      <c r="C7880" s="784"/>
      <c r="D7880" s="784"/>
      <c r="E7880" s="784"/>
      <c r="F7880" s="204">
        <f>SUM(F7878:F7879)</f>
        <v>4.0581000000000005</v>
      </c>
      <c r="H7880" s="186"/>
    </row>
    <row r="7881" spans="1:8" ht="12.95" hidden="1" customHeight="1">
      <c r="A7881" s="778" t="s">
        <v>8771</v>
      </c>
      <c r="B7881" s="779"/>
      <c r="C7881" s="779"/>
      <c r="D7881" s="779"/>
      <c r="E7881" s="779"/>
      <c r="F7881" s="780"/>
      <c r="H7881" s="186"/>
    </row>
    <row r="7882" spans="1:8" ht="12.95" hidden="1" customHeight="1">
      <c r="A7882" s="219" t="s">
        <v>10835</v>
      </c>
      <c r="B7882" s="208" t="s">
        <v>8666</v>
      </c>
      <c r="C7882" s="209" t="s">
        <v>8667</v>
      </c>
      <c r="D7882" s="210">
        <v>0.32800000000000001</v>
      </c>
      <c r="E7882" s="210">
        <f>B$2817/1.25</f>
        <v>25.143999999999998</v>
      </c>
      <c r="F7882" s="204">
        <f>PRODUCT(D7882:E7882)</f>
        <v>8.2472320000000003</v>
      </c>
      <c r="H7882" s="186"/>
    </row>
    <row r="7883" spans="1:8" ht="12.95" hidden="1" customHeight="1">
      <c r="A7883" s="219" t="s">
        <v>8668</v>
      </c>
      <c r="B7883" s="208" t="s">
        <v>8669</v>
      </c>
      <c r="C7883" s="209" t="s">
        <v>8667</v>
      </c>
      <c r="D7883" s="210">
        <v>0.32800000000000001</v>
      </c>
      <c r="E7883" s="210">
        <f>B$3012/1.25</f>
        <v>13.408000000000001</v>
      </c>
      <c r="F7883" s="204">
        <f>PRODUCT(D7883:E7883)</f>
        <v>4.3978240000000008</v>
      </c>
      <c r="H7883" s="186"/>
    </row>
    <row r="7884" spans="1:8" ht="12.95" hidden="1" customHeight="1">
      <c r="A7884" s="783" t="s">
        <v>10886</v>
      </c>
      <c r="B7884" s="784"/>
      <c r="C7884" s="784"/>
      <c r="D7884" s="784"/>
      <c r="E7884" s="784"/>
      <c r="F7884" s="204">
        <f>SUM(F7882:F7883)</f>
        <v>12.645056</v>
      </c>
      <c r="H7884" s="186"/>
    </row>
    <row r="7885" spans="1:8" ht="12.95" hidden="1" customHeight="1">
      <c r="A7885" s="783" t="s">
        <v>6572</v>
      </c>
      <c r="B7885" s="784"/>
      <c r="C7885" s="784"/>
      <c r="D7885" s="784"/>
      <c r="E7885" s="206" t="s">
        <v>10906</v>
      </c>
      <c r="F7885" s="204">
        <f>SUM(F7876,F7880,F7884)</f>
        <v>22.008656000000002</v>
      </c>
      <c r="H7885" s="186"/>
    </row>
    <row r="7886" spans="1:8" ht="12.95" hidden="1" customHeight="1">
      <c r="A7886" s="783"/>
      <c r="B7886" s="784"/>
      <c r="C7886" s="784"/>
      <c r="D7886" s="784"/>
      <c r="E7886" s="212" t="s">
        <v>10907</v>
      </c>
      <c r="F7886" s="213">
        <f>F$10*(F7880)</f>
        <v>4.9833468000000005</v>
      </c>
      <c r="H7886" s="186"/>
    </row>
    <row r="7887" spans="1:8" ht="12.95" hidden="1" customHeight="1">
      <c r="A7887" s="783"/>
      <c r="B7887" s="784"/>
      <c r="C7887" s="784"/>
      <c r="D7887" s="784"/>
      <c r="E7887" s="206" t="s">
        <v>10908</v>
      </c>
      <c r="F7887" s="213">
        <f>SUM(F7885:F7886)*F$11</f>
        <v>5.3984005600000007</v>
      </c>
      <c r="H7887" s="186"/>
    </row>
    <row r="7888" spans="1:8" ht="12.95" hidden="1" customHeight="1">
      <c r="A7888" s="789"/>
      <c r="B7888" s="790"/>
      <c r="C7888" s="790"/>
      <c r="D7888" s="790"/>
      <c r="E7888" s="215" t="s">
        <v>10909</v>
      </c>
      <c r="F7888" s="216">
        <f>SUM(F7885:F7887)</f>
        <v>32.390403360000001</v>
      </c>
      <c r="H7888" s="186"/>
    </row>
    <row r="7889" spans="1:8" ht="12.95" hidden="1" customHeight="1">
      <c r="A7889" s="206"/>
      <c r="B7889" s="206"/>
      <c r="C7889" s="206"/>
      <c r="D7889" s="206"/>
      <c r="E7889" s="212"/>
      <c r="F7889" s="220"/>
      <c r="H7889" s="186"/>
    </row>
    <row r="7890" spans="1:8" ht="12.95" hidden="1" customHeight="1">
      <c r="A7890" s="206"/>
      <c r="B7890" s="206"/>
      <c r="C7890" s="206"/>
      <c r="D7890" s="206"/>
      <c r="E7890" s="212"/>
      <c r="F7890" s="220"/>
      <c r="H7890" s="186"/>
    </row>
    <row r="7891" spans="1:8" ht="12.95" hidden="1" customHeight="1">
      <c r="A7891" s="206"/>
      <c r="B7891" s="206"/>
      <c r="C7891" s="206"/>
      <c r="D7891" s="206"/>
      <c r="E7891" s="212"/>
      <c r="F7891" s="220"/>
      <c r="H7891" s="186"/>
    </row>
    <row r="7892" spans="1:8" hidden="1">
      <c r="H7892" s="186"/>
    </row>
    <row r="7893" spans="1:8" ht="12.95" hidden="1" customHeight="1">
      <c r="A7893" s="791" t="s">
        <v>4559</v>
      </c>
      <c r="B7893" s="792"/>
      <c r="C7893" s="792"/>
      <c r="D7893" s="792"/>
      <c r="E7893" s="792"/>
      <c r="F7893" s="189" t="s">
        <v>6571</v>
      </c>
      <c r="H7893" s="186"/>
    </row>
    <row r="7894" spans="1:8" ht="12.95" hidden="1" customHeight="1">
      <c r="A7894" s="190" t="s">
        <v>10268</v>
      </c>
      <c r="B7894" s="191">
        <f>ROUND(F7911,2)</f>
        <v>40.869999999999997</v>
      </c>
      <c r="C7894" s="269"/>
      <c r="D7894" s="269"/>
      <c r="E7894" s="269"/>
      <c r="F7894" s="271"/>
      <c r="H7894" s="186"/>
    </row>
    <row r="7895" spans="1:8" ht="12.95" hidden="1" customHeight="1">
      <c r="A7895" s="195" t="s">
        <v>12885</v>
      </c>
      <c r="B7895" s="196" t="s">
        <v>8261</v>
      </c>
      <c r="C7895" s="196" t="s">
        <v>8262</v>
      </c>
      <c r="D7895" s="196" t="s">
        <v>8263</v>
      </c>
      <c r="E7895" s="196" t="s">
        <v>8264</v>
      </c>
      <c r="F7895" s="197" t="s">
        <v>8265</v>
      </c>
      <c r="H7895" s="186"/>
    </row>
    <row r="7896" spans="1:8" ht="12.95" hidden="1" customHeight="1">
      <c r="A7896" s="778" t="s">
        <v>6573</v>
      </c>
      <c r="B7896" s="779"/>
      <c r="C7896" s="779"/>
      <c r="D7896" s="779"/>
      <c r="E7896" s="779"/>
      <c r="F7896" s="780"/>
      <c r="H7896" s="186"/>
    </row>
    <row r="7897" spans="1:8" ht="12.95" hidden="1" customHeight="1">
      <c r="A7897" s="219" t="s">
        <v>2441</v>
      </c>
      <c r="B7897" s="208" t="s">
        <v>2442</v>
      </c>
      <c r="C7897" s="209" t="s">
        <v>13436</v>
      </c>
      <c r="D7897" s="210">
        <v>0.09</v>
      </c>
      <c r="E7897" s="211">
        <f>Insumos!D$141</f>
        <v>60.75</v>
      </c>
      <c r="F7897" s="204">
        <f>PRODUCT(D7897:E7897)</f>
        <v>5.4674999999999994</v>
      </c>
      <c r="H7897" s="186"/>
    </row>
    <row r="7898" spans="1:8" ht="12.95" hidden="1" customHeight="1">
      <c r="A7898" s="219" t="s">
        <v>13425</v>
      </c>
      <c r="B7898" s="208" t="s">
        <v>13426</v>
      </c>
      <c r="C7898" s="209" t="s">
        <v>13436</v>
      </c>
      <c r="D7898" s="210">
        <v>0.97</v>
      </c>
      <c r="E7898" s="211">
        <f>Insumos!D$175</f>
        <v>1.3</v>
      </c>
      <c r="F7898" s="204">
        <f>PRODUCT(D7898:E7898)</f>
        <v>1.2609999999999999</v>
      </c>
      <c r="H7898" s="186"/>
    </row>
    <row r="7899" spans="1:8" ht="12.95" hidden="1" customHeight="1">
      <c r="A7899" s="205" t="s">
        <v>6574</v>
      </c>
      <c r="B7899" s="206"/>
      <c r="C7899" s="206"/>
      <c r="D7899" s="206"/>
      <c r="E7899" s="206"/>
      <c r="F7899" s="204">
        <f>SUM(F7897:F7898)</f>
        <v>6.7284999999999995</v>
      </c>
      <c r="H7899" s="186"/>
    </row>
    <row r="7900" spans="1:8" ht="12.95" hidden="1" customHeight="1">
      <c r="A7900" s="778" t="s">
        <v>13437</v>
      </c>
      <c r="B7900" s="779"/>
      <c r="C7900" s="779"/>
      <c r="D7900" s="779"/>
      <c r="E7900" s="779"/>
      <c r="F7900" s="780"/>
      <c r="H7900" s="186"/>
    </row>
    <row r="7901" spans="1:8" ht="12.95" hidden="1" customHeight="1">
      <c r="A7901" s="207" t="s">
        <v>8831</v>
      </c>
      <c r="B7901" s="208" t="s">
        <v>8832</v>
      </c>
      <c r="C7901" s="209" t="s">
        <v>13436</v>
      </c>
      <c r="D7901" s="210">
        <v>0.97</v>
      </c>
      <c r="E7901" s="211">
        <f>F$14</f>
        <v>2.89</v>
      </c>
      <c r="F7901" s="204">
        <f>PRODUCT(D7901:E7901)</f>
        <v>2.8033000000000001</v>
      </c>
      <c r="H7901" s="186"/>
    </row>
    <row r="7902" spans="1:8" ht="12.95" hidden="1" customHeight="1">
      <c r="A7902" s="207" t="s">
        <v>4681</v>
      </c>
      <c r="B7902" s="208" t="s">
        <v>4682</v>
      </c>
      <c r="C7902" s="209" t="s">
        <v>13436</v>
      </c>
      <c r="D7902" s="210">
        <v>0.97</v>
      </c>
      <c r="E7902" s="211">
        <f>F$12</f>
        <v>2.12</v>
      </c>
      <c r="F7902" s="204">
        <f>PRODUCT(D7902:E7902)</f>
        <v>2.0564</v>
      </c>
      <c r="H7902" s="186"/>
    </row>
    <row r="7903" spans="1:8" ht="12.95" hidden="1" customHeight="1">
      <c r="A7903" s="783" t="s">
        <v>13444</v>
      </c>
      <c r="B7903" s="784"/>
      <c r="C7903" s="784"/>
      <c r="D7903" s="784"/>
      <c r="E7903" s="784"/>
      <c r="F7903" s="204">
        <f>SUM(F7901:F7902)</f>
        <v>4.8597000000000001</v>
      </c>
      <c r="H7903" s="186"/>
    </row>
    <row r="7904" spans="1:8" ht="12.95" hidden="1" customHeight="1">
      <c r="A7904" s="778" t="s">
        <v>8771</v>
      </c>
      <c r="B7904" s="779"/>
      <c r="C7904" s="779"/>
      <c r="D7904" s="779"/>
      <c r="E7904" s="779"/>
      <c r="F7904" s="780"/>
      <c r="H7904" s="186"/>
    </row>
    <row r="7905" spans="1:8" ht="12.95" hidden="1" customHeight="1">
      <c r="A7905" s="219" t="s">
        <v>10835</v>
      </c>
      <c r="B7905" s="208" t="s">
        <v>8666</v>
      </c>
      <c r="C7905" s="209" t="s">
        <v>8667</v>
      </c>
      <c r="D7905" s="210">
        <v>0.42799999999999999</v>
      </c>
      <c r="E7905" s="210">
        <f>B$2817/1.25</f>
        <v>25.143999999999998</v>
      </c>
      <c r="F7905" s="204">
        <f>PRODUCT(D7905:E7905)</f>
        <v>10.761631999999999</v>
      </c>
      <c r="H7905" s="186"/>
    </row>
    <row r="7906" spans="1:8" ht="12.95" hidden="1" customHeight="1">
      <c r="A7906" s="219" t="s">
        <v>8668</v>
      </c>
      <c r="B7906" s="208" t="s">
        <v>8669</v>
      </c>
      <c r="C7906" s="209" t="s">
        <v>8667</v>
      </c>
      <c r="D7906" s="210">
        <v>0.42799999999999999</v>
      </c>
      <c r="E7906" s="210">
        <f>B$3012/1.25</f>
        <v>13.408000000000001</v>
      </c>
      <c r="F7906" s="204">
        <f>PRODUCT(D7906:E7906)</f>
        <v>5.7386240000000006</v>
      </c>
      <c r="H7906" s="186"/>
    </row>
    <row r="7907" spans="1:8" ht="12.95" hidden="1" customHeight="1">
      <c r="A7907" s="783" t="s">
        <v>10886</v>
      </c>
      <c r="B7907" s="784"/>
      <c r="C7907" s="784"/>
      <c r="D7907" s="784"/>
      <c r="E7907" s="784"/>
      <c r="F7907" s="204">
        <f>SUM(F7905:F7906)</f>
        <v>16.500256</v>
      </c>
      <c r="H7907" s="186"/>
    </row>
    <row r="7908" spans="1:8" ht="12.95" hidden="1" customHeight="1">
      <c r="A7908" s="783" t="s">
        <v>6572</v>
      </c>
      <c r="B7908" s="784"/>
      <c r="C7908" s="784"/>
      <c r="D7908" s="784"/>
      <c r="E7908" s="206" t="s">
        <v>10906</v>
      </c>
      <c r="F7908" s="204">
        <f>SUM(F7899,F7903,F7907)</f>
        <v>28.088456000000001</v>
      </c>
      <c r="H7908" s="186"/>
    </row>
    <row r="7909" spans="1:8" ht="12.95" hidden="1" customHeight="1">
      <c r="A7909" s="783"/>
      <c r="B7909" s="784"/>
      <c r="C7909" s="784"/>
      <c r="D7909" s="784"/>
      <c r="E7909" s="212" t="s">
        <v>10907</v>
      </c>
      <c r="F7909" s="213">
        <f>F$10*(F7903)</f>
        <v>5.9677116000000003</v>
      </c>
      <c r="H7909" s="186"/>
    </row>
    <row r="7910" spans="1:8" ht="12.95" hidden="1" customHeight="1">
      <c r="A7910" s="783"/>
      <c r="B7910" s="784"/>
      <c r="C7910" s="784"/>
      <c r="D7910" s="784"/>
      <c r="E7910" s="206" t="s">
        <v>10908</v>
      </c>
      <c r="F7910" s="213">
        <f>SUM(F7908:F7909)*F$11</f>
        <v>6.8112335200000009</v>
      </c>
      <c r="H7910" s="186"/>
    </row>
    <row r="7911" spans="1:8" ht="12.95" hidden="1" customHeight="1">
      <c r="A7911" s="789"/>
      <c r="B7911" s="790"/>
      <c r="C7911" s="790"/>
      <c r="D7911" s="790"/>
      <c r="E7911" s="215" t="s">
        <v>10909</v>
      </c>
      <c r="F7911" s="216">
        <f>SUM(F7908:F7910)</f>
        <v>40.867401120000004</v>
      </c>
      <c r="H7911" s="186"/>
    </row>
    <row r="7912" spans="1:8" ht="12.95" hidden="1" customHeight="1">
      <c r="H7912" s="186"/>
    </row>
    <row r="7913" spans="1:8" ht="12.95" hidden="1" customHeight="1">
      <c r="A7913" s="791" t="s">
        <v>4560</v>
      </c>
      <c r="B7913" s="792"/>
      <c r="C7913" s="792"/>
      <c r="D7913" s="792"/>
      <c r="E7913" s="792"/>
      <c r="F7913" s="189" t="s">
        <v>6571</v>
      </c>
      <c r="H7913" s="186"/>
    </row>
    <row r="7914" spans="1:8" ht="12.95" hidden="1" customHeight="1">
      <c r="A7914" s="190" t="s">
        <v>10268</v>
      </c>
      <c r="B7914" s="191">
        <f>ROUND(F7931,2)</f>
        <v>51.42</v>
      </c>
      <c r="C7914" s="269"/>
      <c r="D7914" s="269"/>
      <c r="E7914" s="269"/>
      <c r="F7914" s="271"/>
      <c r="H7914" s="186"/>
    </row>
    <row r="7915" spans="1:8" ht="12.95" hidden="1" customHeight="1">
      <c r="A7915" s="195" t="s">
        <v>12885</v>
      </c>
      <c r="B7915" s="196" t="s">
        <v>8261</v>
      </c>
      <c r="C7915" s="196" t="s">
        <v>8262</v>
      </c>
      <c r="D7915" s="196" t="s">
        <v>8263</v>
      </c>
      <c r="E7915" s="196" t="s">
        <v>8264</v>
      </c>
      <c r="F7915" s="197" t="s">
        <v>8265</v>
      </c>
      <c r="H7915" s="186"/>
    </row>
    <row r="7916" spans="1:8" ht="12.95" hidden="1" customHeight="1">
      <c r="A7916" s="778" t="s">
        <v>6573</v>
      </c>
      <c r="B7916" s="779"/>
      <c r="C7916" s="779"/>
      <c r="D7916" s="779"/>
      <c r="E7916" s="779"/>
      <c r="F7916" s="780"/>
      <c r="H7916" s="186"/>
    </row>
    <row r="7917" spans="1:8" ht="12.95" hidden="1" customHeight="1">
      <c r="A7917" s="219" t="s">
        <v>2441</v>
      </c>
      <c r="B7917" s="208" t="s">
        <v>2442</v>
      </c>
      <c r="C7917" s="209" t="s">
        <v>13436</v>
      </c>
      <c r="D7917" s="210">
        <v>0.12</v>
      </c>
      <c r="E7917" s="211">
        <f>Insumos!D$141</f>
        <v>60.75</v>
      </c>
      <c r="F7917" s="204">
        <f>PRODUCT(D7917:E7917)</f>
        <v>7.29</v>
      </c>
      <c r="H7917" s="186"/>
    </row>
    <row r="7918" spans="1:8" ht="12.95" hidden="1" customHeight="1">
      <c r="A7918" s="219" t="s">
        <v>13425</v>
      </c>
      <c r="B7918" s="208" t="s">
        <v>13426</v>
      </c>
      <c r="C7918" s="209" t="s">
        <v>13436</v>
      </c>
      <c r="D7918" s="210">
        <v>1.1299999999999999</v>
      </c>
      <c r="E7918" s="211">
        <f>Insumos!D$175</f>
        <v>1.3</v>
      </c>
      <c r="F7918" s="204">
        <f>PRODUCT(D7918:E7918)</f>
        <v>1.4689999999999999</v>
      </c>
      <c r="H7918" s="186"/>
    </row>
    <row r="7919" spans="1:8" ht="12.95" hidden="1" customHeight="1">
      <c r="A7919" s="783" t="s">
        <v>6574</v>
      </c>
      <c r="B7919" s="784"/>
      <c r="C7919" s="784"/>
      <c r="D7919" s="784"/>
      <c r="E7919" s="784"/>
      <c r="F7919" s="204">
        <f>SUM(F7917:F7918)</f>
        <v>8.7590000000000003</v>
      </c>
      <c r="H7919" s="186"/>
    </row>
    <row r="7920" spans="1:8" ht="12.95" hidden="1" customHeight="1">
      <c r="A7920" s="778" t="s">
        <v>13437</v>
      </c>
      <c r="B7920" s="779"/>
      <c r="C7920" s="779"/>
      <c r="D7920" s="779"/>
      <c r="E7920" s="779"/>
      <c r="F7920" s="780"/>
      <c r="H7920" s="186"/>
    </row>
    <row r="7921" spans="1:8" ht="12.95" hidden="1" customHeight="1">
      <c r="A7921" s="207" t="s">
        <v>8831</v>
      </c>
      <c r="B7921" s="208" t="s">
        <v>8832</v>
      </c>
      <c r="C7921" s="209" t="s">
        <v>13436</v>
      </c>
      <c r="D7921" s="210">
        <v>1.1299999999999999</v>
      </c>
      <c r="E7921" s="211">
        <f>F$14</f>
        <v>2.89</v>
      </c>
      <c r="F7921" s="204">
        <f>PRODUCT(D7921:E7921)</f>
        <v>3.2656999999999998</v>
      </c>
      <c r="H7921" s="186"/>
    </row>
    <row r="7922" spans="1:8" ht="12.95" hidden="1" customHeight="1">
      <c r="A7922" s="207" t="s">
        <v>4681</v>
      </c>
      <c r="B7922" s="208" t="s">
        <v>4682</v>
      </c>
      <c r="C7922" s="209" t="s">
        <v>13436</v>
      </c>
      <c r="D7922" s="210">
        <v>1.1299999999999999</v>
      </c>
      <c r="E7922" s="211">
        <f>F$12</f>
        <v>2.12</v>
      </c>
      <c r="F7922" s="204">
        <f>PRODUCT(D7922:E7922)</f>
        <v>2.3956</v>
      </c>
      <c r="H7922" s="186"/>
    </row>
    <row r="7923" spans="1:8" ht="12.95" hidden="1" customHeight="1">
      <c r="A7923" s="783" t="s">
        <v>13444</v>
      </c>
      <c r="B7923" s="784"/>
      <c r="C7923" s="784"/>
      <c r="D7923" s="784"/>
      <c r="E7923" s="784"/>
      <c r="F7923" s="204">
        <f>SUM(F7921:F7922)</f>
        <v>5.6612999999999998</v>
      </c>
      <c r="H7923" s="186"/>
    </row>
    <row r="7924" spans="1:8" ht="12.95" hidden="1" customHeight="1">
      <c r="A7924" s="778" t="s">
        <v>8771</v>
      </c>
      <c r="B7924" s="779"/>
      <c r="C7924" s="779"/>
      <c r="D7924" s="779"/>
      <c r="E7924" s="779"/>
      <c r="F7924" s="780"/>
      <c r="H7924" s="186"/>
    </row>
    <row r="7925" spans="1:8" ht="12.95" hidden="1" customHeight="1">
      <c r="A7925" s="219" t="s">
        <v>10835</v>
      </c>
      <c r="B7925" s="208" t="s">
        <v>8666</v>
      </c>
      <c r="C7925" s="209" t="s">
        <v>8667</v>
      </c>
      <c r="D7925" s="210">
        <v>0.55700000000000005</v>
      </c>
      <c r="E7925" s="210">
        <f>B$2817/1.25</f>
        <v>25.143999999999998</v>
      </c>
      <c r="F7925" s="204">
        <f>PRODUCT(D7925:E7925)</f>
        <v>14.005208</v>
      </c>
      <c r="H7925" s="186"/>
    </row>
    <row r="7926" spans="1:8" ht="12.95" hidden="1" customHeight="1">
      <c r="A7926" s="219" t="s">
        <v>8668</v>
      </c>
      <c r="B7926" s="208" t="s">
        <v>8669</v>
      </c>
      <c r="C7926" s="209" t="s">
        <v>8667</v>
      </c>
      <c r="D7926" s="210">
        <v>0.55700000000000005</v>
      </c>
      <c r="E7926" s="210">
        <f>B$3012/1.25</f>
        <v>13.408000000000001</v>
      </c>
      <c r="F7926" s="204">
        <f>PRODUCT(D7926:E7926)</f>
        <v>7.4682560000000011</v>
      </c>
      <c r="H7926" s="186"/>
    </row>
    <row r="7927" spans="1:8" ht="12.95" hidden="1" customHeight="1">
      <c r="A7927" s="783" t="s">
        <v>10886</v>
      </c>
      <c r="B7927" s="784"/>
      <c r="C7927" s="784"/>
      <c r="D7927" s="784"/>
      <c r="E7927" s="784"/>
      <c r="F7927" s="204">
        <f>SUM(F7925:F7926)</f>
        <v>21.473464</v>
      </c>
      <c r="H7927" s="186"/>
    </row>
    <row r="7928" spans="1:8" ht="12.95" hidden="1" customHeight="1">
      <c r="A7928" s="783" t="s">
        <v>6572</v>
      </c>
      <c r="B7928" s="784"/>
      <c r="C7928" s="784"/>
      <c r="D7928" s="784"/>
      <c r="E7928" s="206" t="s">
        <v>10906</v>
      </c>
      <c r="F7928" s="204">
        <f>SUM(F7919,F7923,F7927)</f>
        <v>35.893764000000004</v>
      </c>
      <c r="H7928" s="186"/>
    </row>
    <row r="7929" spans="1:8" ht="12.95" hidden="1" customHeight="1">
      <c r="A7929" s="783"/>
      <c r="B7929" s="784"/>
      <c r="C7929" s="784"/>
      <c r="D7929" s="784"/>
      <c r="E7929" s="212" t="s">
        <v>10907</v>
      </c>
      <c r="F7929" s="213">
        <f>F$10*(F7923)</f>
        <v>6.9520763999999993</v>
      </c>
      <c r="H7929" s="186"/>
    </row>
    <row r="7930" spans="1:8" ht="12.95" hidden="1" customHeight="1">
      <c r="A7930" s="783"/>
      <c r="B7930" s="784"/>
      <c r="C7930" s="784"/>
      <c r="D7930" s="784"/>
      <c r="E7930" s="206" t="s">
        <v>10908</v>
      </c>
      <c r="F7930" s="213">
        <f>SUM(F7928:F7929)*F$11</f>
        <v>8.5691680800000007</v>
      </c>
      <c r="H7930" s="186"/>
    </row>
    <row r="7931" spans="1:8" ht="12.95" hidden="1" customHeight="1">
      <c r="A7931" s="789"/>
      <c r="B7931" s="790"/>
      <c r="C7931" s="790"/>
      <c r="D7931" s="790"/>
      <c r="E7931" s="215" t="s">
        <v>10909</v>
      </c>
      <c r="F7931" s="216">
        <f>SUM(F7928:F7930)</f>
        <v>51.415008479999997</v>
      </c>
      <c r="H7931" s="186"/>
    </row>
    <row r="7932" spans="1:8" ht="12.95" hidden="1" customHeight="1">
      <c r="A7932" s="206"/>
      <c r="B7932" s="206"/>
      <c r="C7932" s="206"/>
      <c r="D7932" s="206"/>
      <c r="E7932" s="212"/>
      <c r="F7932" s="220"/>
      <c r="H7932" s="186"/>
    </row>
    <row r="7933" spans="1:8" ht="12.95" hidden="1" customHeight="1">
      <c r="A7933" s="206"/>
      <c r="B7933" s="206"/>
      <c r="C7933" s="206"/>
      <c r="D7933" s="206"/>
      <c r="E7933" s="212"/>
      <c r="F7933" s="220"/>
      <c r="H7933" s="186"/>
    </row>
    <row r="7934" spans="1:8" ht="12.95" hidden="1" customHeight="1">
      <c r="A7934" s="206"/>
      <c r="B7934" s="206"/>
      <c r="C7934" s="206"/>
      <c r="D7934" s="206"/>
      <c r="E7934" s="212"/>
      <c r="F7934" s="220"/>
      <c r="H7934" s="186"/>
    </row>
    <row r="7935" spans="1:8" hidden="1">
      <c r="H7935" s="186"/>
    </row>
    <row r="7936" spans="1:8" ht="13.5" hidden="1" customHeight="1">
      <c r="A7936" s="791" t="s">
        <v>4561</v>
      </c>
      <c r="B7936" s="792"/>
      <c r="C7936" s="792"/>
      <c r="D7936" s="792"/>
      <c r="E7936" s="792"/>
      <c r="F7936" s="189" t="s">
        <v>6571</v>
      </c>
      <c r="H7936" s="186"/>
    </row>
    <row r="7937" spans="1:8" ht="13.5" hidden="1" customHeight="1">
      <c r="A7937" s="190" t="s">
        <v>10268</v>
      </c>
      <c r="B7937" s="191">
        <f>ROUND(F7954,2)</f>
        <v>60.69</v>
      </c>
      <c r="C7937" s="269"/>
      <c r="D7937" s="269"/>
      <c r="E7937" s="269"/>
      <c r="F7937" s="271"/>
      <c r="H7937" s="186"/>
    </row>
    <row r="7938" spans="1:8" ht="13.5" hidden="1" customHeight="1">
      <c r="A7938" s="195" t="s">
        <v>12885</v>
      </c>
      <c r="B7938" s="196" t="s">
        <v>8261</v>
      </c>
      <c r="C7938" s="196" t="s">
        <v>8262</v>
      </c>
      <c r="D7938" s="196" t="s">
        <v>8263</v>
      </c>
      <c r="E7938" s="196" t="s">
        <v>8264</v>
      </c>
      <c r="F7938" s="197" t="s">
        <v>8265</v>
      </c>
      <c r="H7938" s="186"/>
    </row>
    <row r="7939" spans="1:8" ht="13.5" hidden="1" customHeight="1">
      <c r="A7939" s="198" t="s">
        <v>6573</v>
      </c>
      <c r="B7939" s="199"/>
      <c r="C7939" s="199"/>
      <c r="D7939" s="199"/>
      <c r="E7939" s="199"/>
      <c r="F7939" s="200"/>
      <c r="H7939" s="186"/>
    </row>
    <row r="7940" spans="1:8" ht="13.5" hidden="1" customHeight="1">
      <c r="A7940" s="219" t="s">
        <v>2441</v>
      </c>
      <c r="B7940" s="208" t="s">
        <v>2442</v>
      </c>
      <c r="C7940" s="209" t="s">
        <v>13436</v>
      </c>
      <c r="D7940" s="210">
        <v>0.14000000000000001</v>
      </c>
      <c r="E7940" s="211">
        <f>Insumos!D$141</f>
        <v>60.75</v>
      </c>
      <c r="F7940" s="204">
        <f>PRODUCT(D7940:E7940)</f>
        <v>8.5050000000000008</v>
      </c>
      <c r="H7940" s="186"/>
    </row>
    <row r="7941" spans="1:8" ht="13.5" hidden="1" customHeight="1">
      <c r="A7941" s="219" t="s">
        <v>13425</v>
      </c>
      <c r="B7941" s="208" t="s">
        <v>13426</v>
      </c>
      <c r="C7941" s="209" t="s">
        <v>13436</v>
      </c>
      <c r="D7941" s="210">
        <v>1.29</v>
      </c>
      <c r="E7941" s="211">
        <f>Insumos!D$175</f>
        <v>1.3</v>
      </c>
      <c r="F7941" s="204">
        <f>PRODUCT(D7941:E7941)</f>
        <v>1.677</v>
      </c>
      <c r="H7941" s="186"/>
    </row>
    <row r="7942" spans="1:8" ht="13.5" hidden="1" customHeight="1">
      <c r="A7942" s="783" t="s">
        <v>6574</v>
      </c>
      <c r="B7942" s="784"/>
      <c r="C7942" s="784"/>
      <c r="D7942" s="784"/>
      <c r="E7942" s="784"/>
      <c r="F7942" s="204">
        <f>SUM(F7940:F7941)</f>
        <v>10.182</v>
      </c>
      <c r="H7942" s="186"/>
    </row>
    <row r="7943" spans="1:8" ht="13.5" hidden="1" customHeight="1">
      <c r="A7943" s="778" t="s">
        <v>13437</v>
      </c>
      <c r="B7943" s="779"/>
      <c r="C7943" s="779"/>
      <c r="D7943" s="779"/>
      <c r="E7943" s="779"/>
      <c r="F7943" s="780"/>
      <c r="H7943" s="186"/>
    </row>
    <row r="7944" spans="1:8" ht="13.5" hidden="1" customHeight="1">
      <c r="A7944" s="207" t="s">
        <v>8831</v>
      </c>
      <c r="B7944" s="208" t="s">
        <v>8832</v>
      </c>
      <c r="C7944" s="209" t="s">
        <v>13436</v>
      </c>
      <c r="D7944" s="210">
        <v>1.29</v>
      </c>
      <c r="E7944" s="211">
        <f>F$14</f>
        <v>2.89</v>
      </c>
      <c r="F7944" s="204">
        <f>PRODUCT(D7944:E7944)</f>
        <v>3.7281000000000004</v>
      </c>
      <c r="H7944" s="186"/>
    </row>
    <row r="7945" spans="1:8" ht="13.5" hidden="1" customHeight="1">
      <c r="A7945" s="207" t="s">
        <v>4681</v>
      </c>
      <c r="B7945" s="208" t="s">
        <v>4682</v>
      </c>
      <c r="C7945" s="209" t="s">
        <v>13436</v>
      </c>
      <c r="D7945" s="210">
        <v>1.29</v>
      </c>
      <c r="E7945" s="211">
        <f>F$12</f>
        <v>2.12</v>
      </c>
      <c r="F7945" s="204">
        <f>PRODUCT(D7945:E7945)</f>
        <v>2.7348000000000003</v>
      </c>
      <c r="H7945" s="186"/>
    </row>
    <row r="7946" spans="1:8" ht="13.5" hidden="1" customHeight="1">
      <c r="A7946" s="783" t="s">
        <v>13444</v>
      </c>
      <c r="B7946" s="784"/>
      <c r="C7946" s="784"/>
      <c r="D7946" s="784"/>
      <c r="E7946" s="784"/>
      <c r="F7946" s="204">
        <f>SUM(F7944:F7945)</f>
        <v>6.4629000000000012</v>
      </c>
      <c r="H7946" s="186"/>
    </row>
    <row r="7947" spans="1:8" ht="13.5" hidden="1" customHeight="1">
      <c r="A7947" s="778" t="s">
        <v>8771</v>
      </c>
      <c r="B7947" s="779"/>
      <c r="C7947" s="779"/>
      <c r="D7947" s="779"/>
      <c r="E7947" s="779"/>
      <c r="F7947" s="780"/>
      <c r="H7947" s="186"/>
    </row>
    <row r="7948" spans="1:8" ht="13.5" hidden="1" customHeight="1">
      <c r="A7948" s="219" t="s">
        <v>10835</v>
      </c>
      <c r="B7948" s="208" t="s">
        <v>8666</v>
      </c>
      <c r="C7948" s="209" t="s">
        <v>8667</v>
      </c>
      <c r="D7948" s="210">
        <v>0.66800000000000004</v>
      </c>
      <c r="E7948" s="210">
        <f>B$2817/1.25</f>
        <v>25.143999999999998</v>
      </c>
      <c r="F7948" s="204">
        <f>PRODUCT(D7948:E7948)</f>
        <v>16.796192000000001</v>
      </c>
      <c r="H7948" s="186"/>
    </row>
    <row r="7949" spans="1:8" ht="13.5" hidden="1" customHeight="1">
      <c r="A7949" s="219" t="s">
        <v>8668</v>
      </c>
      <c r="B7949" s="208" t="s">
        <v>8669</v>
      </c>
      <c r="C7949" s="209" t="s">
        <v>8667</v>
      </c>
      <c r="D7949" s="210">
        <v>0.68600000000000005</v>
      </c>
      <c r="E7949" s="210">
        <f>B$3012/1.25</f>
        <v>13.408000000000001</v>
      </c>
      <c r="F7949" s="204">
        <f>PRODUCT(D7949:E7949)</f>
        <v>9.1978880000000007</v>
      </c>
      <c r="H7949" s="186"/>
    </row>
    <row r="7950" spans="1:8" ht="13.5" hidden="1" customHeight="1">
      <c r="A7950" s="783" t="s">
        <v>10886</v>
      </c>
      <c r="B7950" s="784"/>
      <c r="C7950" s="784"/>
      <c r="D7950" s="784"/>
      <c r="E7950" s="784"/>
      <c r="F7950" s="204">
        <f>SUM(F7948:F7949)</f>
        <v>25.994080000000004</v>
      </c>
      <c r="H7950" s="186"/>
    </row>
    <row r="7951" spans="1:8" ht="13.5" hidden="1" customHeight="1">
      <c r="A7951" s="783" t="s">
        <v>6572</v>
      </c>
      <c r="B7951" s="784"/>
      <c r="C7951" s="784"/>
      <c r="D7951" s="784"/>
      <c r="E7951" s="206" t="s">
        <v>10906</v>
      </c>
      <c r="F7951" s="204">
        <f>SUM(F7942,F7946,F7950)</f>
        <v>42.638980000000004</v>
      </c>
      <c r="H7951" s="186"/>
    </row>
    <row r="7952" spans="1:8" ht="13.5" hidden="1" customHeight="1">
      <c r="A7952" s="783"/>
      <c r="B7952" s="784"/>
      <c r="C7952" s="784"/>
      <c r="D7952" s="784"/>
      <c r="E7952" s="212" t="s">
        <v>10907</v>
      </c>
      <c r="F7952" s="213">
        <f>F$10*(F7946)</f>
        <v>7.9364412000000017</v>
      </c>
      <c r="H7952" s="186"/>
    </row>
    <row r="7953" spans="1:8" ht="13.5" hidden="1" customHeight="1">
      <c r="A7953" s="783"/>
      <c r="B7953" s="784"/>
      <c r="C7953" s="784"/>
      <c r="D7953" s="784"/>
      <c r="E7953" s="206" t="s">
        <v>10908</v>
      </c>
      <c r="F7953" s="213">
        <f>SUM(F7951:F7952)*F$11</f>
        <v>10.115084240000002</v>
      </c>
      <c r="H7953" s="186"/>
    </row>
    <row r="7954" spans="1:8" ht="13.5" hidden="1" customHeight="1">
      <c r="A7954" s="789"/>
      <c r="B7954" s="790"/>
      <c r="C7954" s="790"/>
      <c r="D7954" s="790"/>
      <c r="E7954" s="215" t="s">
        <v>10909</v>
      </c>
      <c r="F7954" s="334">
        <f>SUM(F7951:F7953)</f>
        <v>60.69050544000001</v>
      </c>
      <c r="H7954" s="186"/>
    </row>
    <row r="7955" spans="1:8" ht="13.5" hidden="1" customHeight="1">
      <c r="H7955" s="186"/>
    </row>
    <row r="7956" spans="1:8" ht="13.5" hidden="1" customHeight="1">
      <c r="A7956" s="791" t="s">
        <v>4562</v>
      </c>
      <c r="B7956" s="792"/>
      <c r="C7956" s="792"/>
      <c r="D7956" s="792"/>
      <c r="E7956" s="792"/>
      <c r="F7956" s="189" t="s">
        <v>6571</v>
      </c>
      <c r="H7956" s="186"/>
    </row>
    <row r="7957" spans="1:8" ht="13.5" hidden="1" customHeight="1">
      <c r="A7957" s="190" t="s">
        <v>10268</v>
      </c>
      <c r="B7957" s="191">
        <f>ROUND(F7974,2)</f>
        <v>75.47</v>
      </c>
      <c r="C7957" s="269"/>
      <c r="D7957" s="269"/>
      <c r="E7957" s="269"/>
      <c r="F7957" s="271"/>
      <c r="H7957" s="186"/>
    </row>
    <row r="7958" spans="1:8" ht="13.5" hidden="1" customHeight="1">
      <c r="A7958" s="195" t="s">
        <v>12885</v>
      </c>
      <c r="B7958" s="196" t="s">
        <v>8261</v>
      </c>
      <c r="C7958" s="196" t="s">
        <v>8262</v>
      </c>
      <c r="D7958" s="196" t="s">
        <v>8263</v>
      </c>
      <c r="E7958" s="196" t="s">
        <v>8264</v>
      </c>
      <c r="F7958" s="197" t="s">
        <v>8265</v>
      </c>
      <c r="H7958" s="186"/>
    </row>
    <row r="7959" spans="1:8" ht="13.5" hidden="1" customHeight="1">
      <c r="A7959" s="778" t="s">
        <v>6573</v>
      </c>
      <c r="B7959" s="779"/>
      <c r="C7959" s="779"/>
      <c r="D7959" s="779"/>
      <c r="E7959" s="779"/>
      <c r="F7959" s="780"/>
      <c r="H7959" s="186"/>
    </row>
    <row r="7960" spans="1:8" ht="13.5" hidden="1" customHeight="1">
      <c r="A7960" s="219" t="s">
        <v>2441</v>
      </c>
      <c r="B7960" s="208" t="s">
        <v>2442</v>
      </c>
      <c r="C7960" s="209" t="s">
        <v>13436</v>
      </c>
      <c r="D7960" s="210">
        <v>0.18</v>
      </c>
      <c r="E7960" s="211">
        <f>Insumos!D$141</f>
        <v>60.75</v>
      </c>
      <c r="F7960" s="204">
        <f>PRODUCT(D7960:E7960)</f>
        <v>10.934999999999999</v>
      </c>
      <c r="H7960" s="186"/>
    </row>
    <row r="7961" spans="1:8" ht="13.5" hidden="1" customHeight="1">
      <c r="A7961" s="219" t="s">
        <v>13425</v>
      </c>
      <c r="B7961" s="208" t="s">
        <v>13426</v>
      </c>
      <c r="C7961" s="209" t="s">
        <v>13436</v>
      </c>
      <c r="D7961" s="210">
        <v>1.45</v>
      </c>
      <c r="E7961" s="211">
        <f>Insumos!D$175</f>
        <v>1.3</v>
      </c>
      <c r="F7961" s="204">
        <f>PRODUCT(D7961:E7961)</f>
        <v>1.885</v>
      </c>
      <c r="H7961" s="186"/>
    </row>
    <row r="7962" spans="1:8" ht="13.5" hidden="1" customHeight="1">
      <c r="A7962" s="783" t="s">
        <v>6574</v>
      </c>
      <c r="B7962" s="784"/>
      <c r="C7962" s="784"/>
      <c r="D7962" s="784"/>
      <c r="E7962" s="784"/>
      <c r="F7962" s="204">
        <f>SUM(F7960:F7961)</f>
        <v>12.819999999999999</v>
      </c>
      <c r="H7962" s="186"/>
    </row>
    <row r="7963" spans="1:8" ht="13.5" hidden="1" customHeight="1">
      <c r="A7963" s="778" t="s">
        <v>13437</v>
      </c>
      <c r="B7963" s="779"/>
      <c r="C7963" s="779"/>
      <c r="D7963" s="779"/>
      <c r="E7963" s="779"/>
      <c r="F7963" s="780"/>
      <c r="H7963" s="186"/>
    </row>
    <row r="7964" spans="1:8" ht="13.5" hidden="1" customHeight="1">
      <c r="A7964" s="207" t="s">
        <v>8831</v>
      </c>
      <c r="B7964" s="208" t="s">
        <v>8832</v>
      </c>
      <c r="C7964" s="209" t="s">
        <v>13436</v>
      </c>
      <c r="D7964" s="210">
        <v>1.45</v>
      </c>
      <c r="E7964" s="211">
        <f>F$14</f>
        <v>2.89</v>
      </c>
      <c r="F7964" s="204">
        <f>PRODUCT(D7964:E7964)</f>
        <v>4.1905000000000001</v>
      </c>
      <c r="H7964" s="186"/>
    </row>
    <row r="7965" spans="1:8" ht="13.5" hidden="1" customHeight="1">
      <c r="A7965" s="207" t="s">
        <v>4681</v>
      </c>
      <c r="B7965" s="208" t="s">
        <v>4682</v>
      </c>
      <c r="C7965" s="209" t="s">
        <v>13436</v>
      </c>
      <c r="D7965" s="210">
        <v>1.45</v>
      </c>
      <c r="E7965" s="211">
        <f>F$12</f>
        <v>2.12</v>
      </c>
      <c r="F7965" s="204">
        <f>PRODUCT(D7965:E7965)</f>
        <v>3.0739999999999998</v>
      </c>
      <c r="H7965" s="186"/>
    </row>
    <row r="7966" spans="1:8" ht="13.5" hidden="1" customHeight="1">
      <c r="A7966" s="783" t="s">
        <v>13444</v>
      </c>
      <c r="B7966" s="784"/>
      <c r="C7966" s="784"/>
      <c r="D7966" s="784"/>
      <c r="E7966" s="784"/>
      <c r="F7966" s="204">
        <f>SUM(F7964:F7965)</f>
        <v>7.2645</v>
      </c>
      <c r="H7966" s="186"/>
    </row>
    <row r="7967" spans="1:8" ht="13.5" hidden="1" customHeight="1">
      <c r="A7967" s="198" t="s">
        <v>8771</v>
      </c>
      <c r="B7967" s="199"/>
      <c r="C7967" s="199"/>
      <c r="D7967" s="199"/>
      <c r="E7967" s="199"/>
      <c r="F7967" s="200"/>
      <c r="H7967" s="186"/>
    </row>
    <row r="7968" spans="1:8" ht="13.5" hidden="1" customHeight="1">
      <c r="A7968" s="219" t="s">
        <v>10835</v>
      </c>
      <c r="B7968" s="208" t="s">
        <v>8666</v>
      </c>
      <c r="C7968" s="209" t="s">
        <v>8667</v>
      </c>
      <c r="D7968" s="210">
        <v>0.879</v>
      </c>
      <c r="E7968" s="210">
        <f>B$2817/1.25</f>
        <v>25.143999999999998</v>
      </c>
      <c r="F7968" s="204">
        <f>PRODUCT(D7968:E7968)</f>
        <v>22.101575999999998</v>
      </c>
      <c r="H7968" s="186"/>
    </row>
    <row r="7969" spans="1:8" ht="13.5" hidden="1" customHeight="1">
      <c r="A7969" s="219" t="s">
        <v>8668</v>
      </c>
      <c r="B7969" s="208" t="s">
        <v>8669</v>
      </c>
      <c r="C7969" s="209" t="s">
        <v>8667</v>
      </c>
      <c r="D7969" s="210">
        <v>0.879</v>
      </c>
      <c r="E7969" s="210">
        <f>B$3012/1.25</f>
        <v>13.408000000000001</v>
      </c>
      <c r="F7969" s="204">
        <f>PRODUCT(D7969:E7969)</f>
        <v>11.785632000000001</v>
      </c>
      <c r="H7969" s="186"/>
    </row>
    <row r="7970" spans="1:8" ht="13.5" hidden="1" customHeight="1">
      <c r="A7970" s="783" t="s">
        <v>10886</v>
      </c>
      <c r="B7970" s="784"/>
      <c r="C7970" s="784"/>
      <c r="D7970" s="784"/>
      <c r="E7970" s="784"/>
      <c r="F7970" s="204">
        <f>SUM(F7968:F7969)</f>
        <v>33.887208000000001</v>
      </c>
      <c r="H7970" s="186"/>
    </row>
    <row r="7971" spans="1:8" ht="13.5" hidden="1" customHeight="1">
      <c r="A7971" s="783" t="s">
        <v>6572</v>
      </c>
      <c r="B7971" s="784"/>
      <c r="C7971" s="784"/>
      <c r="D7971" s="784"/>
      <c r="E7971" s="206" t="s">
        <v>10906</v>
      </c>
      <c r="F7971" s="204">
        <f>SUM(F7962,F7966,F7970)</f>
        <v>53.971708</v>
      </c>
      <c r="H7971" s="186"/>
    </row>
    <row r="7972" spans="1:8" ht="13.5" hidden="1" customHeight="1">
      <c r="A7972" s="783"/>
      <c r="B7972" s="784"/>
      <c r="C7972" s="784"/>
      <c r="D7972" s="784"/>
      <c r="E7972" s="212" t="s">
        <v>10907</v>
      </c>
      <c r="F7972" s="213">
        <f>F$10*(F7966)</f>
        <v>8.9208060000000007</v>
      </c>
      <c r="H7972" s="186"/>
    </row>
    <row r="7973" spans="1:8" ht="13.5" hidden="1" customHeight="1">
      <c r="A7973" s="783"/>
      <c r="B7973" s="784"/>
      <c r="C7973" s="784"/>
      <c r="D7973" s="784"/>
      <c r="E7973" s="206" t="s">
        <v>10908</v>
      </c>
      <c r="F7973" s="213">
        <f>SUM(F7971:F7972)*F$11</f>
        <v>12.578502800000001</v>
      </c>
      <c r="H7973" s="186"/>
    </row>
    <row r="7974" spans="1:8" ht="13.5" hidden="1" customHeight="1">
      <c r="A7974" s="789"/>
      <c r="B7974" s="790"/>
      <c r="C7974" s="790"/>
      <c r="D7974" s="790"/>
      <c r="E7974" s="215" t="s">
        <v>10909</v>
      </c>
      <c r="F7974" s="216">
        <f>SUM(F7971:F7973)</f>
        <v>75.471016800000001</v>
      </c>
      <c r="H7974" s="186"/>
    </row>
    <row r="7975" spans="1:8" ht="13.5" hidden="1" customHeight="1">
      <c r="A7975" s="206"/>
      <c r="B7975" s="206"/>
      <c r="C7975" s="206"/>
      <c r="D7975" s="206"/>
      <c r="E7975" s="212"/>
      <c r="F7975" s="220"/>
      <c r="H7975" s="186"/>
    </row>
    <row r="7976" spans="1:8" hidden="1">
      <c r="H7976" s="186"/>
    </row>
    <row r="7977" spans="1:8" ht="13.5" hidden="1" customHeight="1">
      <c r="A7977" s="791" t="s">
        <v>4563</v>
      </c>
      <c r="B7977" s="792"/>
      <c r="C7977" s="792"/>
      <c r="D7977" s="792"/>
      <c r="E7977" s="792"/>
      <c r="F7977" s="189" t="s">
        <v>6571</v>
      </c>
      <c r="H7977" s="186"/>
    </row>
    <row r="7978" spans="1:8" ht="13.5" hidden="1" customHeight="1">
      <c r="A7978" s="190" t="s">
        <v>10268</v>
      </c>
      <c r="B7978" s="191">
        <f>ROUND(F7995,2)</f>
        <v>100.8</v>
      </c>
      <c r="C7978" s="269"/>
      <c r="D7978" s="269"/>
      <c r="E7978" s="269"/>
      <c r="F7978" s="271"/>
      <c r="H7978" s="186"/>
    </row>
    <row r="7979" spans="1:8" ht="13.5" hidden="1" customHeight="1">
      <c r="A7979" s="195" t="s">
        <v>12885</v>
      </c>
      <c r="B7979" s="196" t="s">
        <v>8261</v>
      </c>
      <c r="C7979" s="196" t="s">
        <v>8262</v>
      </c>
      <c r="D7979" s="196" t="s">
        <v>8263</v>
      </c>
      <c r="E7979" s="196" t="s">
        <v>8264</v>
      </c>
      <c r="F7979" s="197" t="s">
        <v>8265</v>
      </c>
      <c r="H7979" s="186"/>
    </row>
    <row r="7980" spans="1:8" ht="13.5" hidden="1" customHeight="1">
      <c r="A7980" s="778" t="s">
        <v>6573</v>
      </c>
      <c r="B7980" s="779"/>
      <c r="C7980" s="779"/>
      <c r="D7980" s="779"/>
      <c r="E7980" s="779"/>
      <c r="F7980" s="780"/>
      <c r="H7980" s="186"/>
    </row>
    <row r="7981" spans="1:8" ht="13.5" hidden="1" customHeight="1">
      <c r="A7981" s="219" t="s">
        <v>4564</v>
      </c>
      <c r="B7981" s="208" t="s">
        <v>4565</v>
      </c>
      <c r="C7981" s="209" t="s">
        <v>13436</v>
      </c>
      <c r="D7981" s="210">
        <v>0.21</v>
      </c>
      <c r="E7981" s="211">
        <f>Insumos!D$90</f>
        <v>107.66</v>
      </c>
      <c r="F7981" s="204">
        <f>PRODUCT(D7981:E7981)</f>
        <v>22.608599999999999</v>
      </c>
      <c r="H7981" s="186"/>
    </row>
    <row r="7982" spans="1:8" ht="13.5" hidden="1" customHeight="1">
      <c r="A7982" s="219" t="s">
        <v>13425</v>
      </c>
      <c r="B7982" s="208" t="s">
        <v>13426</v>
      </c>
      <c r="C7982" s="209" t="s">
        <v>13436</v>
      </c>
      <c r="D7982" s="210">
        <v>1.61</v>
      </c>
      <c r="E7982" s="211">
        <f>Insumos!D$175</f>
        <v>1.3</v>
      </c>
      <c r="F7982" s="204">
        <f>PRODUCT(D7982:E7982)</f>
        <v>2.0930000000000004</v>
      </c>
      <c r="H7982" s="186"/>
    </row>
    <row r="7983" spans="1:8" ht="13.5" hidden="1" customHeight="1">
      <c r="A7983" s="783" t="s">
        <v>6574</v>
      </c>
      <c r="B7983" s="784"/>
      <c r="C7983" s="784"/>
      <c r="D7983" s="784"/>
      <c r="E7983" s="784"/>
      <c r="F7983" s="204">
        <f>SUM(F7981:F7982)</f>
        <v>24.701599999999999</v>
      </c>
      <c r="H7983" s="186"/>
    </row>
    <row r="7984" spans="1:8" ht="13.5" hidden="1" customHeight="1">
      <c r="A7984" s="778" t="s">
        <v>13437</v>
      </c>
      <c r="B7984" s="779"/>
      <c r="C7984" s="779"/>
      <c r="D7984" s="779"/>
      <c r="E7984" s="779"/>
      <c r="F7984" s="780"/>
      <c r="H7984" s="186"/>
    </row>
    <row r="7985" spans="1:8" ht="13.5" hidden="1" customHeight="1">
      <c r="A7985" s="207" t="s">
        <v>8831</v>
      </c>
      <c r="B7985" s="208" t="s">
        <v>8832</v>
      </c>
      <c r="C7985" s="209" t="s">
        <v>13436</v>
      </c>
      <c r="D7985" s="210">
        <v>1.61</v>
      </c>
      <c r="E7985" s="211">
        <f>F$14</f>
        <v>2.89</v>
      </c>
      <c r="F7985" s="204">
        <f>PRODUCT(D7985:E7985)</f>
        <v>4.6529000000000007</v>
      </c>
      <c r="H7985" s="186"/>
    </row>
    <row r="7986" spans="1:8" ht="13.5" hidden="1" customHeight="1">
      <c r="A7986" s="207" t="s">
        <v>4681</v>
      </c>
      <c r="B7986" s="208" t="s">
        <v>4682</v>
      </c>
      <c r="C7986" s="209" t="s">
        <v>13436</v>
      </c>
      <c r="D7986" s="210">
        <v>1.61</v>
      </c>
      <c r="E7986" s="211">
        <f>F$12</f>
        <v>2.12</v>
      </c>
      <c r="F7986" s="204">
        <f>PRODUCT(D7986:E7986)</f>
        <v>3.4132000000000002</v>
      </c>
      <c r="H7986" s="186"/>
    </row>
    <row r="7987" spans="1:8" ht="13.5" hidden="1" customHeight="1">
      <c r="A7987" s="783" t="s">
        <v>13444</v>
      </c>
      <c r="B7987" s="784"/>
      <c r="C7987" s="784"/>
      <c r="D7987" s="784"/>
      <c r="E7987" s="784"/>
      <c r="F7987" s="204">
        <f>SUM(F7985:F7986)</f>
        <v>8.0661000000000005</v>
      </c>
      <c r="H7987" s="186"/>
    </row>
    <row r="7988" spans="1:8" ht="13.5" hidden="1" customHeight="1">
      <c r="A7988" s="198" t="s">
        <v>8771</v>
      </c>
      <c r="B7988" s="199"/>
      <c r="C7988" s="199"/>
      <c r="D7988" s="199"/>
      <c r="E7988" s="199"/>
      <c r="F7988" s="200"/>
      <c r="H7988" s="186"/>
    </row>
    <row r="7989" spans="1:8" ht="13.5" hidden="1" customHeight="1">
      <c r="A7989" s="219" t="s">
        <v>10835</v>
      </c>
      <c r="B7989" s="208" t="s">
        <v>8666</v>
      </c>
      <c r="C7989" s="209" t="s">
        <v>8667</v>
      </c>
      <c r="D7989" s="210">
        <v>1.0720000000000001</v>
      </c>
      <c r="E7989" s="210">
        <f>B$2817/1.25</f>
        <v>25.143999999999998</v>
      </c>
      <c r="F7989" s="204">
        <f>PRODUCT(D7989:E7989)</f>
        <v>26.954367999999999</v>
      </c>
      <c r="H7989" s="186"/>
    </row>
    <row r="7990" spans="1:8" ht="13.5" hidden="1" customHeight="1">
      <c r="A7990" s="219" t="s">
        <v>8668</v>
      </c>
      <c r="B7990" s="208" t="s">
        <v>8669</v>
      </c>
      <c r="C7990" s="209" t="s">
        <v>8667</v>
      </c>
      <c r="D7990" s="210">
        <v>1.0720000000000001</v>
      </c>
      <c r="E7990" s="210">
        <f>B$3012/1.25</f>
        <v>13.408000000000001</v>
      </c>
      <c r="F7990" s="204">
        <f>PRODUCT(D7990:E7990)</f>
        <v>14.373376000000002</v>
      </c>
      <c r="H7990" s="186"/>
    </row>
    <row r="7991" spans="1:8" ht="13.5" hidden="1" customHeight="1">
      <c r="A7991" s="205" t="s">
        <v>10886</v>
      </c>
      <c r="B7991" s="206"/>
      <c r="C7991" s="206"/>
      <c r="D7991" s="206"/>
      <c r="E7991" s="206"/>
      <c r="F7991" s="204">
        <f>SUM(F7989:F7990)</f>
        <v>41.327744000000003</v>
      </c>
      <c r="H7991" s="186"/>
    </row>
    <row r="7992" spans="1:8" ht="13.5" hidden="1" customHeight="1">
      <c r="A7992" s="205" t="s">
        <v>6572</v>
      </c>
      <c r="B7992" s="206"/>
      <c r="C7992" s="206"/>
      <c r="D7992" s="206"/>
      <c r="E7992" s="206" t="s">
        <v>10906</v>
      </c>
      <c r="F7992" s="204">
        <f>SUM(F7983,F7987,F7991)</f>
        <v>74.095444000000001</v>
      </c>
      <c r="H7992" s="186"/>
    </row>
    <row r="7993" spans="1:8" ht="13.5" hidden="1" customHeight="1">
      <c r="A7993" s="205"/>
      <c r="B7993" s="206"/>
      <c r="C7993" s="206"/>
      <c r="D7993" s="206"/>
      <c r="E7993" s="212" t="s">
        <v>10907</v>
      </c>
      <c r="F7993" s="213">
        <f>F$10*(F7987)</f>
        <v>9.9051708000000005</v>
      </c>
      <c r="H7993" s="186"/>
    </row>
    <row r="7994" spans="1:8" ht="13.5" hidden="1" customHeight="1">
      <c r="A7994" s="205"/>
      <c r="B7994" s="206"/>
      <c r="C7994" s="206"/>
      <c r="D7994" s="206"/>
      <c r="E7994" s="206" t="s">
        <v>10908</v>
      </c>
      <c r="F7994" s="213">
        <f>SUM(F7992:F7993)*F$11</f>
        <v>16.800122959999999</v>
      </c>
      <c r="H7994" s="186"/>
    </row>
    <row r="7995" spans="1:8" ht="13.5" hidden="1" customHeight="1">
      <c r="A7995" s="550"/>
      <c r="B7995" s="214"/>
      <c r="C7995" s="214"/>
      <c r="D7995" s="214"/>
      <c r="E7995" s="215" t="s">
        <v>10909</v>
      </c>
      <c r="F7995" s="216">
        <f>SUM(F7992:F7994)</f>
        <v>100.80073775999999</v>
      </c>
      <c r="H7995" s="186"/>
    </row>
    <row r="7996" spans="1:8" ht="13.5" hidden="1" customHeight="1">
      <c r="H7996" s="186"/>
    </row>
    <row r="7997" spans="1:8" ht="13.5" hidden="1" customHeight="1">
      <c r="A7997" s="791" t="s">
        <v>4566</v>
      </c>
      <c r="B7997" s="792"/>
      <c r="C7997" s="792"/>
      <c r="D7997" s="792"/>
      <c r="E7997" s="792"/>
      <c r="F7997" s="189" t="s">
        <v>6571</v>
      </c>
      <c r="H7997" s="186"/>
    </row>
    <row r="7998" spans="1:8" ht="13.5" hidden="1" customHeight="1">
      <c r="A7998" s="190" t="s">
        <v>10268</v>
      </c>
      <c r="B7998" s="191">
        <f>ROUND(F8015,2)</f>
        <v>135.68</v>
      </c>
      <c r="C7998" s="269"/>
      <c r="D7998" s="269"/>
      <c r="E7998" s="269"/>
      <c r="F7998" s="271"/>
      <c r="H7998" s="186"/>
    </row>
    <row r="7999" spans="1:8" ht="13.5" hidden="1" customHeight="1">
      <c r="A7999" s="195" t="s">
        <v>12885</v>
      </c>
      <c r="B7999" s="196" t="s">
        <v>8261</v>
      </c>
      <c r="C7999" s="196" t="s">
        <v>8262</v>
      </c>
      <c r="D7999" s="196" t="s">
        <v>8263</v>
      </c>
      <c r="E7999" s="196" t="s">
        <v>8264</v>
      </c>
      <c r="F7999" s="197" t="s">
        <v>8265</v>
      </c>
      <c r="H7999" s="186"/>
    </row>
    <row r="8000" spans="1:8" ht="13.5" hidden="1" customHeight="1">
      <c r="A8000" s="198" t="s">
        <v>6573</v>
      </c>
      <c r="B8000" s="199"/>
      <c r="C8000" s="199"/>
      <c r="D8000" s="199"/>
      <c r="E8000" s="199"/>
      <c r="F8000" s="200"/>
      <c r="H8000" s="186"/>
    </row>
    <row r="8001" spans="1:8" ht="13.5" hidden="1" customHeight="1">
      <c r="A8001" s="219" t="s">
        <v>4564</v>
      </c>
      <c r="B8001" s="208" t="s">
        <v>4565</v>
      </c>
      <c r="C8001" s="209" t="s">
        <v>13436</v>
      </c>
      <c r="D8001" s="210">
        <v>0.31</v>
      </c>
      <c r="E8001" s="211">
        <f>Insumos!D$90</f>
        <v>107.66</v>
      </c>
      <c r="F8001" s="204">
        <f>PRODUCT(D8001:E8001)</f>
        <v>33.374600000000001</v>
      </c>
      <c r="H8001" s="186"/>
    </row>
    <row r="8002" spans="1:8" ht="13.5" hidden="1" customHeight="1">
      <c r="A8002" s="219" t="s">
        <v>13425</v>
      </c>
      <c r="B8002" s="208" t="s">
        <v>13426</v>
      </c>
      <c r="C8002" s="209" t="s">
        <v>13436</v>
      </c>
      <c r="D8002" s="210">
        <v>1.94</v>
      </c>
      <c r="E8002" s="211">
        <f>Insumos!D$175</f>
        <v>1.3</v>
      </c>
      <c r="F8002" s="204">
        <f>PRODUCT(D8002:E8002)</f>
        <v>2.5219999999999998</v>
      </c>
      <c r="H8002" s="186"/>
    </row>
    <row r="8003" spans="1:8" ht="13.5" hidden="1" customHeight="1">
      <c r="A8003" s="205" t="s">
        <v>6574</v>
      </c>
      <c r="B8003" s="206"/>
      <c r="C8003" s="206"/>
      <c r="D8003" s="206"/>
      <c r="E8003" s="206"/>
      <c r="F8003" s="204">
        <f>SUM(F8001:F8002)</f>
        <v>35.896599999999999</v>
      </c>
      <c r="H8003" s="186"/>
    </row>
    <row r="8004" spans="1:8" ht="13.5" hidden="1" customHeight="1">
      <c r="A8004" s="198" t="s">
        <v>13437</v>
      </c>
      <c r="B8004" s="199"/>
      <c r="C8004" s="199"/>
      <c r="D8004" s="199"/>
      <c r="E8004" s="199"/>
      <c r="F8004" s="200"/>
      <c r="H8004" s="186"/>
    </row>
    <row r="8005" spans="1:8" ht="13.5" hidden="1" customHeight="1">
      <c r="A8005" s="207" t="s">
        <v>8831</v>
      </c>
      <c r="B8005" s="208" t="s">
        <v>8832</v>
      </c>
      <c r="C8005" s="209" t="s">
        <v>13436</v>
      </c>
      <c r="D8005" s="210">
        <v>1.94</v>
      </c>
      <c r="E8005" s="211">
        <f>F$14</f>
        <v>2.89</v>
      </c>
      <c r="F8005" s="204">
        <f>PRODUCT(D8005:E8005)</f>
        <v>5.6066000000000003</v>
      </c>
      <c r="H8005" s="186"/>
    </row>
    <row r="8006" spans="1:8" ht="13.5" hidden="1" customHeight="1">
      <c r="A8006" s="207" t="s">
        <v>4681</v>
      </c>
      <c r="B8006" s="208" t="s">
        <v>4682</v>
      </c>
      <c r="C8006" s="209" t="s">
        <v>13436</v>
      </c>
      <c r="D8006" s="210">
        <v>1.94</v>
      </c>
      <c r="E8006" s="211">
        <f>F$12</f>
        <v>2.12</v>
      </c>
      <c r="F8006" s="204">
        <f>PRODUCT(D8006:E8006)</f>
        <v>4.1128</v>
      </c>
      <c r="H8006" s="186"/>
    </row>
    <row r="8007" spans="1:8" ht="13.5" hidden="1" customHeight="1">
      <c r="A8007" s="783" t="s">
        <v>13444</v>
      </c>
      <c r="B8007" s="784"/>
      <c r="C8007" s="784"/>
      <c r="D8007" s="784"/>
      <c r="E8007" s="784"/>
      <c r="F8007" s="204">
        <f>SUM(F8005:F8006)</f>
        <v>9.7194000000000003</v>
      </c>
      <c r="H8007" s="186"/>
    </row>
    <row r="8008" spans="1:8" ht="13.5" hidden="1" customHeight="1">
      <c r="A8008" s="778" t="s">
        <v>8771</v>
      </c>
      <c r="B8008" s="779"/>
      <c r="C8008" s="779"/>
      <c r="D8008" s="779"/>
      <c r="E8008" s="779"/>
      <c r="F8008" s="780"/>
      <c r="H8008" s="186"/>
    </row>
    <row r="8009" spans="1:8" ht="13.5" hidden="1" customHeight="1">
      <c r="A8009" s="219" t="s">
        <v>10835</v>
      </c>
      <c r="B8009" s="208" t="s">
        <v>8666</v>
      </c>
      <c r="C8009" s="209" t="s">
        <v>8667</v>
      </c>
      <c r="D8009" s="210">
        <v>1.44</v>
      </c>
      <c r="E8009" s="210">
        <f>B$2817/1.25</f>
        <v>25.143999999999998</v>
      </c>
      <c r="F8009" s="204">
        <f>PRODUCT(D8009:E8009)</f>
        <v>36.207359999999994</v>
      </c>
      <c r="H8009" s="186"/>
    </row>
    <row r="8010" spans="1:8" ht="13.5" hidden="1" customHeight="1">
      <c r="A8010" s="219" t="s">
        <v>8668</v>
      </c>
      <c r="B8010" s="208" t="s">
        <v>8669</v>
      </c>
      <c r="C8010" s="209" t="s">
        <v>8667</v>
      </c>
      <c r="D8010" s="210">
        <v>1.44</v>
      </c>
      <c r="E8010" s="210">
        <f>B$3012/1.25</f>
        <v>13.408000000000001</v>
      </c>
      <c r="F8010" s="204">
        <f>PRODUCT(D8010:E8010)</f>
        <v>19.30752</v>
      </c>
      <c r="H8010" s="186"/>
    </row>
    <row r="8011" spans="1:8" ht="13.5" hidden="1" customHeight="1">
      <c r="A8011" s="783" t="s">
        <v>10886</v>
      </c>
      <c r="B8011" s="784"/>
      <c r="C8011" s="784"/>
      <c r="D8011" s="784"/>
      <c r="E8011" s="784"/>
      <c r="F8011" s="204">
        <f>SUM(F8009:F8010)</f>
        <v>55.514879999999991</v>
      </c>
      <c r="H8011" s="186"/>
    </row>
    <row r="8012" spans="1:8" ht="13.5" hidden="1" customHeight="1">
      <c r="A8012" s="783" t="s">
        <v>6572</v>
      </c>
      <c r="B8012" s="784"/>
      <c r="C8012" s="784"/>
      <c r="D8012" s="784"/>
      <c r="E8012" s="206" t="s">
        <v>10906</v>
      </c>
      <c r="F8012" s="204">
        <f>SUM(F8003,F8007,F8011)</f>
        <v>101.13087999999999</v>
      </c>
      <c r="H8012" s="186"/>
    </row>
    <row r="8013" spans="1:8" ht="13.5" hidden="1" customHeight="1">
      <c r="A8013" s="783"/>
      <c r="B8013" s="784"/>
      <c r="C8013" s="784"/>
      <c r="D8013" s="784"/>
      <c r="E8013" s="212" t="s">
        <v>10907</v>
      </c>
      <c r="F8013" s="213">
        <f>F$10*(F8007)</f>
        <v>11.935423200000001</v>
      </c>
      <c r="H8013" s="186"/>
    </row>
    <row r="8014" spans="1:8" ht="13.5" hidden="1" customHeight="1">
      <c r="A8014" s="783"/>
      <c r="B8014" s="784"/>
      <c r="C8014" s="784"/>
      <c r="D8014" s="784"/>
      <c r="E8014" s="206" t="s">
        <v>10908</v>
      </c>
      <c r="F8014" s="213">
        <f>SUM(F8012:F8013)*F$11</f>
        <v>22.61326064</v>
      </c>
      <c r="H8014" s="186"/>
    </row>
    <row r="8015" spans="1:8" ht="13.5" hidden="1" customHeight="1">
      <c r="A8015" s="789"/>
      <c r="B8015" s="790"/>
      <c r="C8015" s="790"/>
      <c r="D8015" s="790"/>
      <c r="E8015" s="215" t="s">
        <v>10909</v>
      </c>
      <c r="F8015" s="216">
        <f>SUM(F8012:F8014)</f>
        <v>135.67956383999999</v>
      </c>
      <c r="H8015" s="186"/>
    </row>
    <row r="8016" spans="1:8" ht="13.5" hidden="1" customHeight="1">
      <c r="A8016" s="206"/>
      <c r="B8016" s="206"/>
      <c r="C8016" s="206"/>
      <c r="D8016" s="206"/>
      <c r="E8016" s="212"/>
      <c r="F8016" s="220"/>
      <c r="H8016" s="186"/>
    </row>
    <row r="8017" spans="1:8" hidden="1">
      <c r="H8017" s="186"/>
    </row>
    <row r="8018" spans="1:8" ht="13.5" hidden="1" customHeight="1">
      <c r="A8018" s="791" t="s">
        <v>4567</v>
      </c>
      <c r="B8018" s="792"/>
      <c r="C8018" s="792"/>
      <c r="D8018" s="792"/>
      <c r="E8018" s="792"/>
      <c r="F8018" s="189" t="s">
        <v>6571</v>
      </c>
      <c r="H8018" s="186"/>
    </row>
    <row r="8019" spans="1:8" ht="13.5" hidden="1" customHeight="1">
      <c r="A8019" s="190" t="s">
        <v>10268</v>
      </c>
      <c r="B8019" s="191">
        <f>ROUND(F8036,2)</f>
        <v>171.88</v>
      </c>
      <c r="C8019" s="269"/>
      <c r="D8019" s="269"/>
      <c r="E8019" s="269"/>
      <c r="F8019" s="271"/>
      <c r="H8019" s="186"/>
    </row>
    <row r="8020" spans="1:8" ht="13.5" hidden="1" customHeight="1">
      <c r="A8020" s="195" t="s">
        <v>12885</v>
      </c>
      <c r="B8020" s="196" t="s">
        <v>8261</v>
      </c>
      <c r="C8020" s="196" t="s">
        <v>8262</v>
      </c>
      <c r="D8020" s="196" t="s">
        <v>8263</v>
      </c>
      <c r="E8020" s="196" t="s">
        <v>8264</v>
      </c>
      <c r="F8020" s="197" t="s">
        <v>8265</v>
      </c>
      <c r="H8020" s="186"/>
    </row>
    <row r="8021" spans="1:8" ht="13.5" hidden="1" customHeight="1">
      <c r="A8021" s="778" t="s">
        <v>6573</v>
      </c>
      <c r="B8021" s="779"/>
      <c r="C8021" s="779"/>
      <c r="D8021" s="779"/>
      <c r="E8021" s="779"/>
      <c r="F8021" s="780"/>
      <c r="H8021" s="186"/>
    </row>
    <row r="8022" spans="1:8" ht="13.5" hidden="1" customHeight="1">
      <c r="A8022" s="219" t="s">
        <v>4564</v>
      </c>
      <c r="B8022" s="208" t="s">
        <v>4565</v>
      </c>
      <c r="C8022" s="209" t="s">
        <v>13436</v>
      </c>
      <c r="D8022" s="210">
        <v>0.4</v>
      </c>
      <c r="E8022" s="211">
        <f>Insumos!D$90</f>
        <v>107.66</v>
      </c>
      <c r="F8022" s="204">
        <f>PRODUCT(D8022:E8022)</f>
        <v>43.064</v>
      </c>
      <c r="H8022" s="186"/>
    </row>
    <row r="8023" spans="1:8" ht="13.5" hidden="1" customHeight="1">
      <c r="A8023" s="219" t="s">
        <v>13425</v>
      </c>
      <c r="B8023" s="208" t="s">
        <v>13426</v>
      </c>
      <c r="C8023" s="209" t="s">
        <v>13436</v>
      </c>
      <c r="D8023" s="210">
        <v>2.42</v>
      </c>
      <c r="E8023" s="211">
        <f>Insumos!D$175</f>
        <v>1.3</v>
      </c>
      <c r="F8023" s="204">
        <f>PRODUCT(D8023:E8023)</f>
        <v>3.1459999999999999</v>
      </c>
      <c r="H8023" s="186"/>
    </row>
    <row r="8024" spans="1:8" ht="13.5" hidden="1" customHeight="1">
      <c r="A8024" s="783" t="s">
        <v>6574</v>
      </c>
      <c r="B8024" s="784"/>
      <c r="C8024" s="784"/>
      <c r="D8024" s="784"/>
      <c r="E8024" s="784"/>
      <c r="F8024" s="204">
        <f>SUM(F8022:F8023)</f>
        <v>46.21</v>
      </c>
      <c r="H8024" s="186"/>
    </row>
    <row r="8025" spans="1:8" ht="13.5" hidden="1" customHeight="1">
      <c r="A8025" s="778" t="s">
        <v>13437</v>
      </c>
      <c r="B8025" s="779"/>
      <c r="C8025" s="779"/>
      <c r="D8025" s="779"/>
      <c r="E8025" s="779"/>
      <c r="F8025" s="780"/>
      <c r="H8025" s="186"/>
    </row>
    <row r="8026" spans="1:8" ht="13.5" hidden="1" customHeight="1">
      <c r="A8026" s="207" t="s">
        <v>8831</v>
      </c>
      <c r="B8026" s="208" t="s">
        <v>8832</v>
      </c>
      <c r="C8026" s="209" t="s">
        <v>13436</v>
      </c>
      <c r="D8026" s="210">
        <v>2.42</v>
      </c>
      <c r="E8026" s="211">
        <f>F$14</f>
        <v>2.89</v>
      </c>
      <c r="F8026" s="204">
        <f>PRODUCT(D8026:E8026)</f>
        <v>6.9938000000000002</v>
      </c>
      <c r="H8026" s="186"/>
    </row>
    <row r="8027" spans="1:8" ht="13.5" hidden="1" customHeight="1">
      <c r="A8027" s="207" t="s">
        <v>4681</v>
      </c>
      <c r="B8027" s="208" t="s">
        <v>4682</v>
      </c>
      <c r="C8027" s="209" t="s">
        <v>13436</v>
      </c>
      <c r="D8027" s="210">
        <v>2.42</v>
      </c>
      <c r="E8027" s="211">
        <f>F$12</f>
        <v>2.12</v>
      </c>
      <c r="F8027" s="204">
        <f>PRODUCT(D8027:E8027)</f>
        <v>5.1303999999999998</v>
      </c>
      <c r="H8027" s="186"/>
    </row>
    <row r="8028" spans="1:8" ht="13.5" hidden="1" customHeight="1">
      <c r="A8028" s="783" t="s">
        <v>13444</v>
      </c>
      <c r="B8028" s="784"/>
      <c r="C8028" s="784"/>
      <c r="D8028" s="784"/>
      <c r="E8028" s="784"/>
      <c r="F8028" s="204">
        <f>SUM(F8026:F8027)</f>
        <v>12.1242</v>
      </c>
      <c r="H8028" s="186"/>
    </row>
    <row r="8029" spans="1:8" ht="13.5" hidden="1" customHeight="1">
      <c r="A8029" s="198" t="s">
        <v>8771</v>
      </c>
      <c r="B8029" s="199"/>
      <c r="C8029" s="199"/>
      <c r="D8029" s="199"/>
      <c r="E8029" s="199"/>
      <c r="F8029" s="200"/>
      <c r="H8029" s="186"/>
    </row>
    <row r="8030" spans="1:8" ht="13.5" hidden="1" customHeight="1">
      <c r="A8030" s="219" t="s">
        <v>10835</v>
      </c>
      <c r="B8030" s="208" t="s">
        <v>8666</v>
      </c>
      <c r="C8030" s="209" t="s">
        <v>8667</v>
      </c>
      <c r="D8030" s="210">
        <v>1.8160000000000001</v>
      </c>
      <c r="E8030" s="210">
        <f>B$2817/1.25</f>
        <v>25.143999999999998</v>
      </c>
      <c r="F8030" s="204">
        <f>PRODUCT(D8030:E8030)</f>
        <v>45.661504000000001</v>
      </c>
      <c r="H8030" s="186"/>
    </row>
    <row r="8031" spans="1:8" ht="13.5" hidden="1" customHeight="1">
      <c r="A8031" s="219" t="s">
        <v>8668</v>
      </c>
      <c r="B8031" s="208" t="s">
        <v>8669</v>
      </c>
      <c r="C8031" s="209" t="s">
        <v>8667</v>
      </c>
      <c r="D8031" s="210">
        <v>1.8160000000000001</v>
      </c>
      <c r="E8031" s="210">
        <f>B$3012/1.25</f>
        <v>13.408000000000001</v>
      </c>
      <c r="F8031" s="204">
        <f>PRODUCT(D8031:E8031)</f>
        <v>24.348928000000004</v>
      </c>
      <c r="H8031" s="186"/>
    </row>
    <row r="8032" spans="1:8" ht="13.5" hidden="1" customHeight="1">
      <c r="A8032" s="205" t="s">
        <v>10886</v>
      </c>
      <c r="B8032" s="206"/>
      <c r="C8032" s="206"/>
      <c r="D8032" s="206"/>
      <c r="E8032" s="206"/>
      <c r="F8032" s="204">
        <f>SUM(F8030:F8031)</f>
        <v>70.010432000000009</v>
      </c>
      <c r="H8032" s="186"/>
    </row>
    <row r="8033" spans="1:8" ht="13.5" hidden="1" customHeight="1">
      <c r="A8033" s="205" t="s">
        <v>6572</v>
      </c>
      <c r="B8033" s="206"/>
      <c r="C8033" s="206"/>
      <c r="D8033" s="206"/>
      <c r="E8033" s="206" t="s">
        <v>10906</v>
      </c>
      <c r="F8033" s="204">
        <f>SUM(F8024,F8028,F8032)</f>
        <v>128.34463200000002</v>
      </c>
      <c r="H8033" s="186"/>
    </row>
    <row r="8034" spans="1:8" ht="13.5" hidden="1" customHeight="1">
      <c r="A8034" s="205"/>
      <c r="B8034" s="206"/>
      <c r="C8034" s="206"/>
      <c r="D8034" s="206"/>
      <c r="E8034" s="212" t="s">
        <v>10907</v>
      </c>
      <c r="F8034" s="213">
        <f>F$10*(F8028)</f>
        <v>14.8885176</v>
      </c>
      <c r="H8034" s="186"/>
    </row>
    <row r="8035" spans="1:8" ht="13.5" hidden="1" customHeight="1">
      <c r="A8035" s="205"/>
      <c r="B8035" s="206"/>
      <c r="C8035" s="206"/>
      <c r="D8035" s="206"/>
      <c r="E8035" s="206" t="s">
        <v>10908</v>
      </c>
      <c r="F8035" s="213">
        <f>SUM(F8033:F8034)*F$11</f>
        <v>28.646629920000006</v>
      </c>
      <c r="H8035" s="186"/>
    </row>
    <row r="8036" spans="1:8" ht="13.5" hidden="1" customHeight="1">
      <c r="A8036" s="550"/>
      <c r="B8036" s="214"/>
      <c r="C8036" s="214"/>
      <c r="D8036" s="214"/>
      <c r="E8036" s="215" t="s">
        <v>10909</v>
      </c>
      <c r="F8036" s="216">
        <f>SUM(F8033:F8035)</f>
        <v>171.87977952000003</v>
      </c>
      <c r="H8036" s="186"/>
    </row>
    <row r="8037" spans="1:8" ht="13.5" hidden="1" customHeight="1">
      <c r="H8037" s="186"/>
    </row>
    <row r="8038" spans="1:8" ht="13.5" hidden="1" customHeight="1">
      <c r="A8038" s="551" t="s">
        <v>6017</v>
      </c>
      <c r="B8038" s="560"/>
      <c r="C8038" s="560"/>
      <c r="D8038" s="560"/>
      <c r="E8038" s="560"/>
      <c r="F8038" s="189" t="s">
        <v>6571</v>
      </c>
      <c r="H8038" s="186"/>
    </row>
    <row r="8039" spans="1:8" ht="13.5" hidden="1" customHeight="1">
      <c r="A8039" s="190" t="s">
        <v>10268</v>
      </c>
      <c r="B8039" s="191">
        <f>ROUND(F8056,2)</f>
        <v>218.18</v>
      </c>
      <c r="C8039" s="269"/>
      <c r="D8039" s="269"/>
      <c r="E8039" s="269"/>
      <c r="F8039" s="271"/>
      <c r="H8039" s="186"/>
    </row>
    <row r="8040" spans="1:8" ht="13.5" hidden="1" customHeight="1">
      <c r="A8040" s="195" t="s">
        <v>12885</v>
      </c>
      <c r="B8040" s="196" t="s">
        <v>8261</v>
      </c>
      <c r="C8040" s="196" t="s">
        <v>8262</v>
      </c>
      <c r="D8040" s="196" t="s">
        <v>8263</v>
      </c>
      <c r="E8040" s="196" t="s">
        <v>8264</v>
      </c>
      <c r="F8040" s="197" t="s">
        <v>8265</v>
      </c>
      <c r="H8040" s="186"/>
    </row>
    <row r="8041" spans="1:8" ht="13.5" hidden="1" customHeight="1">
      <c r="A8041" s="198" t="s">
        <v>6573</v>
      </c>
      <c r="B8041" s="199"/>
      <c r="C8041" s="199"/>
      <c r="D8041" s="199"/>
      <c r="E8041" s="199"/>
      <c r="F8041" s="200"/>
      <c r="H8041" s="186"/>
    </row>
    <row r="8042" spans="1:8" ht="13.5" hidden="1" customHeight="1">
      <c r="A8042" s="219" t="s">
        <v>4564</v>
      </c>
      <c r="B8042" s="208" t="s">
        <v>4565</v>
      </c>
      <c r="C8042" s="209" t="s">
        <v>13436</v>
      </c>
      <c r="D8042" s="210">
        <v>0.46</v>
      </c>
      <c r="E8042" s="211">
        <f>Insumos!D$90</f>
        <v>107.66</v>
      </c>
      <c r="F8042" s="204">
        <f>PRODUCT(D8042:E8042)</f>
        <v>49.523600000000002</v>
      </c>
      <c r="H8042" s="186"/>
    </row>
    <row r="8043" spans="1:8" ht="13.5" hidden="1" customHeight="1">
      <c r="A8043" s="219" t="s">
        <v>13425</v>
      </c>
      <c r="B8043" s="208" t="s">
        <v>13426</v>
      </c>
      <c r="C8043" s="209" t="s">
        <v>13436</v>
      </c>
      <c r="D8043" s="210">
        <v>2.82</v>
      </c>
      <c r="E8043" s="211">
        <f>Insumos!D$175</f>
        <v>1.3</v>
      </c>
      <c r="F8043" s="204">
        <f>PRODUCT(D8043:E8043)</f>
        <v>3.6659999999999999</v>
      </c>
      <c r="H8043" s="186"/>
    </row>
    <row r="8044" spans="1:8" ht="13.5" hidden="1" customHeight="1">
      <c r="A8044" s="783" t="s">
        <v>6574</v>
      </c>
      <c r="B8044" s="784"/>
      <c r="C8044" s="784"/>
      <c r="D8044" s="784"/>
      <c r="E8044" s="784"/>
      <c r="F8044" s="204">
        <f>SUM(F8042:F8043)</f>
        <v>53.189599999999999</v>
      </c>
      <c r="H8044" s="186"/>
    </row>
    <row r="8045" spans="1:8" ht="13.5" hidden="1" customHeight="1">
      <c r="A8045" s="778" t="s">
        <v>13437</v>
      </c>
      <c r="B8045" s="779"/>
      <c r="C8045" s="779"/>
      <c r="D8045" s="779"/>
      <c r="E8045" s="779"/>
      <c r="F8045" s="780"/>
      <c r="H8045" s="186"/>
    </row>
    <row r="8046" spans="1:8" ht="13.5" hidden="1" customHeight="1">
      <c r="A8046" s="207" t="s">
        <v>8831</v>
      </c>
      <c r="B8046" s="208" t="s">
        <v>8832</v>
      </c>
      <c r="C8046" s="209" t="s">
        <v>13436</v>
      </c>
      <c r="D8046" s="210">
        <v>2.82</v>
      </c>
      <c r="E8046" s="211">
        <f>F$14</f>
        <v>2.89</v>
      </c>
      <c r="F8046" s="204">
        <f>PRODUCT(D8046:E8046)</f>
        <v>8.149799999999999</v>
      </c>
      <c r="H8046" s="186"/>
    </row>
    <row r="8047" spans="1:8" ht="13.5" hidden="1" customHeight="1">
      <c r="A8047" s="207" t="s">
        <v>4681</v>
      </c>
      <c r="B8047" s="208" t="s">
        <v>4682</v>
      </c>
      <c r="C8047" s="209" t="s">
        <v>13436</v>
      </c>
      <c r="D8047" s="210">
        <v>2.82</v>
      </c>
      <c r="E8047" s="211">
        <f>F$12</f>
        <v>2.12</v>
      </c>
      <c r="F8047" s="204">
        <f>PRODUCT(D8047:E8047)</f>
        <v>5.9783999999999997</v>
      </c>
      <c r="H8047" s="186"/>
    </row>
    <row r="8048" spans="1:8" ht="13.5" hidden="1" customHeight="1">
      <c r="A8048" s="783" t="s">
        <v>13444</v>
      </c>
      <c r="B8048" s="784"/>
      <c r="C8048" s="784"/>
      <c r="D8048" s="784"/>
      <c r="E8048" s="784"/>
      <c r="F8048" s="204">
        <f>SUM(F8046:F8047)</f>
        <v>14.1282</v>
      </c>
      <c r="H8048" s="186"/>
    </row>
    <row r="8049" spans="1:8" ht="13.5" hidden="1" customHeight="1">
      <c r="A8049" s="778" t="s">
        <v>8771</v>
      </c>
      <c r="B8049" s="779"/>
      <c r="C8049" s="779"/>
      <c r="D8049" s="779"/>
      <c r="E8049" s="779"/>
      <c r="F8049" s="780"/>
      <c r="H8049" s="186"/>
    </row>
    <row r="8050" spans="1:8" ht="13.5" hidden="1" customHeight="1">
      <c r="A8050" s="219" t="s">
        <v>10835</v>
      </c>
      <c r="B8050" s="208" t="s">
        <v>8666</v>
      </c>
      <c r="C8050" s="209" t="s">
        <v>8667</v>
      </c>
      <c r="D8050" s="210">
        <v>2.52</v>
      </c>
      <c r="E8050" s="210">
        <f>B$2817/1.25</f>
        <v>25.143999999999998</v>
      </c>
      <c r="F8050" s="204">
        <f>PRODUCT(D8050:E8050)</f>
        <v>63.362879999999997</v>
      </c>
      <c r="H8050" s="186"/>
    </row>
    <row r="8051" spans="1:8" ht="13.5" hidden="1" customHeight="1">
      <c r="A8051" s="219" t="s">
        <v>8668</v>
      </c>
      <c r="B8051" s="208" t="s">
        <v>8669</v>
      </c>
      <c r="C8051" s="209" t="s">
        <v>8667</v>
      </c>
      <c r="D8051" s="210">
        <v>2.52</v>
      </c>
      <c r="E8051" s="210">
        <f>B$3012/1.25</f>
        <v>13.408000000000001</v>
      </c>
      <c r="F8051" s="204">
        <f>PRODUCT(D8051:E8051)</f>
        <v>33.788160000000005</v>
      </c>
      <c r="H8051" s="186"/>
    </row>
    <row r="8052" spans="1:8" ht="13.5" hidden="1" customHeight="1">
      <c r="A8052" s="783" t="s">
        <v>10886</v>
      </c>
      <c r="B8052" s="784"/>
      <c r="C8052" s="784"/>
      <c r="D8052" s="784"/>
      <c r="E8052" s="784"/>
      <c r="F8052" s="204">
        <f>SUM(F8050:F8051)</f>
        <v>97.151039999999995</v>
      </c>
      <c r="H8052" s="186"/>
    </row>
    <row r="8053" spans="1:8" ht="13.5" hidden="1" customHeight="1">
      <c r="A8053" s="783" t="s">
        <v>6572</v>
      </c>
      <c r="B8053" s="784"/>
      <c r="C8053" s="784"/>
      <c r="D8053" s="784"/>
      <c r="E8053" s="206" t="s">
        <v>10906</v>
      </c>
      <c r="F8053" s="204">
        <f>SUM(F8044,F8048,F8052)</f>
        <v>164.46884</v>
      </c>
      <c r="H8053" s="186"/>
    </row>
    <row r="8054" spans="1:8" ht="13.5" hidden="1" customHeight="1">
      <c r="A8054" s="783"/>
      <c r="B8054" s="784"/>
      <c r="C8054" s="784"/>
      <c r="D8054" s="784"/>
      <c r="E8054" s="212" t="s">
        <v>10907</v>
      </c>
      <c r="F8054" s="213">
        <f>F$10*(F8048)</f>
        <v>17.349429600000001</v>
      </c>
      <c r="H8054" s="186"/>
    </row>
    <row r="8055" spans="1:8" ht="13.5" hidden="1" customHeight="1">
      <c r="A8055" s="783"/>
      <c r="B8055" s="784"/>
      <c r="C8055" s="784"/>
      <c r="D8055" s="784"/>
      <c r="E8055" s="206" t="s">
        <v>10908</v>
      </c>
      <c r="F8055" s="213">
        <f>SUM(F8053:F8054)*F$11</f>
        <v>36.363653920000004</v>
      </c>
      <c r="H8055" s="186"/>
    </row>
    <row r="8056" spans="1:8" ht="13.5" hidden="1" customHeight="1">
      <c r="A8056" s="789"/>
      <c r="B8056" s="790"/>
      <c r="C8056" s="790"/>
      <c r="D8056" s="790"/>
      <c r="E8056" s="215" t="s">
        <v>10909</v>
      </c>
      <c r="F8056" s="216">
        <f>SUM(F8053:F8055)</f>
        <v>218.18192352</v>
      </c>
      <c r="H8056" s="186"/>
    </row>
    <row r="8057" spans="1:8" ht="13.5" hidden="1" customHeight="1">
      <c r="A8057" s="206"/>
      <c r="B8057" s="206"/>
      <c r="C8057" s="206"/>
      <c r="D8057" s="206"/>
      <c r="E8057" s="212"/>
      <c r="F8057" s="220"/>
      <c r="H8057" s="186"/>
    </row>
    <row r="8058" spans="1:8" hidden="1">
      <c r="H8058" s="186"/>
    </row>
    <row r="8059" spans="1:8" ht="12.75" hidden="1" customHeight="1">
      <c r="A8059" s="791" t="s">
        <v>6018</v>
      </c>
      <c r="B8059" s="792"/>
      <c r="C8059" s="792"/>
      <c r="D8059" s="792"/>
      <c r="E8059" s="792"/>
      <c r="F8059" s="189" t="s">
        <v>6571</v>
      </c>
      <c r="H8059" s="186"/>
    </row>
    <row r="8060" spans="1:8" hidden="1">
      <c r="A8060" s="190" t="s">
        <v>10268</v>
      </c>
      <c r="B8060" s="191">
        <f>ROUND(F8077,2)</f>
        <v>277.05</v>
      </c>
      <c r="C8060" s="269"/>
      <c r="D8060" s="269"/>
      <c r="E8060" s="269"/>
      <c r="F8060" s="271"/>
      <c r="H8060" s="186"/>
    </row>
    <row r="8061" spans="1:8" hidden="1">
      <c r="A8061" s="195" t="s">
        <v>12885</v>
      </c>
      <c r="B8061" s="196" t="s">
        <v>8261</v>
      </c>
      <c r="C8061" s="196" t="s">
        <v>8262</v>
      </c>
      <c r="D8061" s="196" t="s">
        <v>8263</v>
      </c>
      <c r="E8061" s="196" t="s">
        <v>8264</v>
      </c>
      <c r="F8061" s="197" t="s">
        <v>8265</v>
      </c>
      <c r="H8061" s="186"/>
    </row>
    <row r="8062" spans="1:8" ht="12.75" hidden="1" customHeight="1">
      <c r="A8062" s="198" t="s">
        <v>6573</v>
      </c>
      <c r="B8062" s="199"/>
      <c r="C8062" s="199"/>
      <c r="D8062" s="199"/>
      <c r="E8062" s="199"/>
      <c r="F8062" s="200"/>
      <c r="H8062" s="186"/>
    </row>
    <row r="8063" spans="1:8" ht="22.5" hidden="1">
      <c r="A8063" s="219" t="s">
        <v>4564</v>
      </c>
      <c r="B8063" s="208" t="s">
        <v>4565</v>
      </c>
      <c r="C8063" s="209" t="s">
        <v>13436</v>
      </c>
      <c r="D8063" s="210">
        <v>0.53300000000000003</v>
      </c>
      <c r="E8063" s="211">
        <f>Insumos!D$90</f>
        <v>107.66</v>
      </c>
      <c r="F8063" s="204">
        <f>PRODUCT(D8063:E8063)</f>
        <v>57.382780000000004</v>
      </c>
      <c r="H8063" s="186"/>
    </row>
    <row r="8064" spans="1:8" hidden="1">
      <c r="A8064" s="219" t="s">
        <v>13425</v>
      </c>
      <c r="B8064" s="208" t="s">
        <v>13426</v>
      </c>
      <c r="C8064" s="209" t="s">
        <v>13436</v>
      </c>
      <c r="D8064" s="210">
        <v>3.218</v>
      </c>
      <c r="E8064" s="211">
        <f>Insumos!D$175</f>
        <v>1.3</v>
      </c>
      <c r="F8064" s="204">
        <f>PRODUCT(D8064:E8064)</f>
        <v>4.1833999999999998</v>
      </c>
      <c r="H8064" s="186"/>
    </row>
    <row r="8065" spans="1:8" ht="12.75" hidden="1" customHeight="1">
      <c r="A8065" s="783" t="s">
        <v>6574</v>
      </c>
      <c r="B8065" s="784"/>
      <c r="C8065" s="784"/>
      <c r="D8065" s="784"/>
      <c r="E8065" s="784"/>
      <c r="F8065" s="204">
        <f>SUM(F8063:F8064)</f>
        <v>61.566180000000003</v>
      </c>
      <c r="H8065" s="186"/>
    </row>
    <row r="8066" spans="1:8" ht="12.75" hidden="1" customHeight="1">
      <c r="A8066" s="778" t="s">
        <v>13437</v>
      </c>
      <c r="B8066" s="779"/>
      <c r="C8066" s="779"/>
      <c r="D8066" s="779"/>
      <c r="E8066" s="779"/>
      <c r="F8066" s="780"/>
      <c r="H8066" s="186"/>
    </row>
    <row r="8067" spans="1:8" hidden="1">
      <c r="A8067" s="207" t="s">
        <v>8831</v>
      </c>
      <c r="B8067" s="208" t="s">
        <v>8832</v>
      </c>
      <c r="C8067" s="209" t="s">
        <v>13436</v>
      </c>
      <c r="D8067" s="210">
        <v>3.218</v>
      </c>
      <c r="E8067" s="211">
        <f>F$14</f>
        <v>2.89</v>
      </c>
      <c r="F8067" s="204">
        <f>PRODUCT(D8067:E8067)</f>
        <v>9.30002</v>
      </c>
      <c r="H8067" s="186"/>
    </row>
    <row r="8068" spans="1:8" hidden="1">
      <c r="A8068" s="207" t="s">
        <v>4681</v>
      </c>
      <c r="B8068" s="208" t="s">
        <v>4682</v>
      </c>
      <c r="C8068" s="209" t="s">
        <v>13436</v>
      </c>
      <c r="D8068" s="210">
        <v>3.218</v>
      </c>
      <c r="E8068" s="211">
        <f>F$12</f>
        <v>2.12</v>
      </c>
      <c r="F8068" s="204">
        <f>PRODUCT(D8068:E8068)</f>
        <v>6.8221600000000002</v>
      </c>
      <c r="H8068" s="186"/>
    </row>
    <row r="8069" spans="1:8" ht="12.75" hidden="1" customHeight="1">
      <c r="A8069" s="783" t="s">
        <v>13444</v>
      </c>
      <c r="B8069" s="784"/>
      <c r="C8069" s="784"/>
      <c r="D8069" s="784"/>
      <c r="E8069" s="784"/>
      <c r="F8069" s="204">
        <f>SUM(F8067:F8068)</f>
        <v>16.12218</v>
      </c>
      <c r="H8069" s="186"/>
    </row>
    <row r="8070" spans="1:8" hidden="1">
      <c r="A8070" s="778" t="s">
        <v>8771</v>
      </c>
      <c r="B8070" s="779"/>
      <c r="C8070" s="779"/>
      <c r="D8070" s="779"/>
      <c r="E8070" s="779"/>
      <c r="F8070" s="780"/>
      <c r="H8070" s="186"/>
    </row>
    <row r="8071" spans="1:8" hidden="1">
      <c r="A8071" s="219" t="s">
        <v>10835</v>
      </c>
      <c r="B8071" s="208" t="s">
        <v>8666</v>
      </c>
      <c r="C8071" s="209" t="s">
        <v>8667</v>
      </c>
      <c r="D8071" s="210">
        <v>3.46</v>
      </c>
      <c r="E8071" s="210">
        <f>B$2817/1.25</f>
        <v>25.143999999999998</v>
      </c>
      <c r="F8071" s="204">
        <f>PRODUCT(D8071:E8071)</f>
        <v>86.998239999999996</v>
      </c>
      <c r="H8071" s="186"/>
    </row>
    <row r="8072" spans="1:8" ht="22.5" hidden="1">
      <c r="A8072" s="219" t="s">
        <v>8668</v>
      </c>
      <c r="B8072" s="208" t="s">
        <v>8669</v>
      </c>
      <c r="C8072" s="209" t="s">
        <v>8667</v>
      </c>
      <c r="D8072" s="210">
        <v>3.46</v>
      </c>
      <c r="E8072" s="210">
        <f>B$3012/1.25</f>
        <v>13.408000000000001</v>
      </c>
      <c r="F8072" s="204">
        <f>PRODUCT(D8072:E8072)</f>
        <v>46.391680000000001</v>
      </c>
      <c r="H8072" s="186"/>
    </row>
    <row r="8073" spans="1:8" ht="12.75" hidden="1" customHeight="1">
      <c r="A8073" s="783" t="s">
        <v>10886</v>
      </c>
      <c r="B8073" s="784"/>
      <c r="C8073" s="784"/>
      <c r="D8073" s="784"/>
      <c r="E8073" s="784"/>
      <c r="F8073" s="204">
        <f>SUM(F8071:F8072)</f>
        <v>133.38991999999999</v>
      </c>
      <c r="H8073" s="186"/>
    </row>
    <row r="8074" spans="1:8" hidden="1">
      <c r="A8074" s="783" t="s">
        <v>6572</v>
      </c>
      <c r="B8074" s="784"/>
      <c r="C8074" s="784"/>
      <c r="D8074" s="784"/>
      <c r="E8074" s="206" t="s">
        <v>10906</v>
      </c>
      <c r="F8074" s="204">
        <f>SUM(F8065,F8069,F8073)</f>
        <v>211.07828000000001</v>
      </c>
      <c r="H8074" s="186"/>
    </row>
    <row r="8075" spans="1:8" hidden="1">
      <c r="A8075" s="783"/>
      <c r="B8075" s="784"/>
      <c r="C8075" s="784"/>
      <c r="D8075" s="784"/>
      <c r="E8075" s="212" t="s">
        <v>10907</v>
      </c>
      <c r="F8075" s="213">
        <f>F$10*(F8069)</f>
        <v>19.798037040000001</v>
      </c>
      <c r="H8075" s="186"/>
    </row>
    <row r="8076" spans="1:8" hidden="1">
      <c r="A8076" s="783"/>
      <c r="B8076" s="784"/>
      <c r="C8076" s="784"/>
      <c r="D8076" s="784"/>
      <c r="E8076" s="206" t="s">
        <v>10908</v>
      </c>
      <c r="F8076" s="213">
        <f>SUM(F8074:F8075)*F$11</f>
        <v>46.175263408000006</v>
      </c>
      <c r="H8076" s="186"/>
    </row>
    <row r="8077" spans="1:8" hidden="1">
      <c r="A8077" s="789"/>
      <c r="B8077" s="790"/>
      <c r="C8077" s="790"/>
      <c r="D8077" s="790"/>
      <c r="E8077" s="215" t="s">
        <v>10909</v>
      </c>
      <c r="F8077" s="216">
        <f>SUM(F8074:F8076)</f>
        <v>277.05158044799998</v>
      </c>
      <c r="H8077" s="186"/>
    </row>
    <row r="8078" spans="1:8">
      <c r="H8078" s="186"/>
    </row>
    <row r="8079" spans="1:8">
      <c r="A8079" s="796" t="s">
        <v>6019</v>
      </c>
      <c r="B8079" s="796"/>
      <c r="C8079" s="796"/>
      <c r="D8079" s="796"/>
      <c r="E8079" s="796"/>
      <c r="F8079" s="796"/>
      <c r="H8079" s="186"/>
    </row>
    <row r="8080" spans="1:8">
      <c r="F8080" s="161"/>
      <c r="H8080" s="186"/>
    </row>
    <row r="8081" spans="1:9" ht="35.25" customHeight="1">
      <c r="A8081" s="814" t="s">
        <v>4356</v>
      </c>
      <c r="B8081" s="815"/>
      <c r="C8081" s="815"/>
      <c r="D8081" s="815"/>
      <c r="E8081" s="815"/>
      <c r="F8081" s="447" t="s">
        <v>13122</v>
      </c>
      <c r="H8081" s="242" t="s">
        <v>12875</v>
      </c>
    </row>
    <row r="8082" spans="1:9" ht="12.75" customHeight="1">
      <c r="A8082" s="352" t="s">
        <v>10268</v>
      </c>
      <c r="B8082" s="353">
        <f>ROUND(F8097,2)</f>
        <v>9447.82</v>
      </c>
      <c r="C8082" s="448"/>
      <c r="D8082" s="448"/>
      <c r="E8082" s="448"/>
      <c r="F8082" s="449"/>
      <c r="H8082" s="186"/>
    </row>
    <row r="8083" spans="1:9">
      <c r="A8083" s="357" t="s">
        <v>12885</v>
      </c>
      <c r="B8083" s="358" t="s">
        <v>8261</v>
      </c>
      <c r="C8083" s="358" t="s">
        <v>8262</v>
      </c>
      <c r="D8083" s="358" t="s">
        <v>8263</v>
      </c>
      <c r="E8083" s="358" t="s">
        <v>8264</v>
      </c>
      <c r="F8083" s="359" t="s">
        <v>8265</v>
      </c>
      <c r="H8083" s="186"/>
    </row>
    <row r="8084" spans="1:9">
      <c r="A8084" s="816" t="s">
        <v>13445</v>
      </c>
      <c r="B8084" s="817"/>
      <c r="C8084" s="817"/>
      <c r="D8084" s="817"/>
      <c r="E8084" s="817"/>
      <c r="F8084" s="818"/>
      <c r="H8084" s="186"/>
    </row>
    <row r="8085" spans="1:9" ht="33.75">
      <c r="A8085" s="360"/>
      <c r="B8085" s="443" t="s">
        <v>1101</v>
      </c>
      <c r="C8085" s="361" t="s">
        <v>6555</v>
      </c>
      <c r="D8085" s="450">
        <v>1</v>
      </c>
      <c r="E8085" s="367">
        <v>4250</v>
      </c>
      <c r="F8085" s="368">
        <f>PRODUCT(D8085:E8085)</f>
        <v>4250</v>
      </c>
      <c r="H8085" s="186"/>
    </row>
    <row r="8086" spans="1:9">
      <c r="A8086" s="361"/>
      <c r="B8086" s="443" t="s">
        <v>3277</v>
      </c>
      <c r="C8086" s="361" t="s">
        <v>6555</v>
      </c>
      <c r="D8086" s="450">
        <v>1</v>
      </c>
      <c r="E8086" s="367">
        <f>F6820/1.25</f>
        <v>348.18562525593603</v>
      </c>
      <c r="F8086" s="368">
        <f>PRODUCT(D8086:E8086)</f>
        <v>348.18562525593603</v>
      </c>
      <c r="H8086" s="186"/>
    </row>
    <row r="8087" spans="1:9">
      <c r="A8087" s="451"/>
      <c r="B8087" s="452" t="s">
        <v>2610</v>
      </c>
      <c r="C8087" s="453" t="s">
        <v>6555</v>
      </c>
      <c r="D8087" s="450">
        <v>1</v>
      </c>
      <c r="E8087" s="367">
        <v>2915</v>
      </c>
      <c r="F8087" s="368">
        <f>PRODUCT(D8087:E8087)</f>
        <v>2915</v>
      </c>
      <c r="H8087" s="186"/>
    </row>
    <row r="8088" spans="1:9">
      <c r="A8088" s="360"/>
      <c r="B8088" s="443"/>
      <c r="C8088" s="361"/>
      <c r="D8088" s="361"/>
      <c r="E8088" s="361"/>
      <c r="F8088" s="362"/>
      <c r="H8088" s="186"/>
    </row>
    <row r="8089" spans="1:9" ht="12.75" customHeight="1">
      <c r="A8089" s="806" t="s">
        <v>10905</v>
      </c>
      <c r="B8089" s="807"/>
      <c r="C8089" s="807"/>
      <c r="D8089" s="807"/>
      <c r="E8089" s="807"/>
      <c r="F8089" s="368">
        <f>SUM(F8085,F8086,F8087)</f>
        <v>7513.1856252559364</v>
      </c>
      <c r="H8089" s="186"/>
    </row>
    <row r="8090" spans="1:9" ht="12" customHeight="1">
      <c r="A8090" s="816" t="s">
        <v>8771</v>
      </c>
      <c r="B8090" s="817"/>
      <c r="C8090" s="817"/>
      <c r="D8090" s="817"/>
      <c r="E8090" s="817"/>
      <c r="F8090" s="818"/>
      <c r="H8090" s="186"/>
    </row>
    <row r="8091" spans="1:9" ht="12" customHeight="1">
      <c r="A8091" s="361"/>
      <c r="B8091" s="443" t="s">
        <v>3300</v>
      </c>
      <c r="C8091" s="361" t="s">
        <v>6555</v>
      </c>
      <c r="D8091" s="450">
        <v>1</v>
      </c>
      <c r="E8091" s="454">
        <v>360</v>
      </c>
      <c r="F8091" s="368">
        <f>PRODUCT(D8091:E8091)</f>
        <v>360</v>
      </c>
      <c r="H8091" s="186"/>
    </row>
    <row r="8092" spans="1:9" s="562" customFormat="1" ht="12" hidden="1" customHeight="1">
      <c r="A8092" s="339"/>
      <c r="B8092" s="336" t="s">
        <v>3276</v>
      </c>
      <c r="C8092" s="337" t="s">
        <v>7309</v>
      </c>
      <c r="D8092" s="338">
        <v>0</v>
      </c>
      <c r="E8092" s="272">
        <f>$F$2216/1.25</f>
        <v>2.1842590080000002</v>
      </c>
      <c r="F8092" s="582">
        <f>PRODUCT(D8092:E8092)</f>
        <v>0</v>
      </c>
      <c r="H8092" s="571"/>
      <c r="I8092" s="562" t="s">
        <v>3295</v>
      </c>
    </row>
    <row r="8093" spans="1:9" ht="12" customHeight="1">
      <c r="A8093" s="806" t="s">
        <v>10886</v>
      </c>
      <c r="B8093" s="807"/>
      <c r="C8093" s="807"/>
      <c r="D8093" s="807"/>
      <c r="E8093" s="807"/>
      <c r="F8093" s="368">
        <f>SUM(F8091:F8092)</f>
        <v>360</v>
      </c>
      <c r="H8093" s="186"/>
    </row>
    <row r="8094" spans="1:9">
      <c r="A8094" s="806" t="s">
        <v>6572</v>
      </c>
      <c r="B8094" s="807"/>
      <c r="C8094" s="807"/>
      <c r="D8094" s="807"/>
      <c r="E8094" s="369" t="s">
        <v>10906</v>
      </c>
      <c r="F8094" s="368">
        <f>SUM(F8089,F8093)</f>
        <v>7873.1856252559364</v>
      </c>
      <c r="H8094" s="186"/>
    </row>
    <row r="8095" spans="1:9">
      <c r="A8095" s="806"/>
      <c r="B8095" s="807"/>
      <c r="C8095" s="807"/>
      <c r="D8095" s="807"/>
      <c r="E8095" s="369" t="s">
        <v>10907</v>
      </c>
      <c r="F8095" s="371">
        <v>0</v>
      </c>
      <c r="H8095" s="186"/>
    </row>
    <row r="8096" spans="1:9">
      <c r="A8096" s="806"/>
      <c r="B8096" s="807"/>
      <c r="C8096" s="807"/>
      <c r="D8096" s="807"/>
      <c r="E8096" s="369" t="s">
        <v>10908</v>
      </c>
      <c r="F8096" s="371">
        <f>SUM(F8094:F8095)*F$11</f>
        <v>1574.6371250511875</v>
      </c>
      <c r="H8096" s="186"/>
    </row>
    <row r="8097" spans="1:8">
      <c r="A8097" s="812"/>
      <c r="B8097" s="813"/>
      <c r="C8097" s="813"/>
      <c r="D8097" s="813"/>
      <c r="E8097" s="372" t="s">
        <v>10909</v>
      </c>
      <c r="F8097" s="441">
        <f>SUM(F8094:F8096)</f>
        <v>9447.8227503071248</v>
      </c>
      <c r="H8097" s="186"/>
    </row>
    <row r="8098" spans="1:8">
      <c r="A8098" s="206"/>
      <c r="B8098" s="206"/>
      <c r="C8098" s="206"/>
      <c r="D8098" s="206"/>
      <c r="E8098" s="206"/>
      <c r="F8098" s="220"/>
      <c r="H8098" s="186"/>
    </row>
    <row r="8099" spans="1:8">
      <c r="A8099" s="206"/>
      <c r="B8099" s="206"/>
      <c r="C8099" s="206"/>
      <c r="D8099" s="206"/>
      <c r="E8099" s="206"/>
      <c r="F8099" s="220"/>
      <c r="H8099" s="186"/>
    </row>
    <row r="8100" spans="1:8" ht="12.75" customHeight="1">
      <c r="A8100" s="808" t="s">
        <v>2611</v>
      </c>
      <c r="B8100" s="809"/>
      <c r="C8100" s="809"/>
      <c r="D8100" s="809"/>
      <c r="E8100" s="809"/>
      <c r="F8100" s="351" t="s">
        <v>3998</v>
      </c>
      <c r="H8100" s="242" t="s">
        <v>12875</v>
      </c>
    </row>
    <row r="8101" spans="1:8">
      <c r="A8101" s="352" t="s">
        <v>10268</v>
      </c>
      <c r="B8101" s="353">
        <f>ROUND(F8130,2)</f>
        <v>568.70000000000005</v>
      </c>
      <c r="C8101" s="438"/>
      <c r="D8101" s="438"/>
      <c r="E8101" s="439"/>
      <c r="F8101" s="440"/>
      <c r="H8101" s="186"/>
    </row>
    <row r="8102" spans="1:8">
      <c r="A8102" s="357" t="s">
        <v>12885</v>
      </c>
      <c r="B8102" s="358" t="s">
        <v>8261</v>
      </c>
      <c r="C8102" s="358" t="s">
        <v>8262</v>
      </c>
      <c r="D8102" s="358" t="s">
        <v>8263</v>
      </c>
      <c r="E8102" s="358" t="s">
        <v>8264</v>
      </c>
      <c r="F8102" s="359" t="s">
        <v>8265</v>
      </c>
      <c r="H8102" s="186"/>
    </row>
    <row r="8103" spans="1:8" ht="12.75" customHeight="1">
      <c r="A8103" s="360" t="s">
        <v>13437</v>
      </c>
      <c r="B8103" s="361"/>
      <c r="C8103" s="361"/>
      <c r="D8103" s="361"/>
      <c r="E8103" s="361"/>
      <c r="F8103" s="362"/>
      <c r="H8103" s="186"/>
    </row>
    <row r="8104" spans="1:8">
      <c r="A8104" s="370" t="s">
        <v>8236</v>
      </c>
      <c r="B8104" s="170" t="s">
        <v>8237</v>
      </c>
      <c r="C8104" s="365" t="s">
        <v>13436</v>
      </c>
      <c r="D8104" s="366">
        <v>7.6</v>
      </c>
      <c r="E8104" s="367">
        <f>F$14</f>
        <v>2.89</v>
      </c>
      <c r="F8104" s="368">
        <f>PRODUCT(D8104:E8104)</f>
        <v>21.963999999999999</v>
      </c>
      <c r="H8104" s="186"/>
    </row>
    <row r="8105" spans="1:8">
      <c r="A8105" s="370" t="s">
        <v>4681</v>
      </c>
      <c r="B8105" s="170" t="s">
        <v>4682</v>
      </c>
      <c r="C8105" s="365" t="s">
        <v>13436</v>
      </c>
      <c r="D8105" s="366">
        <v>7.6</v>
      </c>
      <c r="E8105" s="367">
        <f>F$12</f>
        <v>2.12</v>
      </c>
      <c r="F8105" s="368">
        <f>PRODUCT(D8105:E8105)</f>
        <v>16.111999999999998</v>
      </c>
      <c r="H8105" s="186"/>
    </row>
    <row r="8106" spans="1:8" ht="12.75" customHeight="1">
      <c r="A8106" s="806" t="s">
        <v>13444</v>
      </c>
      <c r="B8106" s="807"/>
      <c r="C8106" s="807"/>
      <c r="D8106" s="807"/>
      <c r="E8106" s="807"/>
      <c r="F8106" s="368">
        <f>SUM(F8104:F8105)</f>
        <v>38.075999999999993</v>
      </c>
      <c r="H8106" s="186"/>
    </row>
    <row r="8107" spans="1:8">
      <c r="A8107" s="816" t="s">
        <v>13445</v>
      </c>
      <c r="B8107" s="817"/>
      <c r="C8107" s="817"/>
      <c r="D8107" s="817"/>
      <c r="E8107" s="817"/>
      <c r="F8107" s="818"/>
      <c r="H8107" s="186"/>
    </row>
    <row r="8108" spans="1:8">
      <c r="A8108" s="360"/>
      <c r="B8108" s="361" t="s">
        <v>2612</v>
      </c>
      <c r="C8108" s="361"/>
      <c r="D8108" s="361"/>
      <c r="E8108" s="361"/>
      <c r="F8108" s="362"/>
      <c r="H8108" s="186"/>
    </row>
    <row r="8109" spans="1:8">
      <c r="A8109" s="455" t="s">
        <v>2620</v>
      </c>
      <c r="B8109" s="443" t="s">
        <v>2613</v>
      </c>
      <c r="C8109" s="361" t="s">
        <v>6555</v>
      </c>
      <c r="D8109" s="450">
        <v>2</v>
      </c>
      <c r="E8109" s="456">
        <f>Insumos!$D$3171</f>
        <v>12.88</v>
      </c>
      <c r="F8109" s="368">
        <f>PRODUCT(D8109:E8109)</f>
        <v>25.76</v>
      </c>
      <c r="H8109" s="186"/>
    </row>
    <row r="8110" spans="1:8">
      <c r="A8110" s="455" t="s">
        <v>2620</v>
      </c>
      <c r="B8110" s="443" t="s">
        <v>2614</v>
      </c>
      <c r="C8110" s="361" t="s">
        <v>6555</v>
      </c>
      <c r="D8110" s="450">
        <v>1</v>
      </c>
      <c r="E8110" s="456">
        <f>Insumos!$D$1802</f>
        <v>8.3000000000000007</v>
      </c>
      <c r="F8110" s="368">
        <f t="shared" ref="F8110:F8125" si="36">PRODUCT(D8110:E8110)</f>
        <v>8.3000000000000007</v>
      </c>
      <c r="H8110" s="186"/>
    </row>
    <row r="8111" spans="1:8">
      <c r="A8111" s="455" t="s">
        <v>2620</v>
      </c>
      <c r="B8111" s="443" t="s">
        <v>2615</v>
      </c>
      <c r="C8111" s="361" t="s">
        <v>4675</v>
      </c>
      <c r="D8111" s="450"/>
      <c r="E8111" s="456">
        <v>9</v>
      </c>
      <c r="F8111" s="368">
        <f t="shared" si="36"/>
        <v>9</v>
      </c>
      <c r="H8111" s="186"/>
    </row>
    <row r="8112" spans="1:8" ht="22.5">
      <c r="A8112" s="455" t="s">
        <v>2620</v>
      </c>
      <c r="B8112" s="443" t="s">
        <v>12841</v>
      </c>
      <c r="C8112" s="361" t="s">
        <v>6555</v>
      </c>
      <c r="D8112" s="450">
        <v>1</v>
      </c>
      <c r="E8112" s="456">
        <f>Insumos!$D$2527</f>
        <v>14.58</v>
      </c>
      <c r="F8112" s="368">
        <f t="shared" si="36"/>
        <v>14.58</v>
      </c>
      <c r="H8112" s="186"/>
    </row>
    <row r="8113" spans="1:8">
      <c r="A8113" s="455"/>
      <c r="B8113" s="361" t="s">
        <v>2617</v>
      </c>
      <c r="C8113" s="361"/>
      <c r="D8113" s="450"/>
      <c r="E8113" s="361"/>
      <c r="F8113" s="368">
        <f t="shared" si="36"/>
        <v>0</v>
      </c>
      <c r="H8113" s="186"/>
    </row>
    <row r="8114" spans="1:8">
      <c r="A8114" s="455" t="s">
        <v>2620</v>
      </c>
      <c r="B8114" s="443" t="s">
        <v>2613</v>
      </c>
      <c r="C8114" s="361" t="s">
        <v>6555</v>
      </c>
      <c r="D8114" s="450">
        <v>2</v>
      </c>
      <c r="E8114" s="456">
        <f>Insumos!$D$3171</f>
        <v>12.88</v>
      </c>
      <c r="F8114" s="368">
        <f t="shared" si="36"/>
        <v>25.76</v>
      </c>
      <c r="H8114" s="186"/>
    </row>
    <row r="8115" spans="1:8">
      <c r="A8115" s="455" t="s">
        <v>2620</v>
      </c>
      <c r="B8115" s="443" t="s">
        <v>2614</v>
      </c>
      <c r="C8115" s="361" t="s">
        <v>6555</v>
      </c>
      <c r="D8115" s="450">
        <v>1</v>
      </c>
      <c r="E8115" s="456">
        <f>Insumos!$D$1802</f>
        <v>8.3000000000000007</v>
      </c>
      <c r="F8115" s="368">
        <f t="shared" si="36"/>
        <v>8.3000000000000007</v>
      </c>
      <c r="H8115" s="186"/>
    </row>
    <row r="8116" spans="1:8">
      <c r="A8116" s="455" t="s">
        <v>2620</v>
      </c>
      <c r="B8116" s="443" t="s">
        <v>2615</v>
      </c>
      <c r="C8116" s="361" t="s">
        <v>4675</v>
      </c>
      <c r="D8116" s="450"/>
      <c r="E8116" s="456">
        <v>6.5</v>
      </c>
      <c r="F8116" s="368">
        <f t="shared" si="36"/>
        <v>6.5</v>
      </c>
      <c r="H8116" s="186"/>
    </row>
    <row r="8117" spans="1:8" ht="22.5">
      <c r="A8117" s="455" t="s">
        <v>2620</v>
      </c>
      <c r="B8117" s="443" t="s">
        <v>2616</v>
      </c>
      <c r="C8117" s="361" t="s">
        <v>6555</v>
      </c>
      <c r="D8117" s="450">
        <v>1</v>
      </c>
      <c r="E8117" s="456">
        <f>Insumos!$D$2527</f>
        <v>14.58</v>
      </c>
      <c r="F8117" s="368">
        <f t="shared" si="36"/>
        <v>14.58</v>
      </c>
      <c r="H8117" s="186"/>
    </row>
    <row r="8118" spans="1:8" ht="22.5">
      <c r="A8118" s="455" t="s">
        <v>2620</v>
      </c>
      <c r="B8118" s="443" t="s">
        <v>2618</v>
      </c>
      <c r="C8118" s="361" t="s">
        <v>6555</v>
      </c>
      <c r="D8118" s="450">
        <v>1</v>
      </c>
      <c r="E8118" s="456">
        <f>Insumos!$D$1900</f>
        <v>44.06</v>
      </c>
      <c r="F8118" s="368">
        <f t="shared" si="36"/>
        <v>44.06</v>
      </c>
      <c r="H8118" s="186"/>
    </row>
    <row r="8119" spans="1:8">
      <c r="A8119" s="360"/>
      <c r="B8119" s="361" t="s">
        <v>2619</v>
      </c>
      <c r="C8119" s="361"/>
      <c r="D8119" s="450"/>
      <c r="E8119" s="361"/>
      <c r="F8119" s="368">
        <f t="shared" si="36"/>
        <v>0</v>
      </c>
      <c r="H8119" s="186"/>
    </row>
    <row r="8120" spans="1:8">
      <c r="A8120" s="455" t="s">
        <v>2620</v>
      </c>
      <c r="B8120" s="443" t="s">
        <v>2621</v>
      </c>
      <c r="C8120" s="361" t="s">
        <v>4675</v>
      </c>
      <c r="D8120" s="450"/>
      <c r="E8120" s="456">
        <v>7.5</v>
      </c>
      <c r="F8120" s="368">
        <f t="shared" si="36"/>
        <v>7.5</v>
      </c>
      <c r="H8120" s="186" t="s">
        <v>12628</v>
      </c>
    </row>
    <row r="8121" spans="1:8">
      <c r="A8121" s="455" t="s">
        <v>2620</v>
      </c>
      <c r="B8121" s="443" t="s">
        <v>2622</v>
      </c>
      <c r="C8121" s="361" t="s">
        <v>6555</v>
      </c>
      <c r="D8121" s="450">
        <v>1</v>
      </c>
      <c r="E8121" s="456">
        <f>Insumos!$D$1803</f>
        <v>13.58</v>
      </c>
      <c r="F8121" s="368">
        <f t="shared" si="36"/>
        <v>13.58</v>
      </c>
      <c r="H8121" s="186" t="s">
        <v>12628</v>
      </c>
    </row>
    <row r="8122" spans="1:8" ht="22.5">
      <c r="A8122" s="455" t="s">
        <v>2620</v>
      </c>
      <c r="B8122" s="443" t="s">
        <v>12844</v>
      </c>
      <c r="C8122" s="361" t="s">
        <v>6555</v>
      </c>
      <c r="D8122" s="450">
        <v>1</v>
      </c>
      <c r="E8122" s="456">
        <f>Insumos!$D$2528</f>
        <v>22.9</v>
      </c>
      <c r="F8122" s="368">
        <f t="shared" si="36"/>
        <v>22.9</v>
      </c>
      <c r="H8122" s="186" t="s">
        <v>12628</v>
      </c>
    </row>
    <row r="8123" spans="1:8" ht="22.5">
      <c r="A8123" s="455" t="s">
        <v>2620</v>
      </c>
      <c r="B8123" s="443" t="s">
        <v>2623</v>
      </c>
      <c r="C8123" s="361" t="s">
        <v>6555</v>
      </c>
      <c r="D8123" s="450">
        <v>1</v>
      </c>
      <c r="E8123" s="456">
        <f>Insumos!$D$1901</f>
        <v>100.61</v>
      </c>
      <c r="F8123" s="368">
        <f t="shared" si="36"/>
        <v>100.61</v>
      </c>
      <c r="H8123" s="186" t="s">
        <v>12628</v>
      </c>
    </row>
    <row r="8124" spans="1:8">
      <c r="A8124" s="455" t="s">
        <v>2620</v>
      </c>
      <c r="B8124" s="443" t="s">
        <v>12845</v>
      </c>
      <c r="C8124" s="361" t="s">
        <v>6555</v>
      </c>
      <c r="D8124" s="450">
        <v>1</v>
      </c>
      <c r="E8124" s="456">
        <f>Insumos!D4719</f>
        <v>20.81</v>
      </c>
      <c r="F8124" s="368">
        <f t="shared" si="36"/>
        <v>20.81</v>
      </c>
      <c r="H8124" s="186" t="s">
        <v>12628</v>
      </c>
    </row>
    <row r="8125" spans="1:8">
      <c r="A8125" s="455" t="s">
        <v>2620</v>
      </c>
      <c r="B8125" s="443" t="s">
        <v>2624</v>
      </c>
      <c r="C8125" s="361" t="s">
        <v>6555</v>
      </c>
      <c r="D8125" s="450">
        <v>2</v>
      </c>
      <c r="E8125" s="456">
        <f>Insumos!$D$3172</f>
        <v>33.42</v>
      </c>
      <c r="F8125" s="368">
        <f t="shared" si="36"/>
        <v>66.84</v>
      </c>
      <c r="H8125" s="186" t="s">
        <v>12628</v>
      </c>
    </row>
    <row r="8126" spans="1:8" ht="12.75" customHeight="1">
      <c r="A8126" s="806" t="s">
        <v>10905</v>
      </c>
      <c r="B8126" s="807"/>
      <c r="C8126" s="807"/>
      <c r="D8126" s="807"/>
      <c r="E8126" s="807"/>
      <c r="F8126" s="368">
        <f>SUM(F8109:F8125)</f>
        <v>389.08000000000004</v>
      </c>
      <c r="H8126" s="186"/>
    </row>
    <row r="8127" spans="1:8">
      <c r="A8127" s="806" t="s">
        <v>6572</v>
      </c>
      <c r="B8127" s="807"/>
      <c r="C8127" s="807"/>
      <c r="D8127" s="807"/>
      <c r="E8127" s="369" t="s">
        <v>10906</v>
      </c>
      <c r="F8127" s="368">
        <f>SUM(F8106,F8126)</f>
        <v>427.15600000000006</v>
      </c>
      <c r="H8127" s="186"/>
    </row>
    <row r="8128" spans="1:8">
      <c r="A8128" s="806"/>
      <c r="B8128" s="807"/>
      <c r="C8128" s="807"/>
      <c r="D8128" s="807"/>
      <c r="E8128" s="369" t="s">
        <v>10907</v>
      </c>
      <c r="F8128" s="371">
        <f>F$10*(F8106)</f>
        <v>46.757327999999994</v>
      </c>
      <c r="H8128" s="186"/>
    </row>
    <row r="8129" spans="1:8">
      <c r="A8129" s="806"/>
      <c r="B8129" s="807"/>
      <c r="C8129" s="807"/>
      <c r="D8129" s="807"/>
      <c r="E8129" s="369" t="s">
        <v>10908</v>
      </c>
      <c r="F8129" s="371">
        <f>SUM(F8127:F8128)*F$11</f>
        <v>94.782665600000016</v>
      </c>
      <c r="H8129" s="186"/>
    </row>
    <row r="8130" spans="1:8">
      <c r="A8130" s="812"/>
      <c r="B8130" s="813"/>
      <c r="C8130" s="813"/>
      <c r="D8130" s="813"/>
      <c r="E8130" s="372" t="s">
        <v>10909</v>
      </c>
      <c r="F8130" s="441">
        <f>SUM(F8127:F8129)</f>
        <v>568.69599360000007</v>
      </c>
      <c r="H8130" s="186"/>
    </row>
    <row r="8131" spans="1:8">
      <c r="A8131" s="206"/>
      <c r="B8131" s="206"/>
      <c r="C8131" s="206"/>
      <c r="D8131" s="206"/>
      <c r="E8131" s="206"/>
      <c r="F8131" s="220"/>
      <c r="H8131" s="186"/>
    </row>
    <row r="8132" spans="1:8">
      <c r="A8132" s="206"/>
      <c r="B8132" s="206"/>
      <c r="C8132" s="206"/>
      <c r="D8132" s="206"/>
      <c r="E8132" s="206"/>
      <c r="F8132" s="220"/>
      <c r="H8132" s="186"/>
    </row>
    <row r="8133" spans="1:8" ht="14.1" hidden="1" customHeight="1">
      <c r="A8133" s="791" t="s">
        <v>2925</v>
      </c>
      <c r="B8133" s="792"/>
      <c r="C8133" s="792"/>
      <c r="D8133" s="792"/>
      <c r="E8133" s="781" t="s">
        <v>3995</v>
      </c>
      <c r="F8133" s="782"/>
      <c r="H8133" s="186"/>
    </row>
    <row r="8134" spans="1:8" ht="14.1" hidden="1" customHeight="1">
      <c r="A8134" s="190" t="s">
        <v>10268</v>
      </c>
      <c r="B8134" s="191">
        <f>ROUND(F8149,2)</f>
        <v>807.81</v>
      </c>
      <c r="C8134" s="269"/>
      <c r="D8134" s="269"/>
      <c r="E8134" s="270"/>
      <c r="F8134" s="271"/>
      <c r="H8134" s="186"/>
    </row>
    <row r="8135" spans="1:8" ht="14.1" hidden="1" customHeight="1">
      <c r="A8135" s="195" t="s">
        <v>12885</v>
      </c>
      <c r="B8135" s="196" t="s">
        <v>8261</v>
      </c>
      <c r="C8135" s="196" t="s">
        <v>8262</v>
      </c>
      <c r="D8135" s="196" t="s">
        <v>8263</v>
      </c>
      <c r="E8135" s="196" t="s">
        <v>8264</v>
      </c>
      <c r="F8135" s="197" t="s">
        <v>8265</v>
      </c>
      <c r="H8135" s="186"/>
    </row>
    <row r="8136" spans="1:8" ht="14.1" hidden="1" customHeight="1">
      <c r="A8136" s="778" t="s">
        <v>8771</v>
      </c>
      <c r="B8136" s="779"/>
      <c r="C8136" s="779"/>
      <c r="D8136" s="779"/>
      <c r="E8136" s="779"/>
      <c r="F8136" s="780"/>
      <c r="H8136" s="186"/>
    </row>
    <row r="8137" spans="1:8" ht="14.1" hidden="1" customHeight="1">
      <c r="A8137" s="219" t="s">
        <v>2926</v>
      </c>
      <c r="B8137" s="208" t="s">
        <v>6677</v>
      </c>
      <c r="C8137" s="209" t="s">
        <v>12889</v>
      </c>
      <c r="D8137" s="210">
        <v>8.74</v>
      </c>
      <c r="E8137" s="210">
        <f>B$5428/1.25</f>
        <v>39.4</v>
      </c>
      <c r="F8137" s="204">
        <f t="shared" ref="F8137:F8144" si="37">PRODUCT(D8137:E8137)</f>
        <v>344.35599999999999</v>
      </c>
      <c r="H8137" s="186"/>
    </row>
    <row r="8138" spans="1:8" ht="14.1" hidden="1" customHeight="1">
      <c r="A8138" s="219" t="s">
        <v>10913</v>
      </c>
      <c r="B8138" s="208" t="s">
        <v>10914</v>
      </c>
      <c r="C8138" s="209" t="s">
        <v>8247</v>
      </c>
      <c r="D8138" s="210">
        <v>24.02</v>
      </c>
      <c r="E8138" s="273">
        <f>B$4257/1.25</f>
        <v>5.9039999999999999</v>
      </c>
      <c r="F8138" s="204">
        <f t="shared" si="37"/>
        <v>141.81407999999999</v>
      </c>
      <c r="H8138" s="186"/>
    </row>
    <row r="8139" spans="1:8" ht="14.1" hidden="1" customHeight="1">
      <c r="A8139" s="219" t="s">
        <v>10915</v>
      </c>
      <c r="B8139" s="208" t="s">
        <v>10916</v>
      </c>
      <c r="C8139" s="209" t="s">
        <v>8240</v>
      </c>
      <c r="D8139" s="210">
        <v>0.20280000000000001</v>
      </c>
      <c r="E8139" s="210">
        <f>B$4432/1.25</f>
        <v>235.44800000000001</v>
      </c>
      <c r="F8139" s="204">
        <f t="shared" si="37"/>
        <v>47.748854400000006</v>
      </c>
      <c r="H8139" s="186"/>
    </row>
    <row r="8140" spans="1:8" ht="14.1" hidden="1" customHeight="1">
      <c r="A8140" s="219" t="s">
        <v>3967</v>
      </c>
      <c r="B8140" s="208" t="s">
        <v>3968</v>
      </c>
      <c r="C8140" s="209" t="s">
        <v>12889</v>
      </c>
      <c r="D8140" s="210">
        <v>0.63600000000000001</v>
      </c>
      <c r="E8140" s="273">
        <f>B$4115/1.25</f>
        <v>24.167999999999999</v>
      </c>
      <c r="F8140" s="204">
        <f t="shared" si="37"/>
        <v>15.370848000000001</v>
      </c>
      <c r="H8140" s="186"/>
    </row>
    <row r="8141" spans="1:8" ht="14.1" hidden="1" customHeight="1">
      <c r="A8141" s="219" t="s">
        <v>6678</v>
      </c>
      <c r="B8141" s="208" t="s">
        <v>6679</v>
      </c>
      <c r="C8141" s="209" t="s">
        <v>12889</v>
      </c>
      <c r="D8141" s="210">
        <v>4.8</v>
      </c>
      <c r="E8141" s="210">
        <f>B$6477/1.25</f>
        <v>13.856</v>
      </c>
      <c r="F8141" s="204">
        <f t="shared" si="37"/>
        <v>66.508799999999994</v>
      </c>
      <c r="H8141" s="186"/>
    </row>
    <row r="8142" spans="1:8" ht="14.1" hidden="1" customHeight="1">
      <c r="A8142" s="219" t="s">
        <v>10917</v>
      </c>
      <c r="B8142" s="208" t="s">
        <v>9326</v>
      </c>
      <c r="C8142" s="209" t="s">
        <v>8240</v>
      </c>
      <c r="D8142" s="210">
        <v>4.4000000000000004</v>
      </c>
      <c r="E8142" s="210">
        <f>B$2368/1.25</f>
        <v>11.792</v>
      </c>
      <c r="F8142" s="204">
        <f t="shared" si="37"/>
        <v>51.884800000000006</v>
      </c>
      <c r="H8142" s="186"/>
    </row>
    <row r="8143" spans="1:8" ht="14.1" hidden="1" customHeight="1">
      <c r="A8143" s="219" t="s">
        <v>6680</v>
      </c>
      <c r="B8143" s="208" t="s">
        <v>6681</v>
      </c>
      <c r="C8143" s="209" t="s">
        <v>8240</v>
      </c>
      <c r="D8143" s="210">
        <v>0.14000000000000001</v>
      </c>
      <c r="E8143" s="210">
        <f>B$3387/1.25</f>
        <v>8.2480000000000011</v>
      </c>
      <c r="F8143" s="204">
        <f t="shared" si="37"/>
        <v>1.1547200000000002</v>
      </c>
      <c r="H8143" s="186"/>
    </row>
    <row r="8144" spans="1:8" ht="14.1" hidden="1" customHeight="1">
      <c r="A8144" s="219" t="s">
        <v>9866</v>
      </c>
      <c r="B8144" s="208" t="s">
        <v>11803</v>
      </c>
      <c r="C8144" s="209" t="s">
        <v>8240</v>
      </c>
      <c r="D8144" s="210">
        <v>0.66</v>
      </c>
      <c r="E8144" s="210">
        <f>B$2790/1.25</f>
        <v>6.5760000000000005</v>
      </c>
      <c r="F8144" s="204">
        <f t="shared" si="37"/>
        <v>4.3401600000000009</v>
      </c>
      <c r="H8144" s="186"/>
    </row>
    <row r="8145" spans="1:8" ht="14.1" hidden="1" customHeight="1">
      <c r="A8145" s="783" t="s">
        <v>10886</v>
      </c>
      <c r="B8145" s="784"/>
      <c r="C8145" s="784"/>
      <c r="D8145" s="784"/>
      <c r="E8145" s="784"/>
      <c r="F8145" s="204">
        <f>SUM(F8137:F8144)</f>
        <v>673.17826239999999</v>
      </c>
      <c r="H8145" s="186"/>
    </row>
    <row r="8146" spans="1:8" ht="14.1" hidden="1" customHeight="1">
      <c r="A8146" s="783" t="s">
        <v>6572</v>
      </c>
      <c r="B8146" s="784"/>
      <c r="C8146" s="784"/>
      <c r="D8146" s="784"/>
      <c r="E8146" s="206" t="s">
        <v>10906</v>
      </c>
      <c r="F8146" s="204">
        <f>SUM(F8145)</f>
        <v>673.17826239999999</v>
      </c>
      <c r="H8146" s="186"/>
    </row>
    <row r="8147" spans="1:8" ht="14.1" hidden="1" customHeight="1">
      <c r="A8147" s="783"/>
      <c r="B8147" s="784"/>
      <c r="C8147" s="784"/>
      <c r="D8147" s="784"/>
      <c r="E8147" s="212" t="s">
        <v>10907</v>
      </c>
      <c r="F8147" s="213">
        <f>F$10*(F8134)</f>
        <v>0</v>
      </c>
      <c r="H8147" s="186"/>
    </row>
    <row r="8148" spans="1:8" ht="14.1" hidden="1" customHeight="1">
      <c r="A8148" s="783"/>
      <c r="B8148" s="784"/>
      <c r="C8148" s="784"/>
      <c r="D8148" s="784"/>
      <c r="E8148" s="206" t="s">
        <v>10908</v>
      </c>
      <c r="F8148" s="213">
        <f>SUM(F8146:F8147)*F$11</f>
        <v>134.63565248</v>
      </c>
      <c r="H8148" s="186"/>
    </row>
    <row r="8149" spans="1:8" ht="14.1" hidden="1" customHeight="1">
      <c r="A8149" s="789"/>
      <c r="B8149" s="790"/>
      <c r="C8149" s="790"/>
      <c r="D8149" s="790"/>
      <c r="E8149" s="215" t="s">
        <v>10909</v>
      </c>
      <c r="F8149" s="216">
        <f>SUM(F8146:F8148)</f>
        <v>807.81391487999997</v>
      </c>
      <c r="H8149" s="186"/>
    </row>
    <row r="8150" spans="1:8" ht="14.1" hidden="1" customHeight="1">
      <c r="H8150" s="186"/>
    </row>
    <row r="8151" spans="1:8" ht="14.1" hidden="1" customHeight="1">
      <c r="A8151" s="791" t="s">
        <v>8812</v>
      </c>
      <c r="B8151" s="792"/>
      <c r="C8151" s="792"/>
      <c r="D8151" s="792"/>
      <c r="E8151" s="781" t="s">
        <v>3995</v>
      </c>
      <c r="F8151" s="782"/>
      <c r="H8151" s="186"/>
    </row>
    <row r="8152" spans="1:8" ht="14.1" hidden="1" customHeight="1">
      <c r="A8152" s="190" t="s">
        <v>10268</v>
      </c>
      <c r="B8152" s="191">
        <f>ROUND(F8168,2)</f>
        <v>84.78</v>
      </c>
      <c r="C8152" s="269"/>
      <c r="D8152" s="269"/>
      <c r="E8152" s="270"/>
      <c r="F8152" s="271"/>
      <c r="H8152" s="186"/>
    </row>
    <row r="8153" spans="1:8" ht="14.1" hidden="1" customHeight="1">
      <c r="A8153" s="195" t="s">
        <v>12885</v>
      </c>
      <c r="B8153" s="196" t="s">
        <v>8261</v>
      </c>
      <c r="C8153" s="196" t="s">
        <v>8262</v>
      </c>
      <c r="D8153" s="196" t="s">
        <v>8263</v>
      </c>
      <c r="E8153" s="196" t="s">
        <v>8264</v>
      </c>
      <c r="F8153" s="197" t="s">
        <v>8265</v>
      </c>
      <c r="H8153" s="186"/>
    </row>
    <row r="8154" spans="1:8" ht="14.1" hidden="1" customHeight="1">
      <c r="A8154" s="778" t="s">
        <v>13437</v>
      </c>
      <c r="B8154" s="779"/>
      <c r="C8154" s="779"/>
      <c r="D8154" s="779"/>
      <c r="E8154" s="779"/>
      <c r="F8154" s="780"/>
      <c r="H8154" s="186"/>
    </row>
    <row r="8155" spans="1:8" ht="14.1" hidden="1" customHeight="1">
      <c r="A8155" s="207" t="s">
        <v>8236</v>
      </c>
      <c r="B8155" s="208" t="s">
        <v>8237</v>
      </c>
      <c r="C8155" s="209" t="s">
        <v>13436</v>
      </c>
      <c r="D8155" s="210">
        <v>0.16</v>
      </c>
      <c r="E8155" s="211">
        <f>F$14</f>
        <v>2.89</v>
      </c>
      <c r="F8155" s="204">
        <f>PRODUCT(D8155:E8155)</f>
        <v>0.46240000000000003</v>
      </c>
      <c r="H8155" s="186"/>
    </row>
    <row r="8156" spans="1:8" ht="14.1" hidden="1" customHeight="1">
      <c r="A8156" s="783" t="s">
        <v>13444</v>
      </c>
      <c r="B8156" s="784"/>
      <c r="C8156" s="784"/>
      <c r="D8156" s="784"/>
      <c r="E8156" s="784"/>
      <c r="F8156" s="204">
        <f>SUM(F8154:F8155)</f>
        <v>0.46240000000000003</v>
      </c>
      <c r="H8156" s="186"/>
    </row>
    <row r="8157" spans="1:8" ht="14.1" hidden="1" customHeight="1">
      <c r="A8157" s="778" t="s">
        <v>8771</v>
      </c>
      <c r="B8157" s="779"/>
      <c r="C8157" s="779"/>
      <c r="D8157" s="779"/>
      <c r="E8157" s="779"/>
      <c r="F8157" s="780"/>
      <c r="H8157" s="186"/>
    </row>
    <row r="8158" spans="1:8" ht="14.1" hidden="1" customHeight="1">
      <c r="A8158" s="219" t="s">
        <v>2926</v>
      </c>
      <c r="B8158" s="208" t="s">
        <v>6677</v>
      </c>
      <c r="C8158" s="209" t="s">
        <v>12889</v>
      </c>
      <c r="D8158" s="210">
        <v>0.8</v>
      </c>
      <c r="E8158" s="210">
        <f>B$5428/1.25</f>
        <v>39.4</v>
      </c>
      <c r="F8158" s="204">
        <f t="shared" ref="F8158:F8163" si="38">PRODUCT(D8158:E8158)</f>
        <v>31.52</v>
      </c>
      <c r="H8158" s="186"/>
    </row>
    <row r="8159" spans="1:8" ht="14.1" hidden="1" customHeight="1">
      <c r="A8159" s="219" t="s">
        <v>8227</v>
      </c>
      <c r="B8159" s="208" t="s">
        <v>8228</v>
      </c>
      <c r="C8159" s="209" t="s">
        <v>8247</v>
      </c>
      <c r="D8159" s="210">
        <v>0.78</v>
      </c>
      <c r="E8159" s="210">
        <f>B$4273/1.25</f>
        <v>6.008</v>
      </c>
      <c r="F8159" s="204">
        <f t="shared" si="38"/>
        <v>4.6862399999999997</v>
      </c>
      <c r="H8159" s="186"/>
    </row>
    <row r="8160" spans="1:8" ht="14.1" hidden="1" customHeight="1">
      <c r="A8160" s="219" t="s">
        <v>2449</v>
      </c>
      <c r="B8160" s="208" t="s">
        <v>2450</v>
      </c>
      <c r="C8160" s="209" t="s">
        <v>8240</v>
      </c>
      <c r="D8160" s="210">
        <v>4.8300000000000003E-2</v>
      </c>
      <c r="E8160" s="210">
        <f>B$4395/1.25</f>
        <v>219.11199999999999</v>
      </c>
      <c r="F8160" s="204">
        <f t="shared" si="38"/>
        <v>10.5831096</v>
      </c>
      <c r="H8160" s="186"/>
    </row>
    <row r="8161" spans="1:8" ht="14.1" hidden="1" customHeight="1">
      <c r="A8161" s="219" t="s">
        <v>10915</v>
      </c>
      <c r="B8161" s="208" t="s">
        <v>10916</v>
      </c>
      <c r="C8161" s="209" t="s">
        <v>8240</v>
      </c>
      <c r="D8161" s="210">
        <v>2.52E-2</v>
      </c>
      <c r="E8161" s="210">
        <f>B$4432/1.25</f>
        <v>235.44800000000001</v>
      </c>
      <c r="F8161" s="204">
        <f t="shared" si="38"/>
        <v>5.9332896000000002</v>
      </c>
      <c r="H8161" s="186"/>
    </row>
    <row r="8162" spans="1:8" ht="14.1" hidden="1" customHeight="1">
      <c r="A8162" s="219" t="s">
        <v>3967</v>
      </c>
      <c r="B8162" s="208" t="s">
        <v>3968</v>
      </c>
      <c r="C8162" s="209" t="s">
        <v>12889</v>
      </c>
      <c r="D8162" s="210">
        <v>0.16800000000000001</v>
      </c>
      <c r="E8162" s="273">
        <f>B$4115/1.25</f>
        <v>24.167999999999999</v>
      </c>
      <c r="F8162" s="204">
        <f t="shared" si="38"/>
        <v>4.0602239999999998</v>
      </c>
      <c r="H8162" s="186"/>
    </row>
    <row r="8163" spans="1:8" ht="14.1" hidden="1" customHeight="1">
      <c r="A8163" s="219" t="s">
        <v>6678</v>
      </c>
      <c r="B8163" s="208" t="s">
        <v>6679</v>
      </c>
      <c r="C8163" s="209" t="s">
        <v>12889</v>
      </c>
      <c r="D8163" s="210">
        <v>0.96</v>
      </c>
      <c r="E8163" s="210">
        <f>B$6477/1.25</f>
        <v>13.856</v>
      </c>
      <c r="F8163" s="204">
        <f t="shared" si="38"/>
        <v>13.30176</v>
      </c>
      <c r="H8163" s="186"/>
    </row>
    <row r="8164" spans="1:8" ht="14.1" hidden="1" customHeight="1">
      <c r="A8164" s="783" t="s">
        <v>10886</v>
      </c>
      <c r="B8164" s="784"/>
      <c r="C8164" s="784"/>
      <c r="D8164" s="784"/>
      <c r="E8164" s="784"/>
      <c r="F8164" s="204">
        <f>SUM(F8158:F8163)</f>
        <v>70.084623199999996</v>
      </c>
      <c r="H8164" s="186"/>
    </row>
    <row r="8165" spans="1:8" ht="14.1" hidden="1" customHeight="1">
      <c r="A8165" s="783" t="s">
        <v>6572</v>
      </c>
      <c r="B8165" s="784"/>
      <c r="C8165" s="784"/>
      <c r="D8165" s="784"/>
      <c r="E8165" s="206" t="s">
        <v>10906</v>
      </c>
      <c r="F8165" s="204">
        <f>SUM(F8164)</f>
        <v>70.084623199999996</v>
      </c>
      <c r="H8165" s="186"/>
    </row>
    <row r="8166" spans="1:8" ht="14.1" hidden="1" customHeight="1">
      <c r="A8166" s="783"/>
      <c r="B8166" s="784"/>
      <c r="C8166" s="784"/>
      <c r="D8166" s="784"/>
      <c r="E8166" s="212" t="s">
        <v>10907</v>
      </c>
      <c r="F8166" s="213">
        <f>F$10*(F8156)</f>
        <v>0.56782719999999998</v>
      </c>
      <c r="H8166" s="186"/>
    </row>
    <row r="8167" spans="1:8" ht="14.1" hidden="1" customHeight="1">
      <c r="A8167" s="783"/>
      <c r="B8167" s="784"/>
      <c r="C8167" s="784"/>
      <c r="D8167" s="784"/>
      <c r="E8167" s="206" t="s">
        <v>10908</v>
      </c>
      <c r="F8167" s="213">
        <f>SUM(F8165:F8166)*F$11</f>
        <v>14.13049008</v>
      </c>
      <c r="H8167" s="186"/>
    </row>
    <row r="8168" spans="1:8" ht="14.1" hidden="1" customHeight="1">
      <c r="A8168" s="789"/>
      <c r="B8168" s="790"/>
      <c r="C8168" s="790"/>
      <c r="D8168" s="790"/>
      <c r="E8168" s="215" t="s">
        <v>10909</v>
      </c>
      <c r="F8168" s="216">
        <f>SUM(F8165:F8167)</f>
        <v>84.782940479999993</v>
      </c>
      <c r="H8168" s="186"/>
    </row>
    <row r="8169" spans="1:8" ht="14.1" hidden="1" customHeight="1">
      <c r="A8169" s="206"/>
      <c r="B8169" s="206"/>
      <c r="C8169" s="206"/>
      <c r="D8169" s="206"/>
      <c r="E8169" s="212"/>
      <c r="F8169" s="220"/>
      <c r="H8169" s="186"/>
    </row>
    <row r="8170" spans="1:8" ht="14.1" hidden="1" customHeight="1">
      <c r="A8170" s="206"/>
      <c r="B8170" s="206"/>
      <c r="C8170" s="206"/>
      <c r="D8170" s="206"/>
      <c r="E8170" s="212"/>
      <c r="F8170" s="220"/>
      <c r="H8170" s="186"/>
    </row>
    <row r="8171" spans="1:8" hidden="1"/>
    <row r="8172" spans="1:8" ht="14.1" hidden="1" customHeight="1">
      <c r="A8172" s="214"/>
      <c r="B8172" s="214"/>
      <c r="C8172" s="214"/>
      <c r="D8172" s="214"/>
      <c r="E8172" s="215"/>
      <c r="F8172" s="275"/>
      <c r="H8172" s="186"/>
    </row>
    <row r="8173" spans="1:8" ht="24" hidden="1" customHeight="1">
      <c r="A8173" s="791" t="s">
        <v>11809</v>
      </c>
      <c r="B8173" s="792"/>
      <c r="C8173" s="792"/>
      <c r="D8173" s="792"/>
      <c r="E8173" s="781" t="s">
        <v>3995</v>
      </c>
      <c r="F8173" s="782"/>
      <c r="H8173" s="186"/>
    </row>
    <row r="8174" spans="1:8" ht="12.75" hidden="1" customHeight="1">
      <c r="A8174" s="190" t="s">
        <v>10268</v>
      </c>
      <c r="B8174" s="191">
        <f>ROUND(F8185,2)</f>
        <v>456.54</v>
      </c>
      <c r="C8174" s="269"/>
      <c r="D8174" s="269"/>
      <c r="E8174" s="270"/>
      <c r="F8174" s="271"/>
      <c r="H8174" s="186"/>
    </row>
    <row r="8175" spans="1:8" hidden="1">
      <c r="A8175" s="195" t="s">
        <v>12885</v>
      </c>
      <c r="B8175" s="196" t="s">
        <v>8261</v>
      </c>
      <c r="C8175" s="196" t="s">
        <v>8262</v>
      </c>
      <c r="D8175" s="196" t="s">
        <v>8263</v>
      </c>
      <c r="E8175" s="196" t="s">
        <v>8264</v>
      </c>
      <c r="F8175" s="197" t="s">
        <v>8265</v>
      </c>
      <c r="H8175" s="186"/>
    </row>
    <row r="8176" spans="1:8" hidden="1">
      <c r="A8176" s="778" t="s">
        <v>8771</v>
      </c>
      <c r="B8176" s="779"/>
      <c r="C8176" s="779"/>
      <c r="D8176" s="779"/>
      <c r="E8176" s="779"/>
      <c r="F8176" s="780"/>
      <c r="H8176" s="186"/>
    </row>
    <row r="8177" spans="1:8" ht="22.5" hidden="1">
      <c r="A8177" s="219" t="s">
        <v>11810</v>
      </c>
      <c r="B8177" s="208" t="s">
        <v>11811</v>
      </c>
      <c r="C8177" s="209" t="s">
        <v>12889</v>
      </c>
      <c r="D8177" s="210">
        <v>3.3</v>
      </c>
      <c r="E8177" s="210">
        <f>B$5446/1.25</f>
        <v>62.263999999999996</v>
      </c>
      <c r="F8177" s="204">
        <f>PRODUCT(D8177:E8177)</f>
        <v>205.47119999999998</v>
      </c>
      <c r="H8177" s="186"/>
    </row>
    <row r="8178" spans="1:8" hidden="1">
      <c r="A8178" s="219" t="s">
        <v>10913</v>
      </c>
      <c r="B8178" s="208" t="s">
        <v>10914</v>
      </c>
      <c r="C8178" s="209" t="s">
        <v>8247</v>
      </c>
      <c r="D8178" s="210">
        <v>10.37</v>
      </c>
      <c r="E8178" s="273">
        <f>B$4257/1.25</f>
        <v>5.9039999999999999</v>
      </c>
      <c r="F8178" s="204">
        <f>PRODUCT(D8178:E8178)</f>
        <v>61.224479999999993</v>
      </c>
      <c r="H8178" s="186"/>
    </row>
    <row r="8179" spans="1:8" ht="22.5" hidden="1">
      <c r="A8179" s="219" t="s">
        <v>2449</v>
      </c>
      <c r="B8179" s="208" t="s">
        <v>2450</v>
      </c>
      <c r="C8179" s="209" t="s">
        <v>8240</v>
      </c>
      <c r="D8179" s="210">
        <v>0.31680000000000003</v>
      </c>
      <c r="E8179" s="210">
        <f>B$4395/1.25</f>
        <v>219.11199999999999</v>
      </c>
      <c r="F8179" s="204">
        <f>PRODUCT(D8179:E8179)</f>
        <v>69.414681600000009</v>
      </c>
      <c r="H8179" s="186"/>
    </row>
    <row r="8180" spans="1:8" ht="33.75" hidden="1">
      <c r="A8180" s="219" t="s">
        <v>6678</v>
      </c>
      <c r="B8180" s="208" t="s">
        <v>6679</v>
      </c>
      <c r="C8180" s="209" t="s">
        <v>12889</v>
      </c>
      <c r="D8180" s="210">
        <v>3.2</v>
      </c>
      <c r="E8180" s="210">
        <f>B$6477/1.25</f>
        <v>13.856</v>
      </c>
      <c r="F8180" s="204">
        <f>PRODUCT(D8180:E8180)</f>
        <v>44.339200000000005</v>
      </c>
      <c r="H8180" s="186"/>
    </row>
    <row r="8181" spans="1:8" ht="12.75" hidden="1" customHeight="1">
      <c r="A8181" s="205" t="s">
        <v>10886</v>
      </c>
      <c r="B8181" s="206"/>
      <c r="C8181" s="206"/>
      <c r="D8181" s="206"/>
      <c r="E8181" s="206"/>
      <c r="F8181" s="204">
        <f>SUM(F8177:F8180)</f>
        <v>380.44956159999998</v>
      </c>
      <c r="H8181" s="186"/>
    </row>
    <row r="8182" spans="1:8" hidden="1">
      <c r="A8182" s="783" t="s">
        <v>6572</v>
      </c>
      <c r="B8182" s="784"/>
      <c r="C8182" s="784"/>
      <c r="D8182" s="784"/>
      <c r="E8182" s="206" t="s">
        <v>10906</v>
      </c>
      <c r="F8182" s="204">
        <f>SUM(F8181)</f>
        <v>380.44956159999998</v>
      </c>
      <c r="H8182" s="186"/>
    </row>
    <row r="8183" spans="1:8" hidden="1">
      <c r="A8183" s="783"/>
      <c r="B8183" s="784"/>
      <c r="C8183" s="784"/>
      <c r="D8183" s="784"/>
      <c r="E8183" s="212" t="s">
        <v>10907</v>
      </c>
      <c r="F8183" s="213">
        <f>F$10*(F8174)</f>
        <v>0</v>
      </c>
      <c r="H8183" s="186"/>
    </row>
    <row r="8184" spans="1:8" hidden="1">
      <c r="A8184" s="783"/>
      <c r="B8184" s="784"/>
      <c r="C8184" s="784"/>
      <c r="D8184" s="784"/>
      <c r="E8184" s="206" t="s">
        <v>10908</v>
      </c>
      <c r="F8184" s="213">
        <f>SUM(F8182:F8183)*F$11</f>
        <v>76.089912319999996</v>
      </c>
      <c r="H8184" s="186"/>
    </row>
    <row r="8185" spans="1:8" hidden="1">
      <c r="A8185" s="789"/>
      <c r="B8185" s="790"/>
      <c r="C8185" s="790"/>
      <c r="D8185" s="790"/>
      <c r="E8185" s="215" t="s">
        <v>10909</v>
      </c>
      <c r="F8185" s="216">
        <f>SUM(F8182:F8184)</f>
        <v>456.53947391999998</v>
      </c>
      <c r="H8185" s="186"/>
    </row>
    <row r="8186" spans="1:8" hidden="1">
      <c r="H8186" s="186"/>
    </row>
    <row r="8187" spans="1:8" ht="24" hidden="1" customHeight="1">
      <c r="A8187" s="791" t="s">
        <v>11812</v>
      </c>
      <c r="B8187" s="792"/>
      <c r="C8187" s="792"/>
      <c r="D8187" s="792"/>
      <c r="E8187" s="781" t="s">
        <v>3995</v>
      </c>
      <c r="F8187" s="782"/>
      <c r="H8187" s="186"/>
    </row>
    <row r="8188" spans="1:8" ht="12.75" hidden="1" customHeight="1">
      <c r="A8188" s="190" t="s">
        <v>10268</v>
      </c>
      <c r="B8188" s="191">
        <f>ROUND(F8200,2)</f>
        <v>1386.23</v>
      </c>
      <c r="C8188" s="269"/>
      <c r="D8188" s="269"/>
      <c r="E8188" s="270"/>
      <c r="F8188" s="271"/>
      <c r="H8188" s="186"/>
    </row>
    <row r="8189" spans="1:8" hidden="1">
      <c r="A8189" s="195" t="s">
        <v>12885</v>
      </c>
      <c r="B8189" s="196" t="s">
        <v>8261</v>
      </c>
      <c r="C8189" s="196" t="s">
        <v>8262</v>
      </c>
      <c r="D8189" s="196" t="s">
        <v>8263</v>
      </c>
      <c r="E8189" s="196" t="s">
        <v>8264</v>
      </c>
      <c r="F8189" s="197" t="s">
        <v>8265</v>
      </c>
      <c r="H8189" s="186"/>
    </row>
    <row r="8190" spans="1:8" hidden="1">
      <c r="A8190" s="778" t="s">
        <v>8771</v>
      </c>
      <c r="B8190" s="779"/>
      <c r="C8190" s="779"/>
      <c r="D8190" s="779"/>
      <c r="E8190" s="779"/>
      <c r="F8190" s="780"/>
      <c r="H8190" s="186"/>
    </row>
    <row r="8191" spans="1:8" ht="22.5" hidden="1">
      <c r="A8191" s="219" t="s">
        <v>11810</v>
      </c>
      <c r="B8191" s="208" t="s">
        <v>11811</v>
      </c>
      <c r="C8191" s="209" t="s">
        <v>12889</v>
      </c>
      <c r="D8191" s="210">
        <v>10.33</v>
      </c>
      <c r="E8191" s="210">
        <f>B$5446/1.25</f>
        <v>62.263999999999996</v>
      </c>
      <c r="F8191" s="204">
        <f>PRODUCT(D8191:E8191)</f>
        <v>643.18711999999994</v>
      </c>
      <c r="H8191" s="186"/>
    </row>
    <row r="8192" spans="1:8" hidden="1">
      <c r="A8192" s="219" t="s">
        <v>10913</v>
      </c>
      <c r="B8192" s="208" t="s">
        <v>10914</v>
      </c>
      <c r="C8192" s="209" t="s">
        <v>8247</v>
      </c>
      <c r="D8192" s="210">
        <v>26.92</v>
      </c>
      <c r="E8192" s="273">
        <f>B$4257/1.25</f>
        <v>5.9039999999999999</v>
      </c>
      <c r="F8192" s="204">
        <f>PRODUCT(D8192:E8192)</f>
        <v>158.93568000000002</v>
      </c>
      <c r="H8192" s="186"/>
    </row>
    <row r="8193" spans="1:8" ht="22.5" hidden="1">
      <c r="A8193" s="219" t="s">
        <v>2449</v>
      </c>
      <c r="B8193" s="208" t="s">
        <v>2450</v>
      </c>
      <c r="C8193" s="209" t="s">
        <v>8240</v>
      </c>
      <c r="D8193" s="210">
        <v>0.41</v>
      </c>
      <c r="E8193" s="210">
        <f>B$4395/1.25</f>
        <v>219.11199999999999</v>
      </c>
      <c r="F8193" s="204">
        <f>PRODUCT(D8193:E8193)</f>
        <v>89.835919999999987</v>
      </c>
      <c r="H8193" s="186"/>
    </row>
    <row r="8194" spans="1:8" ht="22.5" hidden="1">
      <c r="A8194" s="219" t="s">
        <v>10915</v>
      </c>
      <c r="B8194" s="208" t="s">
        <v>10916</v>
      </c>
      <c r="C8194" s="209" t="s">
        <v>8240</v>
      </c>
      <c r="D8194" s="210">
        <v>0.54479999999999995</v>
      </c>
      <c r="E8194" s="210">
        <f>B$4432/1.25</f>
        <v>235.44800000000001</v>
      </c>
      <c r="F8194" s="204">
        <f>PRODUCT(D8194:E8194)</f>
        <v>128.27207039999999</v>
      </c>
      <c r="H8194" s="186"/>
    </row>
    <row r="8195" spans="1:8" ht="33.75" hidden="1">
      <c r="A8195" s="219" t="s">
        <v>6678</v>
      </c>
      <c r="B8195" s="208" t="s">
        <v>6679</v>
      </c>
      <c r="C8195" s="209" t="s">
        <v>12889</v>
      </c>
      <c r="D8195" s="210">
        <v>9.74</v>
      </c>
      <c r="E8195" s="210">
        <f>B$6477/1.25</f>
        <v>13.856</v>
      </c>
      <c r="F8195" s="204">
        <f>PRODUCT(D8195:E8195)</f>
        <v>134.95743999999999</v>
      </c>
      <c r="H8195" s="186"/>
    </row>
    <row r="8196" spans="1:8" ht="12.75" hidden="1" customHeight="1">
      <c r="A8196" s="783" t="s">
        <v>10886</v>
      </c>
      <c r="B8196" s="784"/>
      <c r="C8196" s="784"/>
      <c r="D8196" s="784"/>
      <c r="E8196" s="784"/>
      <c r="F8196" s="204">
        <f>SUM(F8191:F8195)</f>
        <v>1155.1882303999998</v>
      </c>
      <c r="H8196" s="186"/>
    </row>
    <row r="8197" spans="1:8" hidden="1">
      <c r="A8197" s="783" t="s">
        <v>6572</v>
      </c>
      <c r="B8197" s="784"/>
      <c r="C8197" s="784"/>
      <c r="D8197" s="784"/>
      <c r="E8197" s="206" t="s">
        <v>10906</v>
      </c>
      <c r="F8197" s="204">
        <f>SUM(F8196)</f>
        <v>1155.1882303999998</v>
      </c>
      <c r="H8197" s="186"/>
    </row>
    <row r="8198" spans="1:8" hidden="1">
      <c r="A8198" s="783"/>
      <c r="B8198" s="784"/>
      <c r="C8198" s="784"/>
      <c r="D8198" s="784"/>
      <c r="E8198" s="212" t="s">
        <v>10907</v>
      </c>
      <c r="F8198" s="213">
        <f>F$10*(F8188)</f>
        <v>0</v>
      </c>
      <c r="H8198" s="186"/>
    </row>
    <row r="8199" spans="1:8" hidden="1">
      <c r="A8199" s="783"/>
      <c r="B8199" s="784"/>
      <c r="C8199" s="784"/>
      <c r="D8199" s="784"/>
      <c r="E8199" s="206" t="s">
        <v>10908</v>
      </c>
      <c r="F8199" s="213">
        <f>SUM(F8197:F8198)*F$11</f>
        <v>231.03764607999997</v>
      </c>
      <c r="H8199" s="186"/>
    </row>
    <row r="8200" spans="1:8" hidden="1">
      <c r="A8200" s="789"/>
      <c r="B8200" s="790"/>
      <c r="C8200" s="790"/>
      <c r="D8200" s="790"/>
      <c r="E8200" s="215" t="s">
        <v>10909</v>
      </c>
      <c r="F8200" s="216">
        <f>SUM(F8197:F8199)</f>
        <v>1386.2258764799999</v>
      </c>
      <c r="H8200" s="186"/>
    </row>
    <row r="8201" spans="1:8" hidden="1">
      <c r="A8201" s="206"/>
      <c r="B8201" s="206"/>
      <c r="C8201" s="206"/>
      <c r="D8201" s="206"/>
      <c r="E8201" s="212"/>
      <c r="F8201" s="220"/>
      <c r="H8201" s="186"/>
    </row>
    <row r="8202" spans="1:8" hidden="1">
      <c r="A8202" s="206"/>
      <c r="B8202" s="206"/>
      <c r="C8202" s="206"/>
      <c r="D8202" s="206"/>
      <c r="E8202" s="212"/>
      <c r="F8202" s="220"/>
      <c r="H8202" s="186"/>
    </row>
    <row r="8203" spans="1:8" hidden="1">
      <c r="H8203" s="186"/>
    </row>
    <row r="8204" spans="1:8" ht="24" hidden="1" customHeight="1">
      <c r="A8204" s="791" t="s">
        <v>13892</v>
      </c>
      <c r="B8204" s="792"/>
      <c r="C8204" s="792"/>
      <c r="D8204" s="792"/>
      <c r="E8204" s="781" t="s">
        <v>3995</v>
      </c>
      <c r="F8204" s="782"/>
      <c r="H8204" s="186"/>
    </row>
    <row r="8205" spans="1:8" ht="14.1" hidden="1" customHeight="1">
      <c r="A8205" s="190" t="s">
        <v>10268</v>
      </c>
      <c r="B8205" s="191">
        <f>ROUND(F8217,2)</f>
        <v>1248.2</v>
      </c>
      <c r="C8205" s="269"/>
      <c r="D8205" s="269"/>
      <c r="E8205" s="270"/>
      <c r="F8205" s="271"/>
      <c r="H8205" s="186"/>
    </row>
    <row r="8206" spans="1:8" ht="14.1" hidden="1" customHeight="1">
      <c r="A8206" s="195" t="s">
        <v>12885</v>
      </c>
      <c r="B8206" s="196" t="s">
        <v>8261</v>
      </c>
      <c r="C8206" s="196" t="s">
        <v>8262</v>
      </c>
      <c r="D8206" s="196" t="s">
        <v>8263</v>
      </c>
      <c r="E8206" s="196" t="s">
        <v>8264</v>
      </c>
      <c r="F8206" s="197" t="s">
        <v>8265</v>
      </c>
      <c r="H8206" s="186"/>
    </row>
    <row r="8207" spans="1:8" ht="14.1" hidden="1" customHeight="1">
      <c r="A8207" s="778" t="s">
        <v>8771</v>
      </c>
      <c r="B8207" s="779"/>
      <c r="C8207" s="779"/>
      <c r="D8207" s="779"/>
      <c r="E8207" s="779"/>
      <c r="F8207" s="780"/>
      <c r="H8207" s="186"/>
    </row>
    <row r="8208" spans="1:8" ht="14.1" hidden="1" customHeight="1">
      <c r="A8208" s="219" t="s">
        <v>11810</v>
      </c>
      <c r="B8208" s="208" t="s">
        <v>11811</v>
      </c>
      <c r="C8208" s="209" t="s">
        <v>12889</v>
      </c>
      <c r="D8208" s="210">
        <v>9</v>
      </c>
      <c r="E8208" s="210">
        <f>B$5446/1.25</f>
        <v>62.263999999999996</v>
      </c>
      <c r="F8208" s="204">
        <f>PRODUCT(D8208:E8208)</f>
        <v>560.37599999999998</v>
      </c>
      <c r="H8208" s="186"/>
    </row>
    <row r="8209" spans="1:8" ht="14.1" hidden="1" customHeight="1">
      <c r="A8209" s="219" t="s">
        <v>10913</v>
      </c>
      <c r="B8209" s="208" t="s">
        <v>10914</v>
      </c>
      <c r="C8209" s="209" t="s">
        <v>8247</v>
      </c>
      <c r="D8209" s="210">
        <v>26.92</v>
      </c>
      <c r="E8209" s="273">
        <f>B$4257/1.25</f>
        <v>5.9039999999999999</v>
      </c>
      <c r="F8209" s="204">
        <f>PRODUCT(D8209:E8209)</f>
        <v>158.93568000000002</v>
      </c>
      <c r="H8209" s="186"/>
    </row>
    <row r="8210" spans="1:8" ht="14.1" hidden="1" customHeight="1">
      <c r="A8210" s="219" t="s">
        <v>2449</v>
      </c>
      <c r="B8210" s="208" t="s">
        <v>2450</v>
      </c>
      <c r="C8210" s="209" t="s">
        <v>8240</v>
      </c>
      <c r="D8210" s="210">
        <v>0.38</v>
      </c>
      <c r="E8210" s="210">
        <f>B$4395/1.25</f>
        <v>219.11199999999999</v>
      </c>
      <c r="F8210" s="204">
        <f>PRODUCT(D8210:E8210)</f>
        <v>83.262559999999993</v>
      </c>
      <c r="H8210" s="186"/>
    </row>
    <row r="8211" spans="1:8" ht="14.1" hidden="1" customHeight="1">
      <c r="A8211" s="219" t="s">
        <v>10915</v>
      </c>
      <c r="B8211" s="208" t="s">
        <v>10916</v>
      </c>
      <c r="C8211" s="209" t="s">
        <v>8240</v>
      </c>
      <c r="D8211" s="210">
        <v>0.54479999999999995</v>
      </c>
      <c r="E8211" s="210">
        <f>B$4432/1.25</f>
        <v>235.44800000000001</v>
      </c>
      <c r="F8211" s="204">
        <f>PRODUCT(D8211:E8211)</f>
        <v>128.27207039999999</v>
      </c>
      <c r="H8211" s="186"/>
    </row>
    <row r="8212" spans="1:8" ht="14.1" hidden="1" customHeight="1">
      <c r="A8212" s="219" t="s">
        <v>6678</v>
      </c>
      <c r="B8212" s="208" t="s">
        <v>6679</v>
      </c>
      <c r="C8212" s="209" t="s">
        <v>12889</v>
      </c>
      <c r="D8212" s="210">
        <v>7.89</v>
      </c>
      <c r="E8212" s="210">
        <f>B$6477/1.25</f>
        <v>13.856</v>
      </c>
      <c r="F8212" s="204">
        <f>PRODUCT(D8212:E8212)</f>
        <v>109.32383999999999</v>
      </c>
      <c r="H8212" s="186"/>
    </row>
    <row r="8213" spans="1:8" ht="14.1" hidden="1" customHeight="1">
      <c r="A8213" s="783" t="s">
        <v>10886</v>
      </c>
      <c r="B8213" s="784"/>
      <c r="C8213" s="784"/>
      <c r="D8213" s="784"/>
      <c r="E8213" s="784"/>
      <c r="F8213" s="204">
        <f>SUM(F8208:F8212)</f>
        <v>1040.1701504</v>
      </c>
      <c r="H8213" s="186"/>
    </row>
    <row r="8214" spans="1:8" ht="14.1" hidden="1" customHeight="1">
      <c r="A8214" s="783" t="s">
        <v>6572</v>
      </c>
      <c r="B8214" s="784"/>
      <c r="C8214" s="784"/>
      <c r="D8214" s="784"/>
      <c r="E8214" s="206" t="s">
        <v>10906</v>
      </c>
      <c r="F8214" s="204">
        <f>SUM(F8213)</f>
        <v>1040.1701504</v>
      </c>
      <c r="H8214" s="186"/>
    </row>
    <row r="8215" spans="1:8" ht="14.1" hidden="1" customHeight="1">
      <c r="A8215" s="783"/>
      <c r="B8215" s="784"/>
      <c r="C8215" s="784"/>
      <c r="D8215" s="784"/>
      <c r="E8215" s="212" t="s">
        <v>10907</v>
      </c>
      <c r="F8215" s="213">
        <f>F$10*(F8205)</f>
        <v>0</v>
      </c>
      <c r="H8215" s="186"/>
    </row>
    <row r="8216" spans="1:8" ht="14.1" hidden="1" customHeight="1">
      <c r="A8216" s="783"/>
      <c r="B8216" s="784"/>
      <c r="C8216" s="784"/>
      <c r="D8216" s="784"/>
      <c r="E8216" s="206" t="s">
        <v>10908</v>
      </c>
      <c r="F8216" s="213">
        <f>SUM(F8214:F8215)*F$11</f>
        <v>208.03403008000001</v>
      </c>
      <c r="H8216" s="186"/>
    </row>
    <row r="8217" spans="1:8" ht="14.1" hidden="1" customHeight="1">
      <c r="A8217" s="789"/>
      <c r="B8217" s="790"/>
      <c r="C8217" s="790"/>
      <c r="D8217" s="790"/>
      <c r="E8217" s="215" t="s">
        <v>10909</v>
      </c>
      <c r="F8217" s="216">
        <f>SUM(F8214:F8216)</f>
        <v>1248.2041804800001</v>
      </c>
      <c r="H8217" s="186"/>
    </row>
    <row r="8218" spans="1:8" ht="14.1" hidden="1" customHeight="1">
      <c r="H8218" s="186"/>
    </row>
    <row r="8219" spans="1:8" ht="14.1" hidden="1" customHeight="1">
      <c r="A8219" s="791" t="s">
        <v>3134</v>
      </c>
      <c r="B8219" s="792"/>
      <c r="C8219" s="792"/>
      <c r="D8219" s="792"/>
      <c r="E8219" s="781" t="s">
        <v>3995</v>
      </c>
      <c r="F8219" s="782"/>
      <c r="H8219" s="186"/>
    </row>
    <row r="8220" spans="1:8" ht="14.1" hidden="1" customHeight="1">
      <c r="A8220" s="190" t="s">
        <v>10268</v>
      </c>
      <c r="B8220" s="191">
        <f>ROUND(F8240,2)</f>
        <v>16.82</v>
      </c>
      <c r="C8220" s="269"/>
      <c r="D8220" s="269"/>
      <c r="E8220" s="270"/>
      <c r="F8220" s="271"/>
      <c r="H8220" s="186"/>
    </row>
    <row r="8221" spans="1:8" ht="14.1" hidden="1" customHeight="1">
      <c r="A8221" s="195" t="s">
        <v>12885</v>
      </c>
      <c r="B8221" s="196" t="s">
        <v>8261</v>
      </c>
      <c r="C8221" s="196" t="s">
        <v>8262</v>
      </c>
      <c r="D8221" s="196" t="s">
        <v>8263</v>
      </c>
      <c r="E8221" s="196" t="s">
        <v>8264</v>
      </c>
      <c r="F8221" s="197" t="s">
        <v>8265</v>
      </c>
      <c r="H8221" s="457"/>
    </row>
    <row r="8222" spans="1:8" ht="14.1" hidden="1" customHeight="1">
      <c r="A8222" s="778" t="s">
        <v>13437</v>
      </c>
      <c r="B8222" s="779"/>
      <c r="C8222" s="779"/>
      <c r="D8222" s="779"/>
      <c r="E8222" s="779"/>
      <c r="F8222" s="780"/>
      <c r="H8222" s="186"/>
    </row>
    <row r="8223" spans="1:8" ht="14.1" hidden="1" customHeight="1">
      <c r="A8223" s="458" t="s">
        <v>7115</v>
      </c>
      <c r="B8223" s="459" t="s">
        <v>7116</v>
      </c>
      <c r="C8223" s="209" t="s">
        <v>13436</v>
      </c>
      <c r="D8223" s="202">
        <v>8.2000000000000003E-2</v>
      </c>
      <c r="E8223" s="211">
        <f>F$14</f>
        <v>2.89</v>
      </c>
      <c r="F8223" s="204">
        <f>PRODUCT(D8223:E8223)</f>
        <v>0.23698000000000002</v>
      </c>
      <c r="H8223" s="186"/>
    </row>
    <row r="8224" spans="1:8" ht="14.1" hidden="1" customHeight="1">
      <c r="A8224" s="460" t="s">
        <v>7113</v>
      </c>
      <c r="B8224" s="461" t="s">
        <v>7114</v>
      </c>
      <c r="C8224" s="462" t="s">
        <v>13436</v>
      </c>
      <c r="D8224" s="463">
        <v>0.08</v>
      </c>
      <c r="E8224" s="211">
        <f>F$13</f>
        <v>2.2200000000000002</v>
      </c>
      <c r="F8224" s="204">
        <f>PRODUCT(D8224:E8224)</f>
        <v>0.17760000000000001</v>
      </c>
      <c r="H8224" s="186"/>
    </row>
    <row r="8225" spans="1:8" ht="14.1" hidden="1" customHeight="1">
      <c r="A8225" s="207" t="s">
        <v>8236</v>
      </c>
      <c r="B8225" s="208" t="s">
        <v>8237</v>
      </c>
      <c r="C8225" s="209" t="s">
        <v>13436</v>
      </c>
      <c r="D8225" s="464">
        <v>0.5</v>
      </c>
      <c r="E8225" s="211">
        <f>F$14</f>
        <v>2.89</v>
      </c>
      <c r="F8225" s="204">
        <f>PRODUCT(D8225:E8225)</f>
        <v>1.4450000000000001</v>
      </c>
      <c r="H8225" s="186"/>
    </row>
    <row r="8226" spans="1:8" ht="14.1" hidden="1" customHeight="1">
      <c r="A8226" s="207" t="s">
        <v>4681</v>
      </c>
      <c r="B8226" s="208" t="s">
        <v>4682</v>
      </c>
      <c r="C8226" s="209" t="s">
        <v>13436</v>
      </c>
      <c r="D8226" s="464">
        <v>0.5</v>
      </c>
      <c r="E8226" s="211">
        <f>F$12</f>
        <v>2.12</v>
      </c>
      <c r="F8226" s="204">
        <f>PRODUCT(D8226:E8226)</f>
        <v>1.06</v>
      </c>
      <c r="H8226" s="186"/>
    </row>
    <row r="8227" spans="1:8" ht="14.1" hidden="1" customHeight="1">
      <c r="A8227" s="810" t="s">
        <v>13444</v>
      </c>
      <c r="B8227" s="811"/>
      <c r="C8227" s="811"/>
      <c r="D8227" s="811"/>
      <c r="E8227" s="811"/>
      <c r="F8227" s="204">
        <f>SUM(F8223:F8226)</f>
        <v>2.9195800000000003</v>
      </c>
      <c r="H8227" s="186"/>
    </row>
    <row r="8228" spans="1:8" ht="14.1" hidden="1" customHeight="1">
      <c r="A8228" s="778" t="s">
        <v>13445</v>
      </c>
      <c r="B8228" s="779"/>
      <c r="C8228" s="779"/>
      <c r="D8228" s="779"/>
      <c r="E8228" s="779"/>
      <c r="F8228" s="780"/>
      <c r="H8228" s="186"/>
    </row>
    <row r="8229" spans="1:8" ht="14.1" hidden="1" customHeight="1">
      <c r="A8229" s="465" t="s">
        <v>8137</v>
      </c>
      <c r="B8229" s="466" t="s">
        <v>8138</v>
      </c>
      <c r="C8229" s="209" t="s">
        <v>8247</v>
      </c>
      <c r="D8229" s="380">
        <v>8.8000000000000005E-3</v>
      </c>
      <c r="E8229" s="211">
        <f>Insumos!D$611</f>
        <v>3.94</v>
      </c>
      <c r="F8229" s="204">
        <f t="shared" ref="F8229:F8235" si="39">PRODUCT(D8229:E8229)</f>
        <v>3.4672000000000001E-2</v>
      </c>
      <c r="H8229" s="186"/>
    </row>
    <row r="8230" spans="1:8" ht="14.1" hidden="1" customHeight="1">
      <c r="A8230" s="465" t="s">
        <v>8110</v>
      </c>
      <c r="B8230" s="466" t="s">
        <v>8111</v>
      </c>
      <c r="C8230" s="209" t="s">
        <v>8247</v>
      </c>
      <c r="D8230" s="380">
        <v>1.6799999999999999E-2</v>
      </c>
      <c r="E8230" s="211">
        <f>Insumos!D$593</f>
        <v>4.7300000000000004</v>
      </c>
      <c r="F8230" s="204">
        <f t="shared" si="39"/>
        <v>7.9464000000000007E-2</v>
      </c>
      <c r="H8230" s="186"/>
    </row>
    <row r="8231" spans="1:8" ht="14.1" hidden="1" customHeight="1">
      <c r="A8231" s="467" t="s">
        <v>8056</v>
      </c>
      <c r="B8231" s="208" t="s">
        <v>8057</v>
      </c>
      <c r="C8231" s="209" t="s">
        <v>8240</v>
      </c>
      <c r="D8231" s="380">
        <v>2.5999999999999999E-3</v>
      </c>
      <c r="E8231" s="211">
        <f>Insumos!D$12</f>
        <v>42.5</v>
      </c>
      <c r="F8231" s="204">
        <f t="shared" si="39"/>
        <v>0.1105</v>
      </c>
      <c r="H8231" s="186"/>
    </row>
    <row r="8232" spans="1:8" ht="14.1" hidden="1" customHeight="1">
      <c r="A8232" s="467" t="s">
        <v>8245</v>
      </c>
      <c r="B8232" s="208" t="s">
        <v>8246</v>
      </c>
      <c r="C8232" s="209" t="s">
        <v>8247</v>
      </c>
      <c r="D8232" s="380">
        <v>1.69</v>
      </c>
      <c r="E8232" s="211">
        <f>Insumos!D$22</f>
        <v>0.46</v>
      </c>
      <c r="F8232" s="204">
        <f t="shared" si="39"/>
        <v>0.77739999999999998</v>
      </c>
      <c r="H8232" s="186"/>
    </row>
    <row r="8233" spans="1:8" ht="14.1" hidden="1" customHeight="1">
      <c r="A8233" s="467" t="s">
        <v>6693</v>
      </c>
      <c r="B8233" s="208" t="s">
        <v>6694</v>
      </c>
      <c r="C8233" s="209" t="s">
        <v>8240</v>
      </c>
      <c r="D8233" s="380">
        <v>3.7000000000000002E-3</v>
      </c>
      <c r="E8233" s="211">
        <f>Insumos!D$28</f>
        <v>44</v>
      </c>
      <c r="F8233" s="204">
        <f t="shared" si="39"/>
        <v>0.1628</v>
      </c>
      <c r="H8233" s="186"/>
    </row>
    <row r="8234" spans="1:8" ht="14.1" hidden="1" customHeight="1">
      <c r="A8234" s="467" t="s">
        <v>7117</v>
      </c>
      <c r="B8234" s="208" t="s">
        <v>3135</v>
      </c>
      <c r="C8234" s="209" t="s">
        <v>8247</v>
      </c>
      <c r="D8234" s="380">
        <v>0.02</v>
      </c>
      <c r="E8234" s="211">
        <f>Insumos!D$578</f>
        <v>7.65</v>
      </c>
      <c r="F8234" s="204">
        <f t="shared" si="39"/>
        <v>0.153</v>
      </c>
      <c r="H8234" s="186"/>
    </row>
    <row r="8235" spans="1:8" ht="14.1" hidden="1" customHeight="1">
      <c r="A8235" s="467" t="s">
        <v>11445</v>
      </c>
      <c r="B8235" s="208" t="s">
        <v>11446</v>
      </c>
      <c r="C8235" s="209" t="s">
        <v>8247</v>
      </c>
      <c r="D8235" s="380">
        <v>1.37</v>
      </c>
      <c r="E8235" s="211">
        <f>Insumos!D$559</f>
        <v>4.5199999999999996</v>
      </c>
      <c r="F8235" s="204">
        <f t="shared" si="39"/>
        <v>6.1924000000000001</v>
      </c>
      <c r="H8235" s="186"/>
    </row>
    <row r="8236" spans="1:8" ht="14.1" hidden="1" customHeight="1">
      <c r="A8236" s="783" t="s">
        <v>10905</v>
      </c>
      <c r="B8236" s="784"/>
      <c r="C8236" s="784"/>
      <c r="D8236" s="784"/>
      <c r="E8236" s="784"/>
      <c r="F8236" s="204">
        <f>SUM(F8229:F8235)</f>
        <v>7.5102359999999999</v>
      </c>
      <c r="H8236" s="186"/>
    </row>
    <row r="8237" spans="1:8" ht="14.1" hidden="1" customHeight="1">
      <c r="A8237" s="783" t="s">
        <v>6572</v>
      </c>
      <c r="B8237" s="784"/>
      <c r="C8237" s="784"/>
      <c r="D8237" s="784"/>
      <c r="E8237" s="206" t="s">
        <v>10906</v>
      </c>
      <c r="F8237" s="204">
        <f>SUM(F8236,F8227)</f>
        <v>10.429816000000001</v>
      </c>
      <c r="H8237" s="186"/>
    </row>
    <row r="8238" spans="1:8" ht="14.1" hidden="1" customHeight="1">
      <c r="A8238" s="783"/>
      <c r="B8238" s="784"/>
      <c r="C8238" s="784"/>
      <c r="D8238" s="784"/>
      <c r="E8238" s="212" t="s">
        <v>10907</v>
      </c>
      <c r="F8238" s="213">
        <f>F$10*(F8227)</f>
        <v>3.5852442400000002</v>
      </c>
      <c r="H8238" s="186"/>
    </row>
    <row r="8239" spans="1:8" ht="14.1" hidden="1" customHeight="1">
      <c r="A8239" s="783"/>
      <c r="B8239" s="784"/>
      <c r="C8239" s="784"/>
      <c r="D8239" s="784"/>
      <c r="E8239" s="206" t="s">
        <v>10908</v>
      </c>
      <c r="F8239" s="213">
        <f>SUM(F8237:F8238)*F$11</f>
        <v>2.8030120480000003</v>
      </c>
      <c r="H8239" s="186"/>
    </row>
    <row r="8240" spans="1:8" ht="14.1" hidden="1" customHeight="1">
      <c r="A8240" s="789"/>
      <c r="B8240" s="790"/>
      <c r="C8240" s="790"/>
      <c r="D8240" s="790"/>
      <c r="E8240" s="215" t="s">
        <v>10909</v>
      </c>
      <c r="F8240" s="216">
        <f>SUM(F8237:F8239)</f>
        <v>16.818072288</v>
      </c>
      <c r="H8240" s="186"/>
    </row>
    <row r="8241" spans="1:8" ht="14.1" hidden="1" customHeight="1">
      <c r="A8241" s="206"/>
      <c r="B8241" s="206"/>
      <c r="C8241" s="206"/>
      <c r="D8241" s="206"/>
      <c r="E8241" s="212"/>
      <c r="F8241" s="220"/>
      <c r="H8241" s="186"/>
    </row>
    <row r="8242" spans="1:8" hidden="1">
      <c r="H8242" s="186"/>
    </row>
    <row r="8243" spans="1:8" ht="24.75" hidden="1" customHeight="1">
      <c r="A8243" s="791" t="s">
        <v>13893</v>
      </c>
      <c r="B8243" s="792"/>
      <c r="C8243" s="792"/>
      <c r="D8243" s="792"/>
      <c r="E8243" s="781" t="s">
        <v>3995</v>
      </c>
      <c r="F8243" s="782"/>
      <c r="H8243" s="186"/>
    </row>
    <row r="8244" spans="1:8" ht="13.5" hidden="1" customHeight="1">
      <c r="A8244" s="190" t="s">
        <v>10268</v>
      </c>
      <c r="B8244" s="191">
        <f>ROUND(F8259,2)</f>
        <v>154.41999999999999</v>
      </c>
      <c r="C8244" s="269"/>
      <c r="D8244" s="269"/>
      <c r="E8244" s="270"/>
      <c r="F8244" s="271"/>
      <c r="H8244" s="186"/>
    </row>
    <row r="8245" spans="1:8" ht="13.5" hidden="1" customHeight="1">
      <c r="A8245" s="195" t="s">
        <v>12885</v>
      </c>
      <c r="B8245" s="196" t="s">
        <v>8261</v>
      </c>
      <c r="C8245" s="196" t="s">
        <v>8262</v>
      </c>
      <c r="D8245" s="196" t="s">
        <v>8263</v>
      </c>
      <c r="E8245" s="196" t="s">
        <v>8264</v>
      </c>
      <c r="F8245" s="197" t="s">
        <v>8265</v>
      </c>
      <c r="H8245" s="186"/>
    </row>
    <row r="8246" spans="1:8" ht="13.5" hidden="1" customHeight="1">
      <c r="A8246" s="778" t="s">
        <v>13437</v>
      </c>
      <c r="B8246" s="779"/>
      <c r="C8246" s="779"/>
      <c r="D8246" s="779"/>
      <c r="E8246" s="779"/>
      <c r="F8246" s="780"/>
      <c r="H8246" s="186"/>
    </row>
    <row r="8247" spans="1:8" ht="13.5" hidden="1" customHeight="1">
      <c r="A8247" s="207" t="s">
        <v>8236</v>
      </c>
      <c r="B8247" s="208" t="s">
        <v>8237</v>
      </c>
      <c r="C8247" s="209" t="s">
        <v>13436</v>
      </c>
      <c r="D8247" s="210">
        <v>1.2</v>
      </c>
      <c r="E8247" s="211">
        <f>F$14</f>
        <v>2.89</v>
      </c>
      <c r="F8247" s="204">
        <f>PRODUCT(D8247:E8247)</f>
        <v>3.468</v>
      </c>
      <c r="H8247" s="186"/>
    </row>
    <row r="8248" spans="1:8" ht="13.5" hidden="1" customHeight="1">
      <c r="A8248" s="207" t="s">
        <v>4681</v>
      </c>
      <c r="B8248" s="208" t="s">
        <v>4682</v>
      </c>
      <c r="C8248" s="209" t="s">
        <v>13436</v>
      </c>
      <c r="D8248" s="210">
        <v>1.2</v>
      </c>
      <c r="E8248" s="211">
        <f>F$12</f>
        <v>2.12</v>
      </c>
      <c r="F8248" s="204">
        <f>PRODUCT(D8248:E8248)</f>
        <v>2.544</v>
      </c>
      <c r="H8248" s="186"/>
    </row>
    <row r="8249" spans="1:8" ht="13.5" hidden="1" customHeight="1">
      <c r="A8249" s="783" t="s">
        <v>13444</v>
      </c>
      <c r="B8249" s="784"/>
      <c r="C8249" s="784"/>
      <c r="D8249" s="784"/>
      <c r="E8249" s="784"/>
      <c r="F8249" s="204">
        <f>SUM(F8247:F8248)</f>
        <v>6.0120000000000005</v>
      </c>
      <c r="H8249" s="186"/>
    </row>
    <row r="8250" spans="1:8" ht="13.5" hidden="1" customHeight="1">
      <c r="A8250" s="778" t="s">
        <v>8771</v>
      </c>
      <c r="B8250" s="779"/>
      <c r="C8250" s="779"/>
      <c r="D8250" s="779"/>
      <c r="E8250" s="779"/>
      <c r="F8250" s="780"/>
      <c r="H8250" s="186"/>
    </row>
    <row r="8251" spans="1:8" ht="13.5" hidden="1" customHeight="1">
      <c r="A8251" s="219" t="s">
        <v>10913</v>
      </c>
      <c r="B8251" s="208" t="s">
        <v>10914</v>
      </c>
      <c r="C8251" s="209" t="s">
        <v>8247</v>
      </c>
      <c r="D8251" s="210">
        <v>5.5</v>
      </c>
      <c r="E8251" s="273">
        <f>B$4257/1.25</f>
        <v>5.9039999999999999</v>
      </c>
      <c r="F8251" s="204">
        <f>PRODUCT(D8251:E8251)</f>
        <v>32.472000000000001</v>
      </c>
      <c r="H8251" s="186"/>
    </row>
    <row r="8252" spans="1:8" ht="13.5" hidden="1" customHeight="1">
      <c r="A8252" s="219" t="s">
        <v>2449</v>
      </c>
      <c r="B8252" s="208" t="s">
        <v>2450</v>
      </c>
      <c r="C8252" s="209" t="s">
        <v>8240</v>
      </c>
      <c r="D8252" s="210">
        <v>0.05</v>
      </c>
      <c r="E8252" s="210">
        <f>B$4395/1.25</f>
        <v>219.11199999999999</v>
      </c>
      <c r="F8252" s="204">
        <f>PRODUCT(D8252:E8252)</f>
        <v>10.9556</v>
      </c>
      <c r="H8252" s="186"/>
    </row>
    <row r="8253" spans="1:8" ht="13.5" hidden="1" customHeight="1">
      <c r="A8253" s="219" t="s">
        <v>10915</v>
      </c>
      <c r="B8253" s="208" t="s">
        <v>10916</v>
      </c>
      <c r="C8253" s="209" t="s">
        <v>8240</v>
      </c>
      <c r="D8253" s="210">
        <v>0.28000000000000003</v>
      </c>
      <c r="E8253" s="210">
        <f>B$4432/1.25</f>
        <v>235.44800000000001</v>
      </c>
      <c r="F8253" s="204">
        <f>PRODUCT(D8253:E8253)</f>
        <v>65.925440000000009</v>
      </c>
      <c r="H8253" s="186"/>
    </row>
    <row r="8254" spans="1:8" ht="13.5" hidden="1" customHeight="1">
      <c r="A8254" s="219" t="s">
        <v>3967</v>
      </c>
      <c r="B8254" s="208" t="s">
        <v>3968</v>
      </c>
      <c r="C8254" s="209" t="s">
        <v>12889</v>
      </c>
      <c r="D8254" s="210">
        <v>0.8</v>
      </c>
      <c r="E8254" s="273">
        <f>B$4115/1.25</f>
        <v>24.167999999999999</v>
      </c>
      <c r="F8254" s="204">
        <f>PRODUCT(D8254:E8254)</f>
        <v>19.334400000000002</v>
      </c>
      <c r="H8254" s="186"/>
    </row>
    <row r="8255" spans="1:8" ht="13.5" hidden="1" customHeight="1">
      <c r="A8255" s="783" t="s">
        <v>10886</v>
      </c>
      <c r="B8255" s="784"/>
      <c r="C8255" s="784"/>
      <c r="D8255" s="784"/>
      <c r="E8255" s="784"/>
      <c r="F8255" s="204">
        <f>SUM(F8251:F8254)</f>
        <v>128.68744000000001</v>
      </c>
      <c r="H8255" s="186"/>
    </row>
    <row r="8256" spans="1:8" ht="13.5" hidden="1" customHeight="1">
      <c r="A8256" s="783" t="s">
        <v>6572</v>
      </c>
      <c r="B8256" s="784"/>
      <c r="C8256" s="784"/>
      <c r="D8256" s="784"/>
      <c r="E8256" s="206" t="s">
        <v>10906</v>
      </c>
      <c r="F8256" s="204">
        <f>SUM(F8255)</f>
        <v>128.68744000000001</v>
      </c>
      <c r="H8256" s="186"/>
    </row>
    <row r="8257" spans="1:8" ht="13.5" hidden="1" customHeight="1">
      <c r="A8257" s="783"/>
      <c r="B8257" s="784"/>
      <c r="C8257" s="784"/>
      <c r="D8257" s="784"/>
      <c r="E8257" s="212" t="s">
        <v>10907</v>
      </c>
      <c r="F8257" s="213">
        <f>F$10*(F8244)</f>
        <v>0</v>
      </c>
      <c r="H8257" s="186"/>
    </row>
    <row r="8258" spans="1:8" ht="13.5" hidden="1" customHeight="1">
      <c r="A8258" s="783"/>
      <c r="B8258" s="784"/>
      <c r="C8258" s="784"/>
      <c r="D8258" s="784"/>
      <c r="E8258" s="206" t="s">
        <v>10908</v>
      </c>
      <c r="F8258" s="213">
        <f>SUM(F8256:F8257)*F$11</f>
        <v>25.737488000000003</v>
      </c>
      <c r="H8258" s="186"/>
    </row>
    <row r="8259" spans="1:8" ht="13.5" hidden="1" customHeight="1">
      <c r="A8259" s="789"/>
      <c r="B8259" s="790"/>
      <c r="C8259" s="790"/>
      <c r="D8259" s="790"/>
      <c r="E8259" s="215" t="s">
        <v>10909</v>
      </c>
      <c r="F8259" s="216">
        <f>SUM(F8256:F8258)</f>
        <v>154.42492800000002</v>
      </c>
      <c r="H8259" s="186"/>
    </row>
    <row r="8260" spans="1:8" ht="13.5" hidden="1" customHeight="1">
      <c r="H8260" s="186"/>
    </row>
    <row r="8261" spans="1:8" ht="13.5" hidden="1" customHeight="1">
      <c r="A8261" s="791" t="s">
        <v>13894</v>
      </c>
      <c r="B8261" s="792"/>
      <c r="C8261" s="792"/>
      <c r="D8261" s="792"/>
      <c r="E8261" s="792"/>
      <c r="F8261" s="468" t="s">
        <v>13122</v>
      </c>
      <c r="H8261" s="186"/>
    </row>
    <row r="8262" spans="1:8" ht="13.5" hidden="1" customHeight="1">
      <c r="A8262" s="190" t="s">
        <v>10268</v>
      </c>
      <c r="B8262" s="191">
        <f>ROUND(F8282,2)</f>
        <v>296.77</v>
      </c>
      <c r="C8262" s="269"/>
      <c r="D8262" s="269"/>
      <c r="E8262" s="269"/>
      <c r="F8262" s="469"/>
      <c r="H8262" s="186"/>
    </row>
    <row r="8263" spans="1:8" ht="13.5" hidden="1" customHeight="1">
      <c r="A8263" s="195" t="s">
        <v>12885</v>
      </c>
      <c r="B8263" s="196" t="s">
        <v>8261</v>
      </c>
      <c r="C8263" s="196" t="s">
        <v>8262</v>
      </c>
      <c r="D8263" s="196" t="s">
        <v>8263</v>
      </c>
      <c r="E8263" s="196" t="s">
        <v>8264</v>
      </c>
      <c r="F8263" s="197" t="s">
        <v>8265</v>
      </c>
      <c r="H8263" s="186"/>
    </row>
    <row r="8264" spans="1:8" ht="13.5" hidden="1" customHeight="1">
      <c r="A8264" s="778" t="s">
        <v>6573</v>
      </c>
      <c r="B8264" s="779"/>
      <c r="C8264" s="779"/>
      <c r="D8264" s="779"/>
      <c r="E8264" s="779"/>
      <c r="F8264" s="780"/>
      <c r="H8264" s="186"/>
    </row>
    <row r="8265" spans="1:8" ht="13.5" hidden="1" customHeight="1">
      <c r="A8265" s="219" t="s">
        <v>2441</v>
      </c>
      <c r="B8265" s="208" t="s">
        <v>2442</v>
      </c>
      <c r="C8265" s="209" t="s">
        <v>13436</v>
      </c>
      <c r="D8265" s="210">
        <v>0.1</v>
      </c>
      <c r="E8265" s="211">
        <f>Insumos!D$141</f>
        <v>60.75</v>
      </c>
      <c r="F8265" s="204">
        <f>PRODUCT(D8265:E8265)</f>
        <v>6.0750000000000002</v>
      </c>
      <c r="H8265" s="186"/>
    </row>
    <row r="8266" spans="1:8" ht="13.5" hidden="1" customHeight="1">
      <c r="A8266" s="783" t="s">
        <v>6574</v>
      </c>
      <c r="B8266" s="784"/>
      <c r="C8266" s="784"/>
      <c r="D8266" s="784"/>
      <c r="E8266" s="784"/>
      <c r="F8266" s="204">
        <f>SUM(F8265:F8265)</f>
        <v>6.0750000000000002</v>
      </c>
      <c r="H8266" s="186"/>
    </row>
    <row r="8267" spans="1:8" ht="13.5" hidden="1" customHeight="1">
      <c r="A8267" s="778" t="s">
        <v>13437</v>
      </c>
      <c r="B8267" s="779"/>
      <c r="C8267" s="779"/>
      <c r="D8267" s="779"/>
      <c r="E8267" s="779"/>
      <c r="F8267" s="780"/>
      <c r="H8267" s="186"/>
    </row>
    <row r="8268" spans="1:8" ht="13.5" hidden="1" customHeight="1">
      <c r="A8268" s="207" t="s">
        <v>8236</v>
      </c>
      <c r="B8268" s="208" t="s">
        <v>8237</v>
      </c>
      <c r="C8268" s="209" t="s">
        <v>13436</v>
      </c>
      <c r="D8268" s="210">
        <v>1.36</v>
      </c>
      <c r="E8268" s="211">
        <f>F$14</f>
        <v>2.89</v>
      </c>
      <c r="F8268" s="204">
        <f>PRODUCT(D8268:E8268)</f>
        <v>3.9304000000000006</v>
      </c>
      <c r="H8268" s="186"/>
    </row>
    <row r="8269" spans="1:8" ht="13.5" hidden="1" customHeight="1">
      <c r="A8269" s="207" t="s">
        <v>4681</v>
      </c>
      <c r="B8269" s="208" t="s">
        <v>4682</v>
      </c>
      <c r="C8269" s="209" t="s">
        <v>13436</v>
      </c>
      <c r="D8269" s="210">
        <v>0.76</v>
      </c>
      <c r="E8269" s="211">
        <f>F$12</f>
        <v>2.12</v>
      </c>
      <c r="F8269" s="204">
        <f>PRODUCT(D8269:E8269)</f>
        <v>1.6112000000000002</v>
      </c>
      <c r="H8269" s="186"/>
    </row>
    <row r="8270" spans="1:8" ht="13.5" hidden="1" customHeight="1">
      <c r="A8270" s="783" t="s">
        <v>13444</v>
      </c>
      <c r="B8270" s="784"/>
      <c r="C8270" s="784"/>
      <c r="D8270" s="784"/>
      <c r="E8270" s="784"/>
      <c r="F8270" s="204">
        <f>SUM(F8268:F8269)</f>
        <v>5.5416000000000007</v>
      </c>
      <c r="H8270" s="186"/>
    </row>
    <row r="8271" spans="1:8" ht="13.5" hidden="1" customHeight="1">
      <c r="A8271" s="778" t="s">
        <v>13445</v>
      </c>
      <c r="B8271" s="779"/>
      <c r="C8271" s="779"/>
      <c r="D8271" s="779"/>
      <c r="E8271" s="779"/>
      <c r="F8271" s="780"/>
      <c r="H8271" s="186"/>
    </row>
    <row r="8272" spans="1:8" ht="13.5" hidden="1" customHeight="1">
      <c r="A8272" s="207" t="s">
        <v>13715</v>
      </c>
      <c r="B8272" s="208" t="s">
        <v>360</v>
      </c>
      <c r="C8272" s="209" t="s">
        <v>4675</v>
      </c>
      <c r="D8272" s="210">
        <v>1</v>
      </c>
      <c r="E8272" s="211">
        <f>Insumos!D$2065</f>
        <v>86.53</v>
      </c>
      <c r="F8272" s="204">
        <f>PRODUCT(D8272:E8272)</f>
        <v>86.53</v>
      </c>
      <c r="H8272" s="186"/>
    </row>
    <row r="8273" spans="1:8" ht="13.5" hidden="1" customHeight="1">
      <c r="A8273" s="783" t="s">
        <v>10905</v>
      </c>
      <c r="B8273" s="784"/>
      <c r="C8273" s="784"/>
      <c r="D8273" s="784"/>
      <c r="E8273" s="784"/>
      <c r="F8273" s="204">
        <f>SUM(F8271:F8272)</f>
        <v>86.53</v>
      </c>
      <c r="H8273" s="186"/>
    </row>
    <row r="8274" spans="1:8" ht="13.5" hidden="1" customHeight="1">
      <c r="A8274" s="778" t="s">
        <v>8771</v>
      </c>
      <c r="B8274" s="779"/>
      <c r="C8274" s="779"/>
      <c r="D8274" s="779"/>
      <c r="E8274" s="779"/>
      <c r="F8274" s="780"/>
      <c r="H8274" s="186"/>
    </row>
    <row r="8275" spans="1:8" ht="13.5" hidden="1" customHeight="1">
      <c r="A8275" s="219" t="s">
        <v>8283</v>
      </c>
      <c r="B8275" s="208" t="s">
        <v>8284</v>
      </c>
      <c r="C8275" s="209" t="s">
        <v>8240</v>
      </c>
      <c r="D8275" s="210">
        <v>8.9999999999999993E-3</v>
      </c>
      <c r="E8275" s="210">
        <f>B$3912/1.25</f>
        <v>309.57600000000002</v>
      </c>
      <c r="F8275" s="204">
        <f>PRODUCT(D8275:E8275)</f>
        <v>2.786184</v>
      </c>
      <c r="H8275" s="186"/>
    </row>
    <row r="8276" spans="1:8" ht="13.5" hidden="1" customHeight="1">
      <c r="A8276" s="219" t="s">
        <v>2449</v>
      </c>
      <c r="B8276" s="208" t="s">
        <v>2450</v>
      </c>
      <c r="C8276" s="209" t="s">
        <v>8240</v>
      </c>
      <c r="D8276" s="210">
        <v>4.24E-2</v>
      </c>
      <c r="E8276" s="210">
        <f>B$4395/1.25</f>
        <v>219.11199999999999</v>
      </c>
      <c r="F8276" s="204">
        <f>PRODUCT(D8276:E8276)</f>
        <v>9.2903488000000003</v>
      </c>
      <c r="H8276" s="186"/>
    </row>
    <row r="8277" spans="1:8" ht="13.5" hidden="1" customHeight="1">
      <c r="A8277" s="219" t="s">
        <v>13895</v>
      </c>
      <c r="B8277" s="208" t="s">
        <v>13896</v>
      </c>
      <c r="C8277" s="209" t="s">
        <v>6555</v>
      </c>
      <c r="D8277" s="210">
        <v>1</v>
      </c>
      <c r="E8277" s="210">
        <f>B$8765/1.25</f>
        <v>130.28</v>
      </c>
      <c r="F8277" s="204">
        <f>PRODUCT(D8277:E8277)</f>
        <v>130.28</v>
      </c>
      <c r="H8277" s="186"/>
    </row>
    <row r="8278" spans="1:8" ht="13.5" hidden="1" customHeight="1">
      <c r="A8278" s="783" t="s">
        <v>10886</v>
      </c>
      <c r="B8278" s="784"/>
      <c r="C8278" s="784"/>
      <c r="D8278" s="784"/>
      <c r="E8278" s="784"/>
      <c r="F8278" s="204">
        <f>SUM(F8275:F8277)</f>
        <v>142.3565328</v>
      </c>
      <c r="H8278" s="186"/>
    </row>
    <row r="8279" spans="1:8" ht="13.5" hidden="1" customHeight="1">
      <c r="A8279" s="783" t="s">
        <v>6572</v>
      </c>
      <c r="B8279" s="784"/>
      <c r="C8279" s="784"/>
      <c r="D8279" s="784"/>
      <c r="E8279" s="206" t="s">
        <v>10906</v>
      </c>
      <c r="F8279" s="204">
        <f>SUM(F8266,F8270,F8273,F8278)</f>
        <v>240.5031328</v>
      </c>
      <c r="H8279" s="186"/>
    </row>
    <row r="8280" spans="1:8" ht="13.5" hidden="1" customHeight="1">
      <c r="A8280" s="783"/>
      <c r="B8280" s="784"/>
      <c r="C8280" s="784"/>
      <c r="D8280" s="784"/>
      <c r="E8280" s="212" t="s">
        <v>10907</v>
      </c>
      <c r="F8280" s="213">
        <f>F$10*(F8270)</f>
        <v>6.8050848000000004</v>
      </c>
      <c r="H8280" s="186"/>
    </row>
    <row r="8281" spans="1:8" ht="13.5" hidden="1" customHeight="1">
      <c r="A8281" s="783"/>
      <c r="B8281" s="784"/>
      <c r="C8281" s="784"/>
      <c r="D8281" s="784"/>
      <c r="E8281" s="206" t="s">
        <v>10908</v>
      </c>
      <c r="F8281" s="213">
        <f>SUM(F8279:F8280)*F$11</f>
        <v>49.461643520000003</v>
      </c>
      <c r="H8281" s="186"/>
    </row>
    <row r="8282" spans="1:8" ht="13.5" hidden="1" customHeight="1">
      <c r="A8282" s="789"/>
      <c r="B8282" s="790"/>
      <c r="C8282" s="790"/>
      <c r="D8282" s="790"/>
      <c r="E8282" s="215" t="s">
        <v>10909</v>
      </c>
      <c r="F8282" s="216">
        <f>SUM(F8279:F8281)</f>
        <v>296.76986112000003</v>
      </c>
      <c r="H8282" s="186"/>
    </row>
    <row r="8283" spans="1:8" ht="11.1" hidden="1" customHeight="1">
      <c r="A8283" s="791" t="s">
        <v>13897</v>
      </c>
      <c r="B8283" s="792"/>
      <c r="C8283" s="792"/>
      <c r="D8283" s="792"/>
      <c r="E8283" s="792"/>
      <c r="F8283" s="468" t="s">
        <v>13122</v>
      </c>
      <c r="H8283" s="186"/>
    </row>
    <row r="8284" spans="1:8" ht="11.1" hidden="1" customHeight="1">
      <c r="A8284" s="190" t="s">
        <v>10268</v>
      </c>
      <c r="B8284" s="191">
        <f>ROUND(F8306,2)</f>
        <v>886.31</v>
      </c>
      <c r="C8284" s="269"/>
      <c r="D8284" s="269"/>
      <c r="E8284" s="269"/>
      <c r="F8284" s="469"/>
      <c r="H8284" s="186"/>
    </row>
    <row r="8285" spans="1:8" ht="11.1" hidden="1" customHeight="1">
      <c r="A8285" s="195" t="s">
        <v>12885</v>
      </c>
      <c r="B8285" s="196" t="s">
        <v>8261</v>
      </c>
      <c r="C8285" s="196" t="s">
        <v>8262</v>
      </c>
      <c r="D8285" s="196" t="s">
        <v>8263</v>
      </c>
      <c r="E8285" s="196" t="s">
        <v>8264</v>
      </c>
      <c r="F8285" s="197" t="s">
        <v>8265</v>
      </c>
      <c r="H8285" s="186"/>
    </row>
    <row r="8286" spans="1:8" ht="11.1" hidden="1" customHeight="1">
      <c r="A8286" s="778" t="s">
        <v>6573</v>
      </c>
      <c r="B8286" s="779"/>
      <c r="C8286" s="779"/>
      <c r="D8286" s="779"/>
      <c r="E8286" s="779"/>
      <c r="F8286" s="780"/>
      <c r="H8286" s="186"/>
    </row>
    <row r="8287" spans="1:8" ht="11.1" hidden="1" customHeight="1">
      <c r="A8287" s="219" t="s">
        <v>2441</v>
      </c>
      <c r="B8287" s="208" t="s">
        <v>2442</v>
      </c>
      <c r="C8287" s="209" t="s">
        <v>13436</v>
      </c>
      <c r="D8287" s="210">
        <v>0.3</v>
      </c>
      <c r="E8287" s="211">
        <f>Insumos!D$141</f>
        <v>60.75</v>
      </c>
      <c r="F8287" s="204">
        <f>PRODUCT(D8287:E8287)</f>
        <v>18.224999999999998</v>
      </c>
      <c r="H8287" s="186"/>
    </row>
    <row r="8288" spans="1:8" ht="11.1" hidden="1" customHeight="1">
      <c r="A8288" s="783" t="s">
        <v>6574</v>
      </c>
      <c r="B8288" s="784"/>
      <c r="C8288" s="784"/>
      <c r="D8288" s="784"/>
      <c r="E8288" s="784"/>
      <c r="F8288" s="204">
        <f>SUM(F8287:F8287)</f>
        <v>18.224999999999998</v>
      </c>
      <c r="H8288" s="186"/>
    </row>
    <row r="8289" spans="1:8" ht="11.1" hidden="1" customHeight="1">
      <c r="A8289" s="778" t="s">
        <v>13437</v>
      </c>
      <c r="B8289" s="779"/>
      <c r="C8289" s="779"/>
      <c r="D8289" s="779"/>
      <c r="E8289" s="779"/>
      <c r="F8289" s="780"/>
      <c r="H8289" s="186"/>
    </row>
    <row r="8290" spans="1:8" ht="11.1" hidden="1" customHeight="1">
      <c r="A8290" s="207" t="s">
        <v>8236</v>
      </c>
      <c r="B8290" s="208" t="s">
        <v>8237</v>
      </c>
      <c r="C8290" s="209" t="s">
        <v>13436</v>
      </c>
      <c r="D8290" s="210">
        <v>1.36</v>
      </c>
      <c r="E8290" s="211">
        <f>F$14</f>
        <v>2.89</v>
      </c>
      <c r="F8290" s="204">
        <f>PRODUCT(D8290:E8290)</f>
        <v>3.9304000000000006</v>
      </c>
      <c r="H8290" s="186"/>
    </row>
    <row r="8291" spans="1:8" ht="11.1" hidden="1" customHeight="1">
      <c r="A8291" s="207" t="s">
        <v>4681</v>
      </c>
      <c r="B8291" s="208" t="s">
        <v>4682</v>
      </c>
      <c r="C8291" s="209" t="s">
        <v>13436</v>
      </c>
      <c r="D8291" s="210">
        <v>0.76</v>
      </c>
      <c r="E8291" s="211">
        <f>F$12</f>
        <v>2.12</v>
      </c>
      <c r="F8291" s="204">
        <f>PRODUCT(D8291:E8291)</f>
        <v>1.6112000000000002</v>
      </c>
      <c r="H8291" s="186"/>
    </row>
    <row r="8292" spans="1:8" ht="11.1" hidden="1" customHeight="1">
      <c r="A8292" s="783" t="s">
        <v>13444</v>
      </c>
      <c r="B8292" s="784"/>
      <c r="C8292" s="784"/>
      <c r="D8292" s="784"/>
      <c r="E8292" s="784"/>
      <c r="F8292" s="204">
        <f>SUM(F8290:F8291)</f>
        <v>5.5416000000000007</v>
      </c>
      <c r="H8292" s="186"/>
    </row>
    <row r="8293" spans="1:8" ht="11.1" hidden="1" customHeight="1">
      <c r="A8293" s="778" t="s">
        <v>13445</v>
      </c>
      <c r="B8293" s="779"/>
      <c r="C8293" s="779"/>
      <c r="D8293" s="779"/>
      <c r="E8293" s="779"/>
      <c r="F8293" s="780"/>
      <c r="H8293" s="186"/>
    </row>
    <row r="8294" spans="1:8" ht="11.1" hidden="1" customHeight="1">
      <c r="A8294" s="207" t="s">
        <v>9182</v>
      </c>
      <c r="B8294" s="208" t="s">
        <v>4052</v>
      </c>
      <c r="C8294" s="209" t="s">
        <v>4675</v>
      </c>
      <c r="D8294" s="210">
        <v>1</v>
      </c>
      <c r="E8294" s="211">
        <f>Insumos!D$2062</f>
        <v>196.67</v>
      </c>
      <c r="F8294" s="204">
        <f>PRODUCT(D8294:E8294)</f>
        <v>196.67</v>
      </c>
      <c r="H8294" s="186"/>
    </row>
    <row r="8295" spans="1:8" ht="11.1" hidden="1" customHeight="1">
      <c r="A8295" s="207" t="s">
        <v>13898</v>
      </c>
      <c r="B8295" s="208" t="s">
        <v>4053</v>
      </c>
      <c r="C8295" s="209" t="s">
        <v>6555</v>
      </c>
      <c r="D8295" s="210">
        <v>1</v>
      </c>
      <c r="E8295" s="211">
        <f>Insumos!D$2061</f>
        <v>86.53</v>
      </c>
      <c r="F8295" s="204">
        <f>PRODUCT(D8295:E8295)</f>
        <v>86.53</v>
      </c>
      <c r="H8295" s="186"/>
    </row>
    <row r="8296" spans="1:8" ht="11.1" hidden="1" customHeight="1">
      <c r="A8296" s="783" t="s">
        <v>10905</v>
      </c>
      <c r="B8296" s="784"/>
      <c r="C8296" s="784"/>
      <c r="D8296" s="784"/>
      <c r="E8296" s="784"/>
      <c r="F8296" s="204">
        <f>SUM(F8294:F8295)</f>
        <v>283.2</v>
      </c>
      <c r="H8296" s="186"/>
    </row>
    <row r="8297" spans="1:8" ht="11.1" hidden="1" customHeight="1">
      <c r="A8297" s="778" t="s">
        <v>8771</v>
      </c>
      <c r="B8297" s="779"/>
      <c r="C8297" s="779"/>
      <c r="D8297" s="779"/>
      <c r="E8297" s="779"/>
      <c r="F8297" s="780"/>
      <c r="H8297" s="186"/>
    </row>
    <row r="8298" spans="1:8" ht="11.1" hidden="1" customHeight="1">
      <c r="A8298" s="219" t="s">
        <v>8283</v>
      </c>
      <c r="B8298" s="208" t="s">
        <v>8284</v>
      </c>
      <c r="C8298" s="209" t="s">
        <v>8240</v>
      </c>
      <c r="D8298" s="210">
        <v>4.2999999999999997E-2</v>
      </c>
      <c r="E8298" s="210">
        <f>B$3912/1.25</f>
        <v>309.57600000000002</v>
      </c>
      <c r="F8298" s="204">
        <f>PRODUCT(D8298:E8298)</f>
        <v>13.311768000000001</v>
      </c>
      <c r="H8298" s="186"/>
    </row>
    <row r="8299" spans="1:8" ht="11.1" hidden="1" customHeight="1">
      <c r="A8299" s="219" t="s">
        <v>2449</v>
      </c>
      <c r="B8299" s="208" t="s">
        <v>2450</v>
      </c>
      <c r="C8299" s="209" t="s">
        <v>8240</v>
      </c>
      <c r="D8299" s="210">
        <v>0.23549999999999999</v>
      </c>
      <c r="E8299" s="210">
        <f>B$4395/1.25</f>
        <v>219.11199999999999</v>
      </c>
      <c r="F8299" s="204">
        <f>PRODUCT(D8299:E8299)</f>
        <v>51.600875999999992</v>
      </c>
      <c r="H8299" s="186"/>
    </row>
    <row r="8300" spans="1:8" ht="11.1" hidden="1" customHeight="1">
      <c r="A8300" s="219" t="s">
        <v>13900</v>
      </c>
      <c r="B8300" s="208" t="s">
        <v>13901</v>
      </c>
      <c r="C8300" s="209" t="s">
        <v>6555</v>
      </c>
      <c r="D8300" s="210">
        <v>1</v>
      </c>
      <c r="E8300" s="210">
        <f>B$8765/1.25</f>
        <v>130.28</v>
      </c>
      <c r="F8300" s="204">
        <f>PRODUCT(D8300:E8300)</f>
        <v>130.28</v>
      </c>
      <c r="H8300" s="186"/>
    </row>
    <row r="8301" spans="1:8" ht="11.1" hidden="1" customHeight="1">
      <c r="A8301" s="219" t="s">
        <v>13902</v>
      </c>
      <c r="B8301" s="208" t="s">
        <v>4054</v>
      </c>
      <c r="C8301" s="209" t="s">
        <v>6555</v>
      </c>
      <c r="D8301" s="210">
        <v>1</v>
      </c>
      <c r="E8301" s="210">
        <f>B$8779/1.25</f>
        <v>229.62399999999997</v>
      </c>
      <c r="F8301" s="204">
        <f>PRODUCT(D8301:E8301)</f>
        <v>229.62399999999997</v>
      </c>
      <c r="H8301" s="186"/>
    </row>
    <row r="8302" spans="1:8" ht="11.1" hidden="1" customHeight="1">
      <c r="A8302" s="783" t="s">
        <v>10886</v>
      </c>
      <c r="B8302" s="784"/>
      <c r="C8302" s="784"/>
      <c r="D8302" s="784"/>
      <c r="E8302" s="784"/>
      <c r="F8302" s="204">
        <f>SUM(F8298:F8301)</f>
        <v>424.816644</v>
      </c>
      <c r="H8302" s="186"/>
    </row>
    <row r="8303" spans="1:8" ht="11.1" hidden="1" customHeight="1">
      <c r="A8303" s="783" t="s">
        <v>6572</v>
      </c>
      <c r="B8303" s="784"/>
      <c r="C8303" s="784"/>
      <c r="D8303" s="784"/>
      <c r="E8303" s="206" t="s">
        <v>10906</v>
      </c>
      <c r="F8303" s="204">
        <f>SUM(F8288,F8292,F8296,F8302)</f>
        <v>731.78324399999997</v>
      </c>
      <c r="H8303" s="186"/>
    </row>
    <row r="8304" spans="1:8" ht="11.1" hidden="1" customHeight="1">
      <c r="A8304" s="783"/>
      <c r="B8304" s="784"/>
      <c r="C8304" s="784"/>
      <c r="D8304" s="784"/>
      <c r="E8304" s="212" t="s">
        <v>10907</v>
      </c>
      <c r="F8304" s="213">
        <f>F$10*(F8292)</f>
        <v>6.8050848000000004</v>
      </c>
      <c r="H8304" s="186"/>
    </row>
    <row r="8305" spans="1:8" ht="11.1" hidden="1" customHeight="1">
      <c r="A8305" s="783"/>
      <c r="B8305" s="784"/>
      <c r="C8305" s="784"/>
      <c r="D8305" s="784"/>
      <c r="E8305" s="206" t="s">
        <v>10908</v>
      </c>
      <c r="F8305" s="213">
        <f>SUM(F8303:F8304)*F$11</f>
        <v>147.71766576000002</v>
      </c>
      <c r="H8305" s="186"/>
    </row>
    <row r="8306" spans="1:8" ht="11.1" hidden="1" customHeight="1">
      <c r="A8306" s="789"/>
      <c r="B8306" s="790"/>
      <c r="C8306" s="790"/>
      <c r="D8306" s="790"/>
      <c r="E8306" s="215" t="s">
        <v>10909</v>
      </c>
      <c r="F8306" s="216">
        <f>SUM(F8303:F8305)</f>
        <v>886.30599456000004</v>
      </c>
      <c r="H8306" s="186"/>
    </row>
    <row r="8307" spans="1:8" ht="11.1" hidden="1" customHeight="1">
      <c r="A8307" s="377"/>
      <c r="B8307" s="377"/>
      <c r="C8307" s="377"/>
      <c r="D8307" s="377"/>
      <c r="E8307" s="378"/>
      <c r="F8307" s="375"/>
      <c r="H8307" s="186"/>
    </row>
    <row r="8308" spans="1:8" ht="11.1" hidden="1" customHeight="1">
      <c r="A8308" s="791" t="s">
        <v>13903</v>
      </c>
      <c r="B8308" s="792"/>
      <c r="C8308" s="792"/>
      <c r="D8308" s="792"/>
      <c r="E8308" s="792"/>
      <c r="F8308" s="469" t="s">
        <v>13122</v>
      </c>
      <c r="H8308" s="186"/>
    </row>
    <row r="8309" spans="1:8" ht="11.1" hidden="1" customHeight="1">
      <c r="A8309" s="190" t="s">
        <v>10268</v>
      </c>
      <c r="B8309" s="191">
        <f>ROUND(F8331,2)</f>
        <v>1019.18</v>
      </c>
      <c r="C8309" s="269"/>
      <c r="D8309" s="269"/>
      <c r="E8309" s="269"/>
      <c r="F8309" s="469"/>
      <c r="H8309" s="186"/>
    </row>
    <row r="8310" spans="1:8" ht="11.1" hidden="1" customHeight="1">
      <c r="A8310" s="195" t="s">
        <v>12885</v>
      </c>
      <c r="B8310" s="196" t="s">
        <v>8261</v>
      </c>
      <c r="C8310" s="196" t="s">
        <v>8262</v>
      </c>
      <c r="D8310" s="196" t="s">
        <v>8263</v>
      </c>
      <c r="E8310" s="196" t="s">
        <v>8264</v>
      </c>
      <c r="F8310" s="197" t="s">
        <v>8265</v>
      </c>
      <c r="H8310" s="186"/>
    </row>
    <row r="8311" spans="1:8" ht="11.1" hidden="1" customHeight="1">
      <c r="A8311" s="778" t="s">
        <v>6573</v>
      </c>
      <c r="B8311" s="779"/>
      <c r="C8311" s="779"/>
      <c r="D8311" s="779"/>
      <c r="E8311" s="779"/>
      <c r="F8311" s="780"/>
      <c r="H8311" s="186"/>
    </row>
    <row r="8312" spans="1:8" ht="11.1" hidden="1" customHeight="1">
      <c r="A8312" s="219" t="s">
        <v>2441</v>
      </c>
      <c r="B8312" s="208" t="s">
        <v>2442</v>
      </c>
      <c r="C8312" s="209" t="s">
        <v>13436</v>
      </c>
      <c r="D8312" s="210">
        <v>0.3</v>
      </c>
      <c r="E8312" s="211">
        <f>Insumos!D$141</f>
        <v>60.75</v>
      </c>
      <c r="F8312" s="204">
        <f>PRODUCT(D8312:E8312)</f>
        <v>18.224999999999998</v>
      </c>
      <c r="H8312" s="186"/>
    </row>
    <row r="8313" spans="1:8" ht="11.1" hidden="1" customHeight="1">
      <c r="A8313" s="783" t="s">
        <v>6574</v>
      </c>
      <c r="B8313" s="784"/>
      <c r="C8313" s="784"/>
      <c r="D8313" s="784"/>
      <c r="E8313" s="784"/>
      <c r="F8313" s="204">
        <f>SUM(F8312:F8312)</f>
        <v>18.224999999999998</v>
      </c>
      <c r="H8313" s="186"/>
    </row>
    <row r="8314" spans="1:8" ht="11.1" hidden="1" customHeight="1">
      <c r="A8314" s="778" t="s">
        <v>13437</v>
      </c>
      <c r="B8314" s="779"/>
      <c r="C8314" s="779"/>
      <c r="D8314" s="779"/>
      <c r="E8314" s="779"/>
      <c r="F8314" s="780"/>
      <c r="H8314" s="186"/>
    </row>
    <row r="8315" spans="1:8" ht="11.1" hidden="1" customHeight="1">
      <c r="A8315" s="207" t="s">
        <v>8236</v>
      </c>
      <c r="B8315" s="208" t="s">
        <v>8237</v>
      </c>
      <c r="C8315" s="209" t="s">
        <v>13436</v>
      </c>
      <c r="D8315" s="210">
        <v>1.36</v>
      </c>
      <c r="E8315" s="211">
        <f>F$14</f>
        <v>2.89</v>
      </c>
      <c r="F8315" s="204">
        <f>PRODUCT(D8315:E8315)</f>
        <v>3.9304000000000006</v>
      </c>
      <c r="H8315" s="186"/>
    </row>
    <row r="8316" spans="1:8" ht="11.1" hidden="1" customHeight="1">
      <c r="A8316" s="207" t="s">
        <v>4681</v>
      </c>
      <c r="B8316" s="208" t="s">
        <v>4682</v>
      </c>
      <c r="C8316" s="209" t="s">
        <v>13436</v>
      </c>
      <c r="D8316" s="210">
        <v>0.76</v>
      </c>
      <c r="E8316" s="211">
        <f>F$12</f>
        <v>2.12</v>
      </c>
      <c r="F8316" s="204">
        <f>PRODUCT(D8316:E8316)</f>
        <v>1.6112000000000002</v>
      </c>
      <c r="H8316" s="186"/>
    </row>
    <row r="8317" spans="1:8" ht="11.1" hidden="1" customHeight="1">
      <c r="A8317" s="783" t="s">
        <v>13444</v>
      </c>
      <c r="B8317" s="784"/>
      <c r="C8317" s="784"/>
      <c r="D8317" s="784"/>
      <c r="E8317" s="784"/>
      <c r="F8317" s="204">
        <f>SUM(F8315:F8316)</f>
        <v>5.5416000000000007</v>
      </c>
      <c r="H8317" s="186"/>
    </row>
    <row r="8318" spans="1:8" ht="11.1" hidden="1" customHeight="1">
      <c r="A8318" s="778" t="s">
        <v>13445</v>
      </c>
      <c r="B8318" s="779"/>
      <c r="C8318" s="779"/>
      <c r="D8318" s="779"/>
      <c r="E8318" s="779"/>
      <c r="F8318" s="780"/>
      <c r="H8318" s="186"/>
    </row>
    <row r="8319" spans="1:8" ht="11.1" hidden="1" customHeight="1">
      <c r="A8319" s="207" t="s">
        <v>7259</v>
      </c>
      <c r="B8319" s="208" t="s">
        <v>7260</v>
      </c>
      <c r="C8319" s="209" t="s">
        <v>4675</v>
      </c>
      <c r="D8319" s="210">
        <v>1</v>
      </c>
      <c r="E8319" s="211">
        <f>Insumos!D$2063</f>
        <v>281.91000000000003</v>
      </c>
      <c r="F8319" s="204">
        <f>PRODUCT(D8319:E8319)</f>
        <v>281.91000000000003</v>
      </c>
      <c r="H8319" s="186"/>
    </row>
    <row r="8320" spans="1:8" ht="11.1" hidden="1" customHeight="1">
      <c r="A8320" s="207" t="s">
        <v>13898</v>
      </c>
      <c r="B8320" s="208" t="s">
        <v>13899</v>
      </c>
      <c r="C8320" s="209" t="s">
        <v>6555</v>
      </c>
      <c r="D8320" s="210">
        <v>1</v>
      </c>
      <c r="E8320" s="211">
        <f>Insumos!D$2061</f>
        <v>86.53</v>
      </c>
      <c r="F8320" s="204">
        <f>PRODUCT(D8320:E8320)</f>
        <v>86.53</v>
      </c>
      <c r="H8320" s="186"/>
    </row>
    <row r="8321" spans="1:8" ht="11.1" hidden="1" customHeight="1">
      <c r="A8321" s="783" t="s">
        <v>10905</v>
      </c>
      <c r="B8321" s="784"/>
      <c r="C8321" s="784"/>
      <c r="D8321" s="784"/>
      <c r="E8321" s="784"/>
      <c r="F8321" s="204">
        <f>SUM(F8319:F8320)</f>
        <v>368.44000000000005</v>
      </c>
      <c r="H8321" s="186"/>
    </row>
    <row r="8322" spans="1:8" ht="11.1" hidden="1" customHeight="1">
      <c r="A8322" s="778" t="s">
        <v>8771</v>
      </c>
      <c r="B8322" s="779"/>
      <c r="C8322" s="779"/>
      <c r="D8322" s="779"/>
      <c r="E8322" s="779"/>
      <c r="F8322" s="780"/>
      <c r="H8322" s="186"/>
    </row>
    <row r="8323" spans="1:8" ht="11.1" hidden="1" customHeight="1">
      <c r="A8323" s="219" t="s">
        <v>8283</v>
      </c>
      <c r="B8323" s="208" t="s">
        <v>8284</v>
      </c>
      <c r="C8323" s="209" t="s">
        <v>8240</v>
      </c>
      <c r="D8323" s="210">
        <v>5.1999999999999998E-2</v>
      </c>
      <c r="E8323" s="272">
        <f>B$3912/1.25</f>
        <v>309.57600000000002</v>
      </c>
      <c r="F8323" s="204">
        <f>PRODUCT(D8323:E8323)</f>
        <v>16.097951999999999</v>
      </c>
      <c r="H8323" s="186"/>
    </row>
    <row r="8324" spans="1:8" ht="11.1" hidden="1" customHeight="1">
      <c r="A8324" s="219" t="s">
        <v>2449</v>
      </c>
      <c r="B8324" s="208" t="s">
        <v>2450</v>
      </c>
      <c r="C8324" s="209" t="s">
        <v>8240</v>
      </c>
      <c r="D8324" s="210">
        <v>0.33910000000000001</v>
      </c>
      <c r="E8324" s="210">
        <f>B$4395/1.25</f>
        <v>219.11199999999999</v>
      </c>
      <c r="F8324" s="204">
        <f>PRODUCT(D8324:E8324)</f>
        <v>74.300879199999997</v>
      </c>
      <c r="H8324" s="186"/>
    </row>
    <row r="8325" spans="1:8" ht="11.1" hidden="1" customHeight="1">
      <c r="A8325" s="219" t="s">
        <v>13904</v>
      </c>
      <c r="B8325" s="208" t="s">
        <v>13905</v>
      </c>
      <c r="C8325" s="209" t="s">
        <v>6555</v>
      </c>
      <c r="D8325" s="210">
        <v>1</v>
      </c>
      <c r="E8325" s="210">
        <f>B$8765/1.25</f>
        <v>130.28</v>
      </c>
      <c r="F8325" s="204">
        <f>PRODUCT(D8325:E8325)</f>
        <v>130.28</v>
      </c>
      <c r="H8325" s="186"/>
    </row>
    <row r="8326" spans="1:8" ht="11.1" hidden="1" customHeight="1">
      <c r="A8326" s="219" t="s">
        <v>13906</v>
      </c>
      <c r="B8326" s="208" t="s">
        <v>13907</v>
      </c>
      <c r="C8326" s="209" t="s">
        <v>6555</v>
      </c>
      <c r="D8326" s="210">
        <v>1</v>
      </c>
      <c r="E8326" s="210">
        <f>B$8779/1.25</f>
        <v>229.62399999999997</v>
      </c>
      <c r="F8326" s="204">
        <f>PRODUCT(D8326:E8326)</f>
        <v>229.62399999999997</v>
      </c>
      <c r="H8326" s="186"/>
    </row>
    <row r="8327" spans="1:8" ht="11.1" hidden="1" customHeight="1">
      <c r="A8327" s="783" t="s">
        <v>10886</v>
      </c>
      <c r="B8327" s="784"/>
      <c r="C8327" s="784"/>
      <c r="D8327" s="784"/>
      <c r="E8327" s="784"/>
      <c r="F8327" s="204">
        <f>SUM(F8323:F8326)</f>
        <v>450.30283119999996</v>
      </c>
      <c r="H8327" s="186"/>
    </row>
    <row r="8328" spans="1:8" ht="11.1" hidden="1" customHeight="1">
      <c r="A8328" s="783" t="s">
        <v>6572</v>
      </c>
      <c r="B8328" s="784"/>
      <c r="C8328" s="784"/>
      <c r="D8328" s="784"/>
      <c r="E8328" s="206" t="s">
        <v>10906</v>
      </c>
      <c r="F8328" s="204">
        <f>SUM(F8313,F8317,F8321,F8327)</f>
        <v>842.50943119999999</v>
      </c>
      <c r="H8328" s="186"/>
    </row>
    <row r="8329" spans="1:8" ht="11.1" hidden="1" customHeight="1">
      <c r="A8329" s="783"/>
      <c r="B8329" s="784"/>
      <c r="C8329" s="784"/>
      <c r="D8329" s="784"/>
      <c r="E8329" s="212" t="s">
        <v>10907</v>
      </c>
      <c r="F8329" s="213">
        <f>F$10*(F8317)</f>
        <v>6.8050848000000004</v>
      </c>
      <c r="H8329" s="186"/>
    </row>
    <row r="8330" spans="1:8" ht="11.1" hidden="1" customHeight="1">
      <c r="A8330" s="783"/>
      <c r="B8330" s="784"/>
      <c r="C8330" s="784"/>
      <c r="D8330" s="784"/>
      <c r="E8330" s="206" t="s">
        <v>10908</v>
      </c>
      <c r="F8330" s="213">
        <f>SUM(F8328:F8329)*F$11</f>
        <v>169.86290320000001</v>
      </c>
      <c r="H8330" s="186"/>
    </row>
    <row r="8331" spans="1:8" ht="11.1" hidden="1" customHeight="1">
      <c r="A8331" s="789"/>
      <c r="B8331" s="790"/>
      <c r="C8331" s="790"/>
      <c r="D8331" s="790"/>
      <c r="E8331" s="215" t="s">
        <v>10909</v>
      </c>
      <c r="F8331" s="216">
        <f>SUM(F8328:F8330)</f>
        <v>1019.1774192</v>
      </c>
      <c r="H8331" s="186"/>
    </row>
    <row r="8332" spans="1:8" ht="11.1" hidden="1" customHeight="1">
      <c r="A8332" s="206"/>
      <c r="B8332" s="206"/>
      <c r="C8332" s="206"/>
      <c r="D8332" s="206"/>
      <c r="E8332" s="212"/>
      <c r="F8332" s="220"/>
      <c r="H8332" s="186"/>
    </row>
    <row r="8333" spans="1:8" ht="12.75" hidden="1" customHeight="1">
      <c r="A8333" s="791" t="s">
        <v>13908</v>
      </c>
      <c r="B8333" s="792"/>
      <c r="C8333" s="792"/>
      <c r="D8333" s="792"/>
      <c r="E8333" s="781" t="s">
        <v>3995</v>
      </c>
      <c r="F8333" s="782"/>
      <c r="H8333" s="186"/>
    </row>
    <row r="8334" spans="1:8" hidden="1">
      <c r="A8334" s="190" t="s">
        <v>10268</v>
      </c>
      <c r="B8334" s="191">
        <f>ROUND(F8345,2)</f>
        <v>488.27</v>
      </c>
      <c r="C8334" s="444"/>
      <c r="D8334" s="444"/>
      <c r="E8334" s="270"/>
      <c r="F8334" s="271"/>
      <c r="H8334" s="186"/>
    </row>
    <row r="8335" spans="1:8" hidden="1">
      <c r="A8335" s="195" t="s">
        <v>12885</v>
      </c>
      <c r="B8335" s="196" t="s">
        <v>8261</v>
      </c>
      <c r="C8335" s="196" t="s">
        <v>8262</v>
      </c>
      <c r="D8335" s="196" t="s">
        <v>8263</v>
      </c>
      <c r="E8335" s="196" t="s">
        <v>8264</v>
      </c>
      <c r="F8335" s="197" t="s">
        <v>8265</v>
      </c>
      <c r="H8335" s="186"/>
    </row>
    <row r="8336" spans="1:8" ht="12.75" hidden="1" customHeight="1">
      <c r="A8336" s="778" t="s">
        <v>13437</v>
      </c>
      <c r="B8336" s="779"/>
      <c r="C8336" s="779"/>
      <c r="D8336" s="779"/>
      <c r="E8336" s="779"/>
      <c r="F8336" s="780"/>
      <c r="H8336" s="186"/>
    </row>
    <row r="8337" spans="1:8" hidden="1">
      <c r="A8337" s="329" t="s">
        <v>4681</v>
      </c>
      <c r="B8337" s="325" t="s">
        <v>4682</v>
      </c>
      <c r="C8337" s="326" t="s">
        <v>13436</v>
      </c>
      <c r="D8337" s="327">
        <v>0.2</v>
      </c>
      <c r="E8337" s="211">
        <f>F$12</f>
        <v>2.12</v>
      </c>
      <c r="F8337" s="204">
        <f>PRODUCT(D8337:E8337)</f>
        <v>0.42400000000000004</v>
      </c>
      <c r="H8337" s="186"/>
    </row>
    <row r="8338" spans="1:8" ht="12.75" hidden="1" customHeight="1">
      <c r="A8338" s="783" t="s">
        <v>13444</v>
      </c>
      <c r="B8338" s="784"/>
      <c r="C8338" s="784"/>
      <c r="D8338" s="784"/>
      <c r="E8338" s="784"/>
      <c r="F8338" s="204">
        <f>SUM(F8337:F8337)</f>
        <v>0.42400000000000004</v>
      </c>
      <c r="H8338" s="186"/>
    </row>
    <row r="8339" spans="1:8" hidden="1">
      <c r="A8339" s="778" t="s">
        <v>13445</v>
      </c>
      <c r="B8339" s="779"/>
      <c r="C8339" s="779"/>
      <c r="D8339" s="779"/>
      <c r="E8339" s="779"/>
      <c r="F8339" s="780"/>
      <c r="H8339" s="186"/>
    </row>
    <row r="8340" spans="1:8" ht="12" hidden="1" customHeight="1">
      <c r="A8340" s="329" t="s">
        <v>13909</v>
      </c>
      <c r="B8340" s="325" t="s">
        <v>13910</v>
      </c>
      <c r="C8340" s="326" t="s">
        <v>6555</v>
      </c>
      <c r="D8340" s="327">
        <v>1</v>
      </c>
      <c r="E8340" s="211">
        <f>Insumos!D$6031</f>
        <v>405.95</v>
      </c>
      <c r="F8340" s="204">
        <f>PRODUCT(D8340:E8340)</f>
        <v>405.95</v>
      </c>
      <c r="H8340" s="186"/>
    </row>
    <row r="8341" spans="1:8" ht="12.75" hidden="1" customHeight="1">
      <c r="A8341" s="783" t="s">
        <v>10905</v>
      </c>
      <c r="B8341" s="784"/>
      <c r="C8341" s="784"/>
      <c r="D8341" s="784"/>
      <c r="E8341" s="784"/>
      <c r="F8341" s="204">
        <f>SUM(F8340:F8340)</f>
        <v>405.95</v>
      </c>
      <c r="H8341" s="186"/>
    </row>
    <row r="8342" spans="1:8" hidden="1">
      <c r="A8342" s="783" t="s">
        <v>6572</v>
      </c>
      <c r="B8342" s="784"/>
      <c r="C8342" s="784"/>
      <c r="D8342" s="784"/>
      <c r="E8342" s="206" t="s">
        <v>10906</v>
      </c>
      <c r="F8342" s="204">
        <f>SUM(F8338,F8341)</f>
        <v>406.37399999999997</v>
      </c>
      <c r="H8342" s="186"/>
    </row>
    <row r="8343" spans="1:8" hidden="1">
      <c r="A8343" s="783"/>
      <c r="B8343" s="784"/>
      <c r="C8343" s="784"/>
      <c r="D8343" s="784"/>
      <c r="E8343" s="206" t="s">
        <v>10907</v>
      </c>
      <c r="F8343" s="213">
        <f>F$10*(F8338)</f>
        <v>0.52067200000000002</v>
      </c>
      <c r="H8343" s="186"/>
    </row>
    <row r="8344" spans="1:8" hidden="1">
      <c r="A8344" s="783"/>
      <c r="B8344" s="784"/>
      <c r="C8344" s="784"/>
      <c r="D8344" s="784"/>
      <c r="E8344" s="206" t="s">
        <v>10908</v>
      </c>
      <c r="F8344" s="213">
        <f>SUM(F8342:F8343)*F$11</f>
        <v>81.378934399999991</v>
      </c>
      <c r="H8344" s="186"/>
    </row>
    <row r="8345" spans="1:8" hidden="1">
      <c r="A8345" s="789"/>
      <c r="B8345" s="790"/>
      <c r="C8345" s="790"/>
      <c r="D8345" s="790"/>
      <c r="E8345" s="214" t="s">
        <v>10909</v>
      </c>
      <c r="F8345" s="216">
        <f>SUM(F8342:F8344)</f>
        <v>488.27360639999995</v>
      </c>
      <c r="H8345" s="186"/>
    </row>
    <row r="8346" spans="1:8" hidden="1">
      <c r="H8346" s="186"/>
    </row>
    <row r="8347" spans="1:8" ht="12" hidden="1" customHeight="1">
      <c r="A8347" s="791" t="s">
        <v>13911</v>
      </c>
      <c r="B8347" s="792"/>
      <c r="C8347" s="792"/>
      <c r="D8347" s="792"/>
      <c r="E8347" s="781" t="s">
        <v>3995</v>
      </c>
      <c r="F8347" s="782"/>
      <c r="H8347" s="186"/>
    </row>
    <row r="8348" spans="1:8" ht="12" hidden="1" customHeight="1">
      <c r="A8348" s="190" t="s">
        <v>10268</v>
      </c>
      <c r="B8348" s="191">
        <f>ROUND(F8359,2)</f>
        <v>687.94</v>
      </c>
      <c r="C8348" s="444"/>
      <c r="D8348" s="444"/>
      <c r="E8348" s="270"/>
      <c r="F8348" s="271"/>
      <c r="H8348" s="186"/>
    </row>
    <row r="8349" spans="1:8" ht="11.25" hidden="1" customHeight="1">
      <c r="A8349" s="195" t="s">
        <v>12885</v>
      </c>
      <c r="B8349" s="196" t="s">
        <v>8261</v>
      </c>
      <c r="C8349" s="196" t="s">
        <v>8262</v>
      </c>
      <c r="D8349" s="196" t="s">
        <v>8263</v>
      </c>
      <c r="E8349" s="196" t="s">
        <v>8264</v>
      </c>
      <c r="F8349" s="197" t="s">
        <v>8265</v>
      </c>
      <c r="H8349" s="186"/>
    </row>
    <row r="8350" spans="1:8" ht="12" hidden="1" customHeight="1">
      <c r="A8350" s="778" t="s">
        <v>13437</v>
      </c>
      <c r="B8350" s="779"/>
      <c r="C8350" s="779"/>
      <c r="D8350" s="779"/>
      <c r="E8350" s="779"/>
      <c r="F8350" s="780"/>
      <c r="H8350" s="186"/>
    </row>
    <row r="8351" spans="1:8" ht="11.25" hidden="1" customHeight="1">
      <c r="A8351" s="207" t="s">
        <v>4681</v>
      </c>
      <c r="B8351" s="208" t="s">
        <v>4682</v>
      </c>
      <c r="C8351" s="209" t="s">
        <v>13436</v>
      </c>
      <c r="D8351" s="210">
        <v>1.5</v>
      </c>
      <c r="E8351" s="211">
        <f>F$12</f>
        <v>2.12</v>
      </c>
      <c r="F8351" s="204">
        <f>PRODUCT(D8351:E8351)</f>
        <v>3.18</v>
      </c>
      <c r="H8351" s="186"/>
    </row>
    <row r="8352" spans="1:8" ht="11.25" hidden="1" customHeight="1">
      <c r="A8352" s="783" t="s">
        <v>13444</v>
      </c>
      <c r="B8352" s="784"/>
      <c r="C8352" s="784"/>
      <c r="D8352" s="784"/>
      <c r="E8352" s="784"/>
      <c r="F8352" s="204">
        <f>SUM(F8351:F8351)</f>
        <v>3.18</v>
      </c>
      <c r="H8352" s="186"/>
    </row>
    <row r="8353" spans="1:8" ht="11.25" hidden="1" customHeight="1">
      <c r="A8353" s="778" t="s">
        <v>13445</v>
      </c>
      <c r="B8353" s="779"/>
      <c r="C8353" s="779"/>
      <c r="D8353" s="779"/>
      <c r="E8353" s="779"/>
      <c r="F8353" s="780"/>
      <c r="H8353" s="186"/>
    </row>
    <row r="8354" spans="1:8" ht="11.25" hidden="1" customHeight="1">
      <c r="A8354" s="207" t="s">
        <v>13912</v>
      </c>
      <c r="B8354" s="208" t="s">
        <v>11819</v>
      </c>
      <c r="C8354" s="209" t="s">
        <v>6555</v>
      </c>
      <c r="D8354" s="210">
        <v>1</v>
      </c>
      <c r="E8354" s="211">
        <f>Insumos!D$6032</f>
        <v>566.20000000000005</v>
      </c>
      <c r="F8354" s="204">
        <f>PRODUCT(D8354:E8354)</f>
        <v>566.20000000000005</v>
      </c>
      <c r="H8354" s="186"/>
    </row>
    <row r="8355" spans="1:8" ht="10.5" hidden="1" customHeight="1">
      <c r="A8355" s="783" t="s">
        <v>10905</v>
      </c>
      <c r="B8355" s="784"/>
      <c r="C8355" s="784"/>
      <c r="D8355" s="784"/>
      <c r="E8355" s="784"/>
      <c r="F8355" s="204">
        <f>SUM(F8354:F8354)</f>
        <v>566.20000000000005</v>
      </c>
      <c r="H8355" s="186"/>
    </row>
    <row r="8356" spans="1:8" ht="12" hidden="1" customHeight="1">
      <c r="A8356" s="783" t="s">
        <v>6572</v>
      </c>
      <c r="B8356" s="784"/>
      <c r="C8356" s="784"/>
      <c r="D8356" s="784"/>
      <c r="E8356" s="206" t="s">
        <v>10906</v>
      </c>
      <c r="F8356" s="204">
        <f>SUM(F8352,F8355)</f>
        <v>569.38</v>
      </c>
      <c r="H8356" s="186"/>
    </row>
    <row r="8357" spans="1:8" ht="11.25" hidden="1" customHeight="1">
      <c r="A8357" s="783"/>
      <c r="B8357" s="784"/>
      <c r="C8357" s="784"/>
      <c r="D8357" s="784"/>
      <c r="E8357" s="206" t="s">
        <v>10907</v>
      </c>
      <c r="F8357" s="213">
        <f>F$10*(F8352)</f>
        <v>3.9050400000000001</v>
      </c>
      <c r="H8357" s="186"/>
    </row>
    <row r="8358" spans="1:8" ht="11.25" hidden="1" customHeight="1">
      <c r="A8358" s="783"/>
      <c r="B8358" s="784"/>
      <c r="C8358" s="784"/>
      <c r="D8358" s="784"/>
      <c r="E8358" s="206" t="s">
        <v>10908</v>
      </c>
      <c r="F8358" s="213">
        <f>SUM(F8356:F8357)*F$11</f>
        <v>114.657008</v>
      </c>
      <c r="H8358" s="186"/>
    </row>
    <row r="8359" spans="1:8" ht="11.25" hidden="1" customHeight="1">
      <c r="A8359" s="789"/>
      <c r="B8359" s="790"/>
      <c r="C8359" s="790"/>
      <c r="D8359" s="790"/>
      <c r="E8359" s="214" t="s">
        <v>10909</v>
      </c>
      <c r="F8359" s="216">
        <f>SUM(F8356:F8358)</f>
        <v>687.942048</v>
      </c>
      <c r="H8359" s="186"/>
    </row>
    <row r="8360" spans="1:8" ht="11.25" hidden="1" customHeight="1">
      <c r="H8360" s="186"/>
    </row>
    <row r="8361" spans="1:8" ht="12" hidden="1" customHeight="1">
      <c r="A8361" s="804" t="s">
        <v>9351</v>
      </c>
      <c r="B8361" s="805"/>
      <c r="C8361" s="805"/>
      <c r="D8361" s="805"/>
      <c r="E8361" s="781" t="s">
        <v>3995</v>
      </c>
      <c r="F8361" s="782"/>
      <c r="H8361" s="186"/>
    </row>
    <row r="8362" spans="1:8" ht="12" hidden="1" customHeight="1">
      <c r="A8362" s="190" t="s">
        <v>10268</v>
      </c>
      <c r="B8362" s="191">
        <f>ROUND(F8374,2)</f>
        <v>49.66</v>
      </c>
      <c r="C8362" s="400"/>
      <c r="D8362" s="400"/>
      <c r="E8362" s="270"/>
      <c r="F8362" s="271"/>
      <c r="H8362" s="186"/>
    </row>
    <row r="8363" spans="1:8" ht="11.25" hidden="1" customHeight="1">
      <c r="A8363" s="195" t="s">
        <v>12885</v>
      </c>
      <c r="B8363" s="196" t="s">
        <v>8261</v>
      </c>
      <c r="C8363" s="196" t="s">
        <v>8262</v>
      </c>
      <c r="D8363" s="196" t="s">
        <v>8263</v>
      </c>
      <c r="E8363" s="196" t="s">
        <v>8264</v>
      </c>
      <c r="F8363" s="197" t="s">
        <v>8265</v>
      </c>
      <c r="H8363" s="186"/>
    </row>
    <row r="8364" spans="1:8" ht="12" hidden="1" customHeight="1">
      <c r="A8364" s="778" t="s">
        <v>8771</v>
      </c>
      <c r="B8364" s="779"/>
      <c r="C8364" s="779"/>
      <c r="D8364" s="779"/>
      <c r="E8364" s="779"/>
      <c r="F8364" s="780"/>
      <c r="H8364" s="186"/>
    </row>
    <row r="8365" spans="1:8" ht="21" hidden="1" customHeight="1">
      <c r="A8365" s="219" t="s">
        <v>9352</v>
      </c>
      <c r="B8365" s="208" t="s">
        <v>9353</v>
      </c>
      <c r="C8365" s="209" t="s">
        <v>8240</v>
      </c>
      <c r="D8365" s="210">
        <v>0.06</v>
      </c>
      <c r="E8365" s="272">
        <f>B$4372/1.25</f>
        <v>32.847999999999999</v>
      </c>
      <c r="F8365" s="204">
        <f>PRODUCT(D8365:E8365)</f>
        <v>1.97088</v>
      </c>
      <c r="H8365" s="186"/>
    </row>
    <row r="8366" spans="1:8" ht="21.75" hidden="1" customHeight="1">
      <c r="A8366" s="219" t="s">
        <v>8227</v>
      </c>
      <c r="B8366" s="208" t="s">
        <v>8228</v>
      </c>
      <c r="C8366" s="209" t="s">
        <v>8247</v>
      </c>
      <c r="D8366" s="210">
        <v>3</v>
      </c>
      <c r="E8366" s="272">
        <f>B$4273/1.25</f>
        <v>6.008</v>
      </c>
      <c r="F8366" s="204">
        <f>PRODUCT(D8366:E8366)</f>
        <v>18.024000000000001</v>
      </c>
      <c r="H8366" s="186"/>
    </row>
    <row r="8367" spans="1:8" ht="21" hidden="1" customHeight="1">
      <c r="A8367" s="219" t="s">
        <v>10915</v>
      </c>
      <c r="B8367" s="208" t="s">
        <v>10916</v>
      </c>
      <c r="C8367" s="209" t="s">
        <v>8240</v>
      </c>
      <c r="D8367" s="210">
        <v>0.06</v>
      </c>
      <c r="E8367" s="272">
        <f>B$4432/1.25</f>
        <v>235.44800000000001</v>
      </c>
      <c r="F8367" s="204">
        <f>PRODUCT(D8367:E8367)</f>
        <v>14.12688</v>
      </c>
      <c r="H8367" s="186"/>
    </row>
    <row r="8368" spans="1:8" ht="33" hidden="1" customHeight="1">
      <c r="A8368" s="219" t="s">
        <v>9354</v>
      </c>
      <c r="B8368" s="208" t="s">
        <v>9355</v>
      </c>
      <c r="C8368" s="209" t="s">
        <v>12889</v>
      </c>
      <c r="D8368" s="210">
        <v>0.128</v>
      </c>
      <c r="E8368" s="272">
        <f>B$4156/1.25</f>
        <v>38.216000000000001</v>
      </c>
      <c r="F8368" s="204">
        <f>PRODUCT(D8368:E8368)</f>
        <v>4.891648</v>
      </c>
      <c r="H8368" s="186"/>
    </row>
    <row r="8369" spans="1:8" ht="21.75" hidden="1" customHeight="1">
      <c r="A8369" s="219" t="s">
        <v>2451</v>
      </c>
      <c r="B8369" s="208" t="s">
        <v>2452</v>
      </c>
      <c r="C8369" s="209" t="s">
        <v>8240</v>
      </c>
      <c r="D8369" s="210">
        <v>0.06</v>
      </c>
      <c r="E8369" s="273">
        <f>B$4659/1.25</f>
        <v>39.567999999999998</v>
      </c>
      <c r="F8369" s="204">
        <f>PRODUCT(D8369:E8369)</f>
        <v>2.3740799999999997</v>
      </c>
      <c r="H8369" s="186"/>
    </row>
    <row r="8370" spans="1:8" ht="11.25" hidden="1" customHeight="1">
      <c r="A8370" s="783" t="s">
        <v>10886</v>
      </c>
      <c r="B8370" s="784"/>
      <c r="C8370" s="784"/>
      <c r="D8370" s="784"/>
      <c r="E8370" s="784"/>
      <c r="F8370" s="204">
        <f>SUM(F8365:F8369)</f>
        <v>41.387487999999998</v>
      </c>
      <c r="H8370" s="186"/>
    </row>
    <row r="8371" spans="1:8" ht="12" hidden="1" customHeight="1">
      <c r="A8371" s="783" t="s">
        <v>6572</v>
      </c>
      <c r="B8371" s="784"/>
      <c r="C8371" s="784"/>
      <c r="D8371" s="784"/>
      <c r="E8371" s="206" t="s">
        <v>10906</v>
      </c>
      <c r="F8371" s="204">
        <f>SUM(F8370)</f>
        <v>41.387487999999998</v>
      </c>
      <c r="H8371" s="186"/>
    </row>
    <row r="8372" spans="1:8" ht="12" hidden="1" customHeight="1">
      <c r="A8372" s="783"/>
      <c r="B8372" s="784"/>
      <c r="C8372" s="784"/>
      <c r="D8372" s="784"/>
      <c r="E8372" s="212" t="s">
        <v>10907</v>
      </c>
      <c r="F8372" s="213">
        <f>F$10*(F8364)</f>
        <v>0</v>
      </c>
      <c r="H8372" s="186"/>
    </row>
    <row r="8373" spans="1:8" ht="10.5" hidden="1" customHeight="1">
      <c r="A8373" s="783"/>
      <c r="B8373" s="784"/>
      <c r="C8373" s="784"/>
      <c r="D8373" s="784"/>
      <c r="E8373" s="206" t="s">
        <v>10908</v>
      </c>
      <c r="F8373" s="213">
        <f>SUM(F8371:F8372)*F$11</f>
        <v>8.2774976000000002</v>
      </c>
      <c r="H8373" s="186"/>
    </row>
    <row r="8374" spans="1:8" ht="11.25" hidden="1" customHeight="1">
      <c r="A8374" s="789"/>
      <c r="B8374" s="790"/>
      <c r="C8374" s="790"/>
      <c r="D8374" s="790"/>
      <c r="E8374" s="215" t="s">
        <v>10909</v>
      </c>
      <c r="F8374" s="216">
        <f>SUM(F8371:F8373)</f>
        <v>49.664985599999994</v>
      </c>
      <c r="H8374" s="186"/>
    </row>
    <row r="8375" spans="1:8" ht="12" hidden="1" customHeight="1">
      <c r="A8375" s="791" t="s">
        <v>8220</v>
      </c>
      <c r="B8375" s="792"/>
      <c r="C8375" s="792"/>
      <c r="D8375" s="792"/>
      <c r="E8375" s="792"/>
      <c r="F8375" s="468" t="s">
        <v>13652</v>
      </c>
      <c r="H8375" s="186"/>
    </row>
    <row r="8376" spans="1:8" ht="12" hidden="1" customHeight="1">
      <c r="A8376" s="190" t="s">
        <v>10268</v>
      </c>
      <c r="B8376" s="191">
        <f>ROUND(F8395,2)</f>
        <v>114.71</v>
      </c>
      <c r="C8376" s="269"/>
      <c r="D8376" s="269"/>
      <c r="E8376" s="269"/>
      <c r="F8376" s="469"/>
      <c r="H8376" s="186"/>
    </row>
    <row r="8377" spans="1:8" ht="12" hidden="1" customHeight="1">
      <c r="A8377" s="195" t="s">
        <v>12885</v>
      </c>
      <c r="B8377" s="196" t="s">
        <v>8261</v>
      </c>
      <c r="C8377" s="196" t="s">
        <v>8262</v>
      </c>
      <c r="D8377" s="196" t="s">
        <v>8263</v>
      </c>
      <c r="E8377" s="196" t="s">
        <v>8264</v>
      </c>
      <c r="F8377" s="197" t="s">
        <v>8265</v>
      </c>
      <c r="H8377" s="186"/>
    </row>
    <row r="8378" spans="1:8" ht="12" hidden="1" customHeight="1">
      <c r="A8378" s="778" t="s">
        <v>13437</v>
      </c>
      <c r="B8378" s="779"/>
      <c r="C8378" s="779"/>
      <c r="D8378" s="779"/>
      <c r="E8378" s="779"/>
      <c r="F8378" s="780"/>
      <c r="H8378" s="186"/>
    </row>
    <row r="8379" spans="1:8" ht="12" hidden="1" customHeight="1">
      <c r="A8379" s="207" t="s">
        <v>13438</v>
      </c>
      <c r="B8379" s="208" t="s">
        <v>13439</v>
      </c>
      <c r="C8379" s="209" t="s">
        <v>13436</v>
      </c>
      <c r="D8379" s="210">
        <v>0.75</v>
      </c>
      <c r="E8379" s="211">
        <f>F$13</f>
        <v>2.2200000000000002</v>
      </c>
      <c r="F8379" s="204">
        <f>PRODUCT(D8379:E8379)</f>
        <v>1.665</v>
      </c>
      <c r="H8379" s="186"/>
    </row>
    <row r="8380" spans="1:8" ht="12" hidden="1" customHeight="1">
      <c r="A8380" s="207" t="s">
        <v>8234</v>
      </c>
      <c r="B8380" s="208" t="s">
        <v>8235</v>
      </c>
      <c r="C8380" s="209" t="s">
        <v>13436</v>
      </c>
      <c r="D8380" s="210">
        <v>0.75</v>
      </c>
      <c r="E8380" s="211">
        <f>F$14</f>
        <v>2.89</v>
      </c>
      <c r="F8380" s="204">
        <f>PRODUCT(D8380:E8380)</f>
        <v>2.1675</v>
      </c>
      <c r="H8380" s="186"/>
    </row>
    <row r="8381" spans="1:8" ht="12" hidden="1" customHeight="1">
      <c r="A8381" s="207" t="s">
        <v>8831</v>
      </c>
      <c r="B8381" s="208" t="s">
        <v>8832</v>
      </c>
      <c r="C8381" s="209" t="s">
        <v>13436</v>
      </c>
      <c r="D8381" s="210">
        <v>0.12</v>
      </c>
      <c r="E8381" s="211">
        <f>F$14</f>
        <v>2.89</v>
      </c>
      <c r="F8381" s="204">
        <f>PRODUCT(D8381:E8381)</f>
        <v>0.3468</v>
      </c>
      <c r="H8381" s="186"/>
    </row>
    <row r="8382" spans="1:8" ht="12" hidden="1" customHeight="1">
      <c r="A8382" s="207" t="s">
        <v>4681</v>
      </c>
      <c r="B8382" s="208" t="s">
        <v>4682</v>
      </c>
      <c r="C8382" s="209" t="s">
        <v>13436</v>
      </c>
      <c r="D8382" s="210">
        <v>5.36</v>
      </c>
      <c r="E8382" s="211">
        <f>F$12</f>
        <v>2.12</v>
      </c>
      <c r="F8382" s="204">
        <f>PRODUCT(D8382:E8382)</f>
        <v>11.363200000000001</v>
      </c>
      <c r="H8382" s="186"/>
    </row>
    <row r="8383" spans="1:8" ht="12" hidden="1" customHeight="1">
      <c r="A8383" s="783" t="s">
        <v>13444</v>
      </c>
      <c r="B8383" s="784"/>
      <c r="C8383" s="784"/>
      <c r="D8383" s="784"/>
      <c r="E8383" s="784"/>
      <c r="F8383" s="204">
        <f>SUM(F8379:F8382)</f>
        <v>15.5425</v>
      </c>
      <c r="H8383" s="186"/>
    </row>
    <row r="8384" spans="1:8" ht="12" hidden="1" customHeight="1">
      <c r="A8384" s="778" t="s">
        <v>13445</v>
      </c>
      <c r="B8384" s="779"/>
      <c r="C8384" s="779"/>
      <c r="D8384" s="779"/>
      <c r="E8384" s="779"/>
      <c r="F8384" s="780"/>
      <c r="H8384" s="186"/>
    </row>
    <row r="8385" spans="1:8" ht="12" hidden="1" customHeight="1">
      <c r="A8385" s="207" t="s">
        <v>6549</v>
      </c>
      <c r="B8385" s="208" t="s">
        <v>6550</v>
      </c>
      <c r="C8385" s="209" t="s">
        <v>4675</v>
      </c>
      <c r="D8385" s="210">
        <v>1.5</v>
      </c>
      <c r="E8385" s="211">
        <f>Insumos!D$2285</f>
        <v>4.2300000000000004</v>
      </c>
      <c r="F8385" s="204">
        <f>PRODUCT(D8385:E8385)</f>
        <v>6.3450000000000006</v>
      </c>
      <c r="H8385" s="186"/>
    </row>
    <row r="8386" spans="1:8" ht="12" hidden="1" customHeight="1">
      <c r="A8386" s="207" t="s">
        <v>1905</v>
      </c>
      <c r="B8386" s="208" t="s">
        <v>1906</v>
      </c>
      <c r="C8386" s="209" t="s">
        <v>8247</v>
      </c>
      <c r="D8386" s="210">
        <v>0.1</v>
      </c>
      <c r="E8386" s="211">
        <f>Insumos!D$704</f>
        <v>6.45</v>
      </c>
      <c r="F8386" s="204">
        <f>PRODUCT(D8386:E8386)</f>
        <v>0.64500000000000002</v>
      </c>
      <c r="H8386" s="186"/>
    </row>
    <row r="8387" spans="1:8" ht="12" hidden="1" customHeight="1">
      <c r="A8387" s="207" t="s">
        <v>6546</v>
      </c>
      <c r="B8387" s="208" t="s">
        <v>6547</v>
      </c>
      <c r="C8387" s="209" t="s">
        <v>12889</v>
      </c>
      <c r="D8387" s="210">
        <v>0.65</v>
      </c>
      <c r="E8387" s="211">
        <f>Insumos!D$2359</f>
        <v>16.100000000000001</v>
      </c>
      <c r="F8387" s="204">
        <f>PRODUCT(D8387:E8387)</f>
        <v>10.465000000000002</v>
      </c>
      <c r="H8387" s="186"/>
    </row>
    <row r="8388" spans="1:8" ht="12" hidden="1" customHeight="1">
      <c r="A8388" s="783" t="s">
        <v>10905</v>
      </c>
      <c r="B8388" s="784"/>
      <c r="C8388" s="784"/>
      <c r="D8388" s="784"/>
      <c r="E8388" s="784"/>
      <c r="F8388" s="204">
        <f>SUM(F8385:F8387)</f>
        <v>17.455000000000002</v>
      </c>
      <c r="H8388" s="186"/>
    </row>
    <row r="8389" spans="1:8" ht="12" hidden="1" customHeight="1">
      <c r="A8389" s="778" t="s">
        <v>8771</v>
      </c>
      <c r="B8389" s="779"/>
      <c r="C8389" s="779"/>
      <c r="D8389" s="779"/>
      <c r="E8389" s="779"/>
      <c r="F8389" s="780"/>
      <c r="H8389" s="186"/>
    </row>
    <row r="8390" spans="1:8" ht="22.5" hidden="1" customHeight="1">
      <c r="A8390" s="219" t="s">
        <v>10915</v>
      </c>
      <c r="B8390" s="208" t="s">
        <v>10916</v>
      </c>
      <c r="C8390" s="209" t="s">
        <v>8240</v>
      </c>
      <c r="D8390" s="210">
        <v>0.18479999999999999</v>
      </c>
      <c r="E8390" s="272">
        <f>B$4432/1.25</f>
        <v>235.44800000000001</v>
      </c>
      <c r="F8390" s="204">
        <f>PRODUCT(D8390:E8390)</f>
        <v>43.510790399999998</v>
      </c>
      <c r="H8390" s="186"/>
    </row>
    <row r="8391" spans="1:8" ht="12" hidden="1" customHeight="1">
      <c r="A8391" s="783" t="s">
        <v>10886</v>
      </c>
      <c r="B8391" s="784"/>
      <c r="C8391" s="784"/>
      <c r="D8391" s="784"/>
      <c r="E8391" s="784"/>
      <c r="F8391" s="204">
        <f>SUM(F8390:F8390)</f>
        <v>43.510790399999998</v>
      </c>
      <c r="H8391" s="186"/>
    </row>
    <row r="8392" spans="1:8" ht="12" hidden="1" customHeight="1">
      <c r="A8392" s="783" t="s">
        <v>6572</v>
      </c>
      <c r="B8392" s="784"/>
      <c r="C8392" s="784"/>
      <c r="D8392" s="784"/>
      <c r="E8392" s="206" t="s">
        <v>10906</v>
      </c>
      <c r="F8392" s="204">
        <f>SUM(F8383,F8388,F8391)</f>
        <v>76.508290399999993</v>
      </c>
      <c r="H8392" s="186"/>
    </row>
    <row r="8393" spans="1:8" hidden="1">
      <c r="A8393" s="783"/>
      <c r="B8393" s="784"/>
      <c r="C8393" s="784"/>
      <c r="D8393" s="784"/>
      <c r="E8393" s="212" t="s">
        <v>10907</v>
      </c>
      <c r="F8393" s="213">
        <f>F$10*(F8383)</f>
        <v>19.086190000000002</v>
      </c>
      <c r="H8393" s="186"/>
    </row>
    <row r="8394" spans="1:8" hidden="1">
      <c r="A8394" s="783"/>
      <c r="B8394" s="784"/>
      <c r="C8394" s="784"/>
      <c r="D8394" s="784"/>
      <c r="E8394" s="206" t="s">
        <v>10908</v>
      </c>
      <c r="F8394" s="213">
        <f>SUM(F8392:F8393)*F$11</f>
        <v>19.118896079999999</v>
      </c>
      <c r="H8394" s="186"/>
    </row>
    <row r="8395" spans="1:8" hidden="1">
      <c r="A8395" s="789"/>
      <c r="B8395" s="790"/>
      <c r="C8395" s="790"/>
      <c r="D8395" s="790"/>
      <c r="E8395" s="215" t="s">
        <v>10909</v>
      </c>
      <c r="F8395" s="216">
        <f>SUM(F8392:F8394)</f>
        <v>114.71337647999999</v>
      </c>
      <c r="H8395" s="186"/>
    </row>
    <row r="8396" spans="1:8" hidden="1">
      <c r="A8396" s="206"/>
      <c r="B8396" s="206"/>
      <c r="C8396" s="206"/>
      <c r="D8396" s="206"/>
      <c r="E8396" s="212"/>
      <c r="F8396" s="220"/>
      <c r="H8396" s="186"/>
    </row>
    <row r="8397" spans="1:8" ht="12.75" hidden="1" customHeight="1">
      <c r="A8397" s="791" t="s">
        <v>13169</v>
      </c>
      <c r="B8397" s="792"/>
      <c r="C8397" s="792"/>
      <c r="D8397" s="792"/>
      <c r="E8397" s="792"/>
      <c r="F8397" s="468" t="s">
        <v>13652</v>
      </c>
      <c r="H8397" s="186"/>
    </row>
    <row r="8398" spans="1:8" hidden="1">
      <c r="A8398" s="190" t="s">
        <v>10268</v>
      </c>
      <c r="B8398" s="191">
        <f>ROUND(F8410,2)</f>
        <v>83.52</v>
      </c>
      <c r="C8398" s="269"/>
      <c r="D8398" s="269"/>
      <c r="E8398" s="269"/>
      <c r="F8398" s="469"/>
      <c r="H8398" s="186"/>
    </row>
    <row r="8399" spans="1:8" hidden="1">
      <c r="A8399" s="195" t="s">
        <v>12885</v>
      </c>
      <c r="B8399" s="196" t="s">
        <v>8261</v>
      </c>
      <c r="C8399" s="196" t="s">
        <v>8262</v>
      </c>
      <c r="D8399" s="196" t="s">
        <v>8263</v>
      </c>
      <c r="E8399" s="196" t="s">
        <v>8264</v>
      </c>
      <c r="F8399" s="197" t="s">
        <v>8265</v>
      </c>
      <c r="H8399" s="186"/>
    </row>
    <row r="8400" spans="1:8" ht="12.75" hidden="1" customHeight="1">
      <c r="A8400" s="778" t="s">
        <v>13437</v>
      </c>
      <c r="B8400" s="779"/>
      <c r="C8400" s="779"/>
      <c r="D8400" s="779"/>
      <c r="E8400" s="779"/>
      <c r="F8400" s="780"/>
      <c r="H8400" s="186"/>
    </row>
    <row r="8401" spans="1:8" hidden="1">
      <c r="A8401" s="207" t="s">
        <v>8831</v>
      </c>
      <c r="B8401" s="208" t="s">
        <v>8832</v>
      </c>
      <c r="C8401" s="209" t="s">
        <v>13436</v>
      </c>
      <c r="D8401" s="210">
        <v>0.12</v>
      </c>
      <c r="E8401" s="211">
        <f>F$14</f>
        <v>2.89</v>
      </c>
      <c r="F8401" s="204">
        <f>PRODUCT(D8401:E8401)</f>
        <v>0.3468</v>
      </c>
      <c r="H8401" s="186"/>
    </row>
    <row r="8402" spans="1:8" hidden="1">
      <c r="A8402" s="207" t="s">
        <v>4681</v>
      </c>
      <c r="B8402" s="208" t="s">
        <v>4682</v>
      </c>
      <c r="C8402" s="209" t="s">
        <v>13436</v>
      </c>
      <c r="D8402" s="210">
        <v>5.36</v>
      </c>
      <c r="E8402" s="211">
        <f>F$12</f>
        <v>2.12</v>
      </c>
      <c r="F8402" s="204">
        <f>PRODUCT(D8402:E8402)</f>
        <v>11.363200000000001</v>
      </c>
      <c r="H8402" s="186"/>
    </row>
    <row r="8403" spans="1:8" ht="12.75" hidden="1" customHeight="1">
      <c r="A8403" s="783" t="s">
        <v>13444</v>
      </c>
      <c r="B8403" s="784"/>
      <c r="C8403" s="784"/>
      <c r="D8403" s="784"/>
      <c r="E8403" s="784"/>
      <c r="F8403" s="204">
        <f>SUM(F8401:F8402)</f>
        <v>11.71</v>
      </c>
      <c r="H8403" s="186"/>
    </row>
    <row r="8404" spans="1:8" hidden="1">
      <c r="A8404" s="778" t="s">
        <v>8771</v>
      </c>
      <c r="B8404" s="779"/>
      <c r="C8404" s="779"/>
      <c r="D8404" s="779"/>
      <c r="E8404" s="779"/>
      <c r="F8404" s="780"/>
      <c r="H8404" s="186"/>
    </row>
    <row r="8405" spans="1:8" ht="22.5" hidden="1">
      <c r="A8405" s="219" t="s">
        <v>10915</v>
      </c>
      <c r="B8405" s="208" t="s">
        <v>10916</v>
      </c>
      <c r="C8405" s="209" t="s">
        <v>8240</v>
      </c>
      <c r="D8405" s="210">
        <v>0.18479999999999999</v>
      </c>
      <c r="E8405" s="272">
        <f>B$4432/1.25</f>
        <v>235.44800000000001</v>
      </c>
      <c r="F8405" s="204">
        <f>PRODUCT(D8405:E8405)</f>
        <v>43.510790399999998</v>
      </c>
      <c r="H8405" s="186"/>
    </row>
    <row r="8406" spans="1:8" ht="12.75" hidden="1" customHeight="1">
      <c r="A8406" s="783" t="s">
        <v>10886</v>
      </c>
      <c r="B8406" s="784"/>
      <c r="C8406" s="784"/>
      <c r="D8406" s="784"/>
      <c r="E8406" s="784"/>
      <c r="F8406" s="204">
        <f>SUM(F8405:F8405)</f>
        <v>43.510790399999998</v>
      </c>
      <c r="H8406" s="186"/>
    </row>
    <row r="8407" spans="1:8" hidden="1">
      <c r="A8407" s="783" t="s">
        <v>6572</v>
      </c>
      <c r="B8407" s="784"/>
      <c r="C8407" s="784"/>
      <c r="D8407" s="784"/>
      <c r="E8407" s="206" t="s">
        <v>10906</v>
      </c>
      <c r="F8407" s="204">
        <f>SUM(F8403,F8406)</f>
        <v>55.220790399999998</v>
      </c>
      <c r="H8407" s="186"/>
    </row>
    <row r="8408" spans="1:8" hidden="1">
      <c r="A8408" s="783"/>
      <c r="B8408" s="784"/>
      <c r="C8408" s="784"/>
      <c r="D8408" s="784"/>
      <c r="E8408" s="212" t="s">
        <v>10907</v>
      </c>
      <c r="F8408" s="213">
        <f>F$10*(F8403)</f>
        <v>14.37988</v>
      </c>
      <c r="H8408" s="186"/>
    </row>
    <row r="8409" spans="1:8" hidden="1">
      <c r="A8409" s="783"/>
      <c r="B8409" s="784"/>
      <c r="C8409" s="784"/>
      <c r="D8409" s="784"/>
      <c r="E8409" s="206" t="s">
        <v>10908</v>
      </c>
      <c r="F8409" s="213">
        <f>SUM(F8407:F8408)*F$11</f>
        <v>13.92013408</v>
      </c>
      <c r="H8409" s="186"/>
    </row>
    <row r="8410" spans="1:8" hidden="1">
      <c r="A8410" s="789"/>
      <c r="B8410" s="790"/>
      <c r="C8410" s="790"/>
      <c r="D8410" s="790"/>
      <c r="E8410" s="215" t="s">
        <v>10909</v>
      </c>
      <c r="F8410" s="216">
        <f>SUM(F8407:F8409)</f>
        <v>83.520804479999995</v>
      </c>
      <c r="H8410" s="186"/>
    </row>
    <row r="8411" spans="1:8" hidden="1">
      <c r="A8411" s="206"/>
      <c r="B8411" s="206"/>
      <c r="C8411" s="206"/>
      <c r="D8411" s="206"/>
      <c r="E8411" s="212"/>
      <c r="F8411" s="220"/>
      <c r="H8411" s="186"/>
    </row>
    <row r="8412" spans="1:8" hidden="1">
      <c r="A8412" s="206"/>
      <c r="B8412" s="206"/>
      <c r="C8412" s="206"/>
      <c r="D8412" s="206"/>
      <c r="E8412" s="212"/>
      <c r="F8412" s="220"/>
      <c r="H8412" s="186"/>
    </row>
    <row r="8413" spans="1:8" hidden="1">
      <c r="A8413" s="206"/>
      <c r="B8413" s="206"/>
      <c r="C8413" s="206"/>
      <c r="D8413" s="206"/>
      <c r="E8413" s="212"/>
      <c r="F8413" s="220"/>
      <c r="H8413" s="186"/>
    </row>
    <row r="8414" spans="1:8" hidden="1">
      <c r="A8414" s="206"/>
      <c r="B8414" s="206"/>
      <c r="C8414" s="206"/>
      <c r="D8414" s="206"/>
      <c r="E8414" s="212"/>
      <c r="F8414" s="220"/>
      <c r="H8414" s="186"/>
    </row>
    <row r="8415" spans="1:8" hidden="1">
      <c r="A8415" s="206"/>
      <c r="B8415" s="206"/>
      <c r="C8415" s="206"/>
      <c r="D8415" s="206"/>
      <c r="E8415" s="212"/>
      <c r="F8415" s="220"/>
      <c r="H8415" s="186"/>
    </row>
    <row r="8416" spans="1:8" hidden="1">
      <c r="A8416" s="206"/>
      <c r="B8416" s="206"/>
      <c r="C8416" s="206"/>
      <c r="D8416" s="206"/>
      <c r="E8416" s="212"/>
      <c r="F8416" s="220"/>
      <c r="H8416" s="186"/>
    </row>
    <row r="8417" spans="1:8" hidden="1">
      <c r="A8417" s="206"/>
      <c r="B8417" s="206"/>
      <c r="C8417" s="206"/>
      <c r="D8417" s="206"/>
      <c r="E8417" s="212"/>
      <c r="F8417" s="220"/>
      <c r="H8417" s="186"/>
    </row>
    <row r="8418" spans="1:8" ht="11.1" hidden="1" customHeight="1">
      <c r="A8418" s="551" t="s">
        <v>8221</v>
      </c>
      <c r="B8418" s="560"/>
      <c r="C8418" s="560"/>
      <c r="D8418" s="560"/>
      <c r="E8418" s="188" t="s">
        <v>3995</v>
      </c>
      <c r="F8418" s="189"/>
      <c r="H8418" s="186"/>
    </row>
    <row r="8419" spans="1:8" ht="11.1" hidden="1" customHeight="1">
      <c r="A8419" s="195" t="s">
        <v>12885</v>
      </c>
      <c r="B8419" s="196" t="s">
        <v>8261</v>
      </c>
      <c r="C8419" s="196" t="s">
        <v>8262</v>
      </c>
      <c r="D8419" s="196" t="s">
        <v>8263</v>
      </c>
      <c r="E8419" s="196" t="s">
        <v>8264</v>
      </c>
      <c r="F8419" s="197" t="s">
        <v>8265</v>
      </c>
      <c r="H8419" s="186"/>
    </row>
    <row r="8420" spans="1:8" ht="11.1" hidden="1" customHeight="1">
      <c r="A8420" s="778" t="s">
        <v>8771</v>
      </c>
      <c r="B8420" s="779"/>
      <c r="C8420" s="779"/>
      <c r="D8420" s="779"/>
      <c r="E8420" s="779"/>
      <c r="F8420" s="780"/>
      <c r="H8420" s="186"/>
    </row>
    <row r="8421" spans="1:8" ht="11.1" hidden="1" customHeight="1">
      <c r="A8421" s="219" t="s">
        <v>11810</v>
      </c>
      <c r="B8421" s="208" t="s">
        <v>11811</v>
      </c>
      <c r="C8421" s="209" t="s">
        <v>12889</v>
      </c>
      <c r="D8421" s="210">
        <v>14.8</v>
      </c>
      <c r="E8421" s="210">
        <f>B$5446/1.25</f>
        <v>62.263999999999996</v>
      </c>
      <c r="F8421" s="204">
        <f t="shared" ref="F8421:F8429" si="40">PRODUCT(D8421:E8421)</f>
        <v>921.50720000000001</v>
      </c>
      <c r="H8421" s="186"/>
    </row>
    <row r="8422" spans="1:8" ht="11.1" hidden="1" customHeight="1">
      <c r="A8422" s="219" t="s">
        <v>10913</v>
      </c>
      <c r="B8422" s="208" t="s">
        <v>10914</v>
      </c>
      <c r="C8422" s="209" t="s">
        <v>8247</v>
      </c>
      <c r="D8422" s="210">
        <v>60.984000000000002</v>
      </c>
      <c r="E8422" s="273">
        <f>B$4257/1.25</f>
        <v>5.9039999999999999</v>
      </c>
      <c r="F8422" s="204">
        <f t="shared" si="40"/>
        <v>360.04953599999999</v>
      </c>
      <c r="H8422" s="186"/>
    </row>
    <row r="8423" spans="1:8" ht="11.1" hidden="1" customHeight="1">
      <c r="A8423" s="219" t="s">
        <v>2449</v>
      </c>
      <c r="B8423" s="208" t="s">
        <v>2450</v>
      </c>
      <c r="C8423" s="209" t="s">
        <v>8240</v>
      </c>
      <c r="D8423" s="210">
        <v>0.57599999999999996</v>
      </c>
      <c r="E8423" s="272">
        <f>B$4395/1.25</f>
        <v>219.11199999999999</v>
      </c>
      <c r="F8423" s="204">
        <f t="shared" si="40"/>
        <v>126.20851199999998</v>
      </c>
      <c r="H8423" s="186"/>
    </row>
    <row r="8424" spans="1:8" ht="11.1" hidden="1" customHeight="1">
      <c r="A8424" s="219" t="s">
        <v>10915</v>
      </c>
      <c r="B8424" s="208" t="s">
        <v>10916</v>
      </c>
      <c r="C8424" s="209" t="s">
        <v>8240</v>
      </c>
      <c r="D8424" s="210">
        <v>0.66149999999999998</v>
      </c>
      <c r="E8424" s="273">
        <f>B$4432/1.25</f>
        <v>235.44800000000001</v>
      </c>
      <c r="F8424" s="204">
        <f t="shared" si="40"/>
        <v>155.748852</v>
      </c>
      <c r="H8424" s="186"/>
    </row>
    <row r="8425" spans="1:8" ht="11.1" hidden="1" customHeight="1">
      <c r="A8425" s="219" t="s">
        <v>3967</v>
      </c>
      <c r="B8425" s="208" t="s">
        <v>3968</v>
      </c>
      <c r="C8425" s="209" t="s">
        <v>12889</v>
      </c>
      <c r="D8425" s="210">
        <v>0.63800000000000001</v>
      </c>
      <c r="E8425" s="273">
        <f>B$4115/1.25</f>
        <v>24.167999999999999</v>
      </c>
      <c r="F8425" s="204">
        <f t="shared" si="40"/>
        <v>15.419184</v>
      </c>
      <c r="H8425" s="186"/>
    </row>
    <row r="8426" spans="1:8" ht="11.1" hidden="1" customHeight="1">
      <c r="A8426" s="219" t="s">
        <v>6678</v>
      </c>
      <c r="B8426" s="208" t="s">
        <v>6679</v>
      </c>
      <c r="C8426" s="209" t="s">
        <v>12889</v>
      </c>
      <c r="D8426" s="210">
        <v>12.8</v>
      </c>
      <c r="E8426" s="210">
        <f>B$6477/1.25</f>
        <v>13.856</v>
      </c>
      <c r="F8426" s="204">
        <f t="shared" si="40"/>
        <v>177.35680000000002</v>
      </c>
      <c r="H8426" s="186"/>
    </row>
    <row r="8427" spans="1:8" ht="11.1" hidden="1" customHeight="1">
      <c r="A8427" s="219" t="s">
        <v>10917</v>
      </c>
      <c r="B8427" s="208" t="s">
        <v>9326</v>
      </c>
      <c r="C8427" s="209" t="s">
        <v>8240</v>
      </c>
      <c r="D8427" s="210">
        <v>15.06</v>
      </c>
      <c r="E8427" s="210">
        <f>B$2368/1.25</f>
        <v>11.792</v>
      </c>
      <c r="F8427" s="204">
        <f t="shared" si="40"/>
        <v>177.58752000000001</v>
      </c>
      <c r="H8427" s="186"/>
    </row>
    <row r="8428" spans="1:8" ht="11.1" hidden="1" customHeight="1">
      <c r="A8428" s="219" t="s">
        <v>6680</v>
      </c>
      <c r="B8428" s="208" t="s">
        <v>6681</v>
      </c>
      <c r="C8428" s="209" t="s">
        <v>8240</v>
      </c>
      <c r="D8428" s="210">
        <v>0.39200000000000002</v>
      </c>
      <c r="E8428" s="210">
        <f>B$3387/1.25</f>
        <v>8.2480000000000011</v>
      </c>
      <c r="F8428" s="204">
        <f t="shared" si="40"/>
        <v>3.2332160000000005</v>
      </c>
      <c r="H8428" s="186"/>
    </row>
    <row r="8429" spans="1:8" ht="11.1" hidden="1" customHeight="1">
      <c r="A8429" s="219" t="s">
        <v>9866</v>
      </c>
      <c r="B8429" s="208" t="s">
        <v>11803</v>
      </c>
      <c r="C8429" s="209" t="s">
        <v>8240</v>
      </c>
      <c r="D8429" s="210">
        <v>2.48</v>
      </c>
      <c r="E8429" s="210">
        <f>B$2790/1.25</f>
        <v>6.5760000000000005</v>
      </c>
      <c r="F8429" s="204">
        <f t="shared" si="40"/>
        <v>16.308479999999999</v>
      </c>
      <c r="H8429" s="186"/>
    </row>
    <row r="8430" spans="1:8" ht="11.1" hidden="1" customHeight="1">
      <c r="A8430" s="783" t="s">
        <v>10886</v>
      </c>
      <c r="B8430" s="784"/>
      <c r="C8430" s="784"/>
      <c r="D8430" s="784"/>
      <c r="E8430" s="784"/>
      <c r="F8430" s="204">
        <f>SUM(F8421:F8429)</f>
        <v>1953.4193</v>
      </c>
      <c r="H8430" s="186"/>
    </row>
    <row r="8431" spans="1:8" ht="11.1" hidden="1" customHeight="1">
      <c r="A8431" s="783" t="s">
        <v>6572</v>
      </c>
      <c r="B8431" s="784"/>
      <c r="C8431" s="784"/>
      <c r="D8431" s="784"/>
      <c r="E8431" s="206" t="s">
        <v>10906</v>
      </c>
      <c r="F8431" s="204">
        <f>SUM(F8430)</f>
        <v>1953.4193</v>
      </c>
      <c r="H8431" s="186"/>
    </row>
    <row r="8432" spans="1:8" ht="11.1" hidden="1" customHeight="1">
      <c r="A8432" s="783"/>
      <c r="B8432" s="784"/>
      <c r="C8432" s="784"/>
      <c r="D8432" s="784"/>
      <c r="E8432" s="212" t="s">
        <v>10907</v>
      </c>
      <c r="F8432" s="470">
        <v>0</v>
      </c>
      <c r="H8432" s="186"/>
    </row>
    <row r="8433" spans="1:8" ht="11.1" hidden="1" customHeight="1">
      <c r="A8433" s="783"/>
      <c r="B8433" s="784"/>
      <c r="C8433" s="784"/>
      <c r="D8433" s="784"/>
      <c r="E8433" s="206" t="s">
        <v>10908</v>
      </c>
      <c r="F8433" s="213">
        <f>SUM(F8431:F8432)*F$11</f>
        <v>390.68386000000004</v>
      </c>
      <c r="H8433" s="186"/>
    </row>
    <row r="8434" spans="1:8" ht="11.1" hidden="1" customHeight="1">
      <c r="A8434" s="789"/>
      <c r="B8434" s="790"/>
      <c r="C8434" s="790"/>
      <c r="D8434" s="790"/>
      <c r="E8434" s="215" t="s">
        <v>10909</v>
      </c>
      <c r="F8434" s="216">
        <f>SUM(F8431:F8433)</f>
        <v>2344.1031600000001</v>
      </c>
      <c r="H8434" s="186"/>
    </row>
    <row r="8435" spans="1:8" ht="11.1" customHeight="1">
      <c r="A8435" s="185"/>
      <c r="B8435" s="185"/>
      <c r="C8435" s="185"/>
      <c r="D8435" s="185"/>
      <c r="E8435" s="185"/>
      <c r="F8435" s="185"/>
      <c r="H8435" s="186"/>
    </row>
    <row r="8436" spans="1:8" ht="11.1" customHeight="1">
      <c r="A8436" s="767" t="s">
        <v>13880</v>
      </c>
      <c r="B8436" s="768"/>
      <c r="C8436" s="768"/>
      <c r="D8436" s="768"/>
      <c r="E8436" s="768"/>
      <c r="F8436" s="769" t="s">
        <v>3995</v>
      </c>
      <c r="G8436" s="770"/>
      <c r="H8436" s="186"/>
    </row>
    <row r="8437" spans="1:8" ht="11.1" customHeight="1">
      <c r="A8437" s="277" t="s">
        <v>10268</v>
      </c>
      <c r="B8437" s="278">
        <f>ROUND(F8455,2)</f>
        <v>680</v>
      </c>
      <c r="C8437" s="320"/>
      <c r="D8437" s="320"/>
      <c r="E8437" s="320"/>
      <c r="F8437" s="471"/>
      <c r="G8437" s="445"/>
      <c r="H8437" s="186"/>
    </row>
    <row r="8438" spans="1:8" ht="11.1" customHeight="1">
      <c r="A8438" s="282" t="s">
        <v>12885</v>
      </c>
      <c r="B8438" s="283" t="s">
        <v>8261</v>
      </c>
      <c r="C8438" s="283" t="s">
        <v>8262</v>
      </c>
      <c r="D8438" s="283" t="s">
        <v>8263</v>
      </c>
      <c r="E8438" s="283" t="s">
        <v>8264</v>
      </c>
      <c r="F8438" s="284" t="s">
        <v>8265</v>
      </c>
      <c r="G8438" s="445"/>
      <c r="H8438" s="186"/>
    </row>
    <row r="8439" spans="1:8" ht="11.1" customHeight="1">
      <c r="A8439" s="771" t="s">
        <v>13437</v>
      </c>
      <c r="B8439" s="772"/>
      <c r="C8439" s="772"/>
      <c r="D8439" s="772"/>
      <c r="E8439" s="772"/>
      <c r="F8439" s="472"/>
      <c r="G8439" s="445"/>
      <c r="H8439" s="186"/>
    </row>
    <row r="8440" spans="1:8" ht="11.1" customHeight="1">
      <c r="A8440" s="287" t="s">
        <v>13438</v>
      </c>
      <c r="B8440" s="288" t="s">
        <v>8237</v>
      </c>
      <c r="C8440" s="289" t="s">
        <v>13436</v>
      </c>
      <c r="D8440" s="290">
        <v>2</v>
      </c>
      <c r="E8440" s="291">
        <f>F$12</f>
        <v>2.12</v>
      </c>
      <c r="F8440" s="292">
        <f>PRODUCT(D8440:E8440)</f>
        <v>4.24</v>
      </c>
      <c r="G8440" s="445"/>
      <c r="H8440" s="186"/>
    </row>
    <row r="8441" spans="1:8" ht="11.1" customHeight="1">
      <c r="A8441" s="287" t="s">
        <v>8831</v>
      </c>
      <c r="B8441" s="288" t="s">
        <v>4682</v>
      </c>
      <c r="C8441" s="289" t="s">
        <v>13436</v>
      </c>
      <c r="D8441" s="290">
        <v>2</v>
      </c>
      <c r="E8441" s="291">
        <f>F$14</f>
        <v>2.89</v>
      </c>
      <c r="F8441" s="292">
        <f>PRODUCT(D8441:E8441)</f>
        <v>5.78</v>
      </c>
      <c r="G8441" s="445"/>
      <c r="H8441" s="186"/>
    </row>
    <row r="8442" spans="1:8" ht="11.1" customHeight="1">
      <c r="A8442" s="763" t="s">
        <v>13444</v>
      </c>
      <c r="B8442" s="764"/>
      <c r="C8442" s="764"/>
      <c r="D8442" s="764"/>
      <c r="E8442" s="764"/>
      <c r="F8442" s="292">
        <f>SUM(F8440:F8441)</f>
        <v>10.02</v>
      </c>
      <c r="G8442" s="445"/>
      <c r="H8442" s="186"/>
    </row>
    <row r="8443" spans="1:8" ht="11.1" customHeight="1">
      <c r="A8443" s="771" t="s">
        <v>13445</v>
      </c>
      <c r="B8443" s="772"/>
      <c r="C8443" s="772"/>
      <c r="D8443" s="772"/>
      <c r="E8443" s="772"/>
      <c r="F8443" s="773"/>
      <c r="G8443" s="445"/>
      <c r="H8443" s="186"/>
    </row>
    <row r="8444" spans="1:8" ht="11.1" customHeight="1">
      <c r="A8444" s="473" t="s">
        <v>2620</v>
      </c>
      <c r="B8444" s="474" t="s">
        <v>13887</v>
      </c>
      <c r="C8444" s="473" t="s">
        <v>4675</v>
      </c>
      <c r="D8444" s="475">
        <v>1</v>
      </c>
      <c r="E8444" s="291">
        <v>468.6</v>
      </c>
      <c r="F8444" s="292">
        <f t="shared" ref="F8444:F8450" si="41">PRODUCT(D8444:E8444)</f>
        <v>468.6</v>
      </c>
      <c r="G8444" s="445"/>
      <c r="H8444" s="186"/>
    </row>
    <row r="8445" spans="1:8" ht="11.1" customHeight="1">
      <c r="A8445" s="473" t="s">
        <v>2620</v>
      </c>
      <c r="B8445" s="474" t="s">
        <v>13881</v>
      </c>
      <c r="C8445" s="473" t="s">
        <v>6555</v>
      </c>
      <c r="D8445" s="475">
        <v>4</v>
      </c>
      <c r="E8445" s="291">
        <v>13.07</v>
      </c>
      <c r="F8445" s="292">
        <f t="shared" si="41"/>
        <v>52.28</v>
      </c>
      <c r="G8445" s="445"/>
      <c r="H8445" s="186"/>
    </row>
    <row r="8446" spans="1:8" ht="11.1" customHeight="1">
      <c r="A8446" s="473" t="s">
        <v>2620</v>
      </c>
      <c r="B8446" s="474" t="s">
        <v>13886</v>
      </c>
      <c r="C8446" s="473" t="s">
        <v>6555</v>
      </c>
      <c r="D8446" s="475">
        <v>4</v>
      </c>
      <c r="E8446" s="291">
        <v>1.1200000000000001</v>
      </c>
      <c r="F8446" s="292">
        <f t="shared" si="41"/>
        <v>4.4800000000000004</v>
      </c>
      <c r="G8446" s="445"/>
      <c r="H8446" s="186"/>
    </row>
    <row r="8447" spans="1:8" ht="11.1" customHeight="1">
      <c r="A8447" s="473" t="s">
        <v>2620</v>
      </c>
      <c r="B8447" s="474" t="s">
        <v>13882</v>
      </c>
      <c r="C8447" s="473" t="s">
        <v>6555</v>
      </c>
      <c r="D8447" s="475">
        <v>4</v>
      </c>
      <c r="E8447" s="291">
        <v>1.23</v>
      </c>
      <c r="F8447" s="292">
        <f t="shared" si="41"/>
        <v>4.92</v>
      </c>
      <c r="G8447" s="445"/>
      <c r="H8447" s="186"/>
    </row>
    <row r="8448" spans="1:8" ht="11.1" customHeight="1">
      <c r="A8448" s="473" t="s">
        <v>2620</v>
      </c>
      <c r="B8448" s="474" t="s">
        <v>13883</v>
      </c>
      <c r="C8448" s="473" t="s">
        <v>6555</v>
      </c>
      <c r="D8448" s="475">
        <v>1</v>
      </c>
      <c r="E8448" s="291">
        <v>7.64</v>
      </c>
      <c r="F8448" s="292">
        <f t="shared" si="41"/>
        <v>7.64</v>
      </c>
      <c r="G8448" s="445"/>
      <c r="H8448" s="186"/>
    </row>
    <row r="8449" spans="1:8" ht="11.1" customHeight="1">
      <c r="A8449" s="473" t="s">
        <v>2620</v>
      </c>
      <c r="B8449" s="474" t="s">
        <v>13884</v>
      </c>
      <c r="C8449" s="473" t="s">
        <v>6555</v>
      </c>
      <c r="D8449" s="475">
        <v>1</v>
      </c>
      <c r="E8449" s="291">
        <v>5.43</v>
      </c>
      <c r="F8449" s="292">
        <f t="shared" si="41"/>
        <v>5.43</v>
      </c>
      <c r="G8449" s="445"/>
      <c r="H8449" s="186"/>
    </row>
    <row r="8450" spans="1:8" ht="11.1" customHeight="1">
      <c r="A8450" s="473" t="s">
        <v>2620</v>
      </c>
      <c r="B8450" s="474" t="s">
        <v>13885</v>
      </c>
      <c r="C8450" s="473" t="s">
        <v>6555</v>
      </c>
      <c r="D8450" s="475">
        <v>0.7</v>
      </c>
      <c r="E8450" s="291">
        <v>1.42</v>
      </c>
      <c r="F8450" s="292">
        <f t="shared" si="41"/>
        <v>0.99399999999999988</v>
      </c>
      <c r="G8450" s="445"/>
      <c r="H8450" s="186"/>
    </row>
    <row r="8451" spans="1:8" ht="11.1" customHeight="1">
      <c r="A8451" s="763" t="s">
        <v>10905</v>
      </c>
      <c r="B8451" s="764"/>
      <c r="C8451" s="764"/>
      <c r="D8451" s="764"/>
      <c r="E8451" s="764"/>
      <c r="F8451" s="292">
        <f>SUM(F8444:F8450)</f>
        <v>544.34399999999994</v>
      </c>
      <c r="G8451" s="445"/>
      <c r="H8451" s="186"/>
    </row>
    <row r="8452" spans="1:8" ht="11.1" customHeight="1">
      <c r="A8452" s="763" t="s">
        <v>6572</v>
      </c>
      <c r="B8452" s="764"/>
      <c r="C8452" s="764"/>
      <c r="D8452" s="764"/>
      <c r="E8452" s="294" t="s">
        <v>10906</v>
      </c>
      <c r="F8452" s="292">
        <f>SUM(F8442,F8451)</f>
        <v>554.36399999999992</v>
      </c>
      <c r="G8452" s="445"/>
      <c r="H8452" s="186"/>
    </row>
    <row r="8453" spans="1:8" ht="11.1" customHeight="1">
      <c r="A8453" s="763"/>
      <c r="B8453" s="764"/>
      <c r="C8453" s="764"/>
      <c r="D8453" s="764"/>
      <c r="E8453" s="288" t="s">
        <v>10907</v>
      </c>
      <c r="F8453" s="304">
        <f>F$10*(F8442)</f>
        <v>12.304559999999999</v>
      </c>
      <c r="G8453" s="445"/>
      <c r="H8453" s="186"/>
    </row>
    <row r="8454" spans="1:8" ht="11.1" customHeight="1">
      <c r="A8454" s="763"/>
      <c r="B8454" s="764"/>
      <c r="C8454" s="764"/>
      <c r="D8454" s="764"/>
      <c r="E8454" s="294" t="s">
        <v>10908</v>
      </c>
      <c r="F8454" s="304">
        <f>SUM(F8452:F8453)*F$11</f>
        <v>113.33371199999999</v>
      </c>
      <c r="G8454" s="445"/>
      <c r="H8454" s="186"/>
    </row>
    <row r="8455" spans="1:8" ht="11.1" customHeight="1">
      <c r="A8455" s="765"/>
      <c r="B8455" s="766"/>
      <c r="C8455" s="766"/>
      <c r="D8455" s="766"/>
      <c r="E8455" s="306" t="s">
        <v>10909</v>
      </c>
      <c r="F8455" s="307">
        <f>SUM(F8452:F8454)</f>
        <v>680.00227199999995</v>
      </c>
      <c r="G8455" s="445"/>
      <c r="H8455" s="186"/>
    </row>
    <row r="8456" spans="1:8" ht="11.1" customHeight="1">
      <c r="A8456" s="185"/>
      <c r="B8456" s="185"/>
      <c r="C8456" s="185"/>
      <c r="D8456" s="185"/>
      <c r="E8456" s="185"/>
      <c r="F8456" s="185"/>
      <c r="H8456" s="186"/>
    </row>
    <row r="8457" spans="1:8" ht="11.1" customHeight="1">
      <c r="A8457" s="185"/>
      <c r="B8457" s="185"/>
      <c r="C8457" s="185"/>
      <c r="D8457" s="185"/>
      <c r="E8457" s="185"/>
      <c r="F8457" s="185"/>
      <c r="H8457" s="186"/>
    </row>
    <row r="8458" spans="1:8" ht="11.1" customHeight="1">
      <c r="A8458" s="185"/>
      <c r="B8458" s="185"/>
      <c r="C8458" s="185"/>
      <c r="D8458" s="185"/>
      <c r="E8458" s="185"/>
      <c r="F8458" s="185"/>
      <c r="H8458" s="186"/>
    </row>
    <row r="8459" spans="1:8" ht="11.1" customHeight="1">
      <c r="A8459" s="767" t="s">
        <v>12853</v>
      </c>
      <c r="B8459" s="768"/>
      <c r="C8459" s="768"/>
      <c r="D8459" s="768"/>
      <c r="E8459" s="768"/>
      <c r="F8459" s="769" t="s">
        <v>3995</v>
      </c>
      <c r="G8459" s="770"/>
      <c r="H8459" s="242" t="s">
        <v>12875</v>
      </c>
    </row>
    <row r="8460" spans="1:8" ht="11.1" customHeight="1">
      <c r="A8460" s="277" t="s">
        <v>10268</v>
      </c>
      <c r="B8460" s="278">
        <f>ROUND(F8481,2)</f>
        <v>119.06</v>
      </c>
      <c r="C8460" s="320"/>
      <c r="D8460" s="320"/>
      <c r="E8460" s="320"/>
      <c r="F8460" s="471"/>
      <c r="G8460" s="445"/>
      <c r="H8460" s="274"/>
    </row>
    <row r="8461" spans="1:8" ht="11.1" customHeight="1">
      <c r="A8461" s="282" t="s">
        <v>12885</v>
      </c>
      <c r="B8461" s="283" t="s">
        <v>8261</v>
      </c>
      <c r="C8461" s="283" t="s">
        <v>8262</v>
      </c>
      <c r="D8461" s="283" t="s">
        <v>8263</v>
      </c>
      <c r="E8461" s="283" t="s">
        <v>8264</v>
      </c>
      <c r="F8461" s="284" t="s">
        <v>8265</v>
      </c>
      <c r="G8461" s="445"/>
      <c r="H8461" s="186"/>
    </row>
    <row r="8462" spans="1:8" ht="11.1" customHeight="1">
      <c r="A8462" s="771" t="s">
        <v>13437</v>
      </c>
      <c r="B8462" s="772"/>
      <c r="C8462" s="772"/>
      <c r="D8462" s="772"/>
      <c r="E8462" s="772"/>
      <c r="F8462" s="472"/>
      <c r="G8462" s="445"/>
      <c r="H8462" s="186"/>
    </row>
    <row r="8463" spans="1:8" ht="11.1" customHeight="1">
      <c r="A8463" s="287" t="s">
        <v>13438</v>
      </c>
      <c r="B8463" s="288" t="s">
        <v>13439</v>
      </c>
      <c r="C8463" s="289" t="s">
        <v>13436</v>
      </c>
      <c r="D8463" s="290">
        <v>0.9</v>
      </c>
      <c r="E8463" s="291">
        <f>F$12</f>
        <v>2.12</v>
      </c>
      <c r="F8463" s="292">
        <f>PRODUCT(D8463:E8463)</f>
        <v>1.9080000000000001</v>
      </c>
      <c r="G8463" s="445"/>
      <c r="H8463" s="186"/>
    </row>
    <row r="8464" spans="1:8" ht="11.1" customHeight="1">
      <c r="A8464" s="287" t="s">
        <v>8831</v>
      </c>
      <c r="B8464" s="288" t="s">
        <v>8832</v>
      </c>
      <c r="C8464" s="289" t="s">
        <v>13436</v>
      </c>
      <c r="D8464" s="290">
        <v>0.9</v>
      </c>
      <c r="E8464" s="291">
        <f>F$14</f>
        <v>2.89</v>
      </c>
      <c r="F8464" s="292">
        <f>PRODUCT(D8464:E8464)</f>
        <v>2.601</v>
      </c>
      <c r="G8464" s="445"/>
      <c r="H8464" s="186"/>
    </row>
    <row r="8465" spans="1:9" ht="11.1" customHeight="1">
      <c r="A8465" s="763" t="s">
        <v>13444</v>
      </c>
      <c r="B8465" s="764"/>
      <c r="C8465" s="764"/>
      <c r="D8465" s="764"/>
      <c r="E8465" s="764"/>
      <c r="F8465" s="292">
        <f>SUM(F8463:F8464)</f>
        <v>4.5090000000000003</v>
      </c>
      <c r="G8465" s="445"/>
      <c r="H8465" s="186"/>
    </row>
    <row r="8466" spans="1:9" ht="11.1" customHeight="1">
      <c r="A8466" s="771" t="s">
        <v>13445</v>
      </c>
      <c r="B8466" s="772"/>
      <c r="C8466" s="772"/>
      <c r="D8466" s="772"/>
      <c r="E8466" s="772"/>
      <c r="F8466" s="773"/>
      <c r="G8466" s="445"/>
      <c r="H8466" s="186"/>
    </row>
    <row r="8467" spans="1:9" ht="11.1" customHeight="1">
      <c r="A8467" s="473" t="s">
        <v>2620</v>
      </c>
      <c r="B8467" s="474" t="s">
        <v>12854</v>
      </c>
      <c r="C8467" s="473" t="s">
        <v>4675</v>
      </c>
      <c r="D8467" s="475">
        <v>20</v>
      </c>
      <c r="E8467" s="291">
        <v>1.39</v>
      </c>
      <c r="F8467" s="292">
        <f t="shared" ref="F8467:F8476" si="42">PRODUCT(D8467:E8467)</f>
        <v>27.799999999999997</v>
      </c>
      <c r="G8467" s="445"/>
      <c r="H8467" s="186"/>
    </row>
    <row r="8468" spans="1:9" ht="11.1" customHeight="1">
      <c r="A8468" s="473" t="s">
        <v>2620</v>
      </c>
      <c r="B8468" s="474" t="s">
        <v>12855</v>
      </c>
      <c r="C8468" s="473" t="s">
        <v>6555</v>
      </c>
      <c r="D8468" s="475">
        <v>1</v>
      </c>
      <c r="E8468" s="291">
        <f>Insumos!D3927</f>
        <v>5.66</v>
      </c>
      <c r="F8468" s="292">
        <f t="shared" si="42"/>
        <v>5.66</v>
      </c>
      <c r="G8468" s="445"/>
      <c r="H8468" s="186"/>
      <c r="I8468" s="476"/>
    </row>
    <row r="8469" spans="1:9" ht="11.1" customHeight="1">
      <c r="A8469" s="473" t="s">
        <v>2620</v>
      </c>
      <c r="B8469" s="474" t="s">
        <v>7096</v>
      </c>
      <c r="C8469" s="473" t="s">
        <v>6555</v>
      </c>
      <c r="D8469" s="475">
        <v>1</v>
      </c>
      <c r="E8469" s="291">
        <v>7.21</v>
      </c>
      <c r="F8469" s="292">
        <f t="shared" si="42"/>
        <v>7.21</v>
      </c>
      <c r="G8469" s="445"/>
      <c r="H8469" s="186"/>
      <c r="I8469" s="476"/>
    </row>
    <row r="8470" spans="1:9" ht="11.1" customHeight="1">
      <c r="A8470" s="473" t="s">
        <v>2620</v>
      </c>
      <c r="B8470" s="474" t="s">
        <v>12856</v>
      </c>
      <c r="C8470" s="473" t="s">
        <v>6555</v>
      </c>
      <c r="D8470" s="475">
        <v>6</v>
      </c>
      <c r="E8470" s="291">
        <v>0.28000000000000003</v>
      </c>
      <c r="F8470" s="292">
        <f t="shared" si="42"/>
        <v>1.6800000000000002</v>
      </c>
      <c r="G8470" s="445"/>
      <c r="H8470" s="186"/>
      <c r="I8470" s="476"/>
    </row>
    <row r="8471" spans="1:9" ht="11.1" customHeight="1">
      <c r="A8471" s="473" t="s">
        <v>2620</v>
      </c>
      <c r="B8471" s="474" t="s">
        <v>12857</v>
      </c>
      <c r="C8471" s="473" t="s">
        <v>6555</v>
      </c>
      <c r="D8471" s="475">
        <v>1</v>
      </c>
      <c r="E8471" s="291">
        <v>0.72</v>
      </c>
      <c r="F8471" s="292">
        <f t="shared" si="42"/>
        <v>0.72</v>
      </c>
      <c r="G8471" s="445"/>
      <c r="H8471" s="186"/>
      <c r="I8471" s="476"/>
    </row>
    <row r="8472" spans="1:9" ht="11.1" customHeight="1">
      <c r="A8472" s="473" t="s">
        <v>2620</v>
      </c>
      <c r="B8472" s="474" t="s">
        <v>12858</v>
      </c>
      <c r="C8472" s="473" t="s">
        <v>6555</v>
      </c>
      <c r="D8472" s="475">
        <v>1</v>
      </c>
      <c r="E8472" s="291">
        <f>Insumos!$D$5931</f>
        <v>1.62</v>
      </c>
      <c r="F8472" s="292">
        <f t="shared" si="42"/>
        <v>1.62</v>
      </c>
      <c r="G8472" s="445"/>
      <c r="H8472" s="186"/>
      <c r="I8472" s="476"/>
    </row>
    <row r="8473" spans="1:9" ht="11.1" customHeight="1">
      <c r="A8473" s="473" t="s">
        <v>2620</v>
      </c>
      <c r="B8473" s="474" t="s">
        <v>12859</v>
      </c>
      <c r="C8473" s="473" t="s">
        <v>6555</v>
      </c>
      <c r="D8473" s="475">
        <v>0.1</v>
      </c>
      <c r="E8473" s="291">
        <v>1.49</v>
      </c>
      <c r="F8473" s="292">
        <f t="shared" si="42"/>
        <v>0.14899999999999999</v>
      </c>
      <c r="G8473" s="445"/>
      <c r="H8473" s="186"/>
      <c r="I8473" s="476"/>
    </row>
    <row r="8474" spans="1:9" ht="11.1" customHeight="1">
      <c r="A8474" s="473" t="s">
        <v>2620</v>
      </c>
      <c r="B8474" s="474" t="s">
        <v>12860</v>
      </c>
      <c r="C8474" s="473" t="s">
        <v>6555</v>
      </c>
      <c r="D8474" s="475">
        <v>0.1</v>
      </c>
      <c r="E8474" s="291">
        <v>2.4900000000000002</v>
      </c>
      <c r="F8474" s="292">
        <f t="shared" si="42"/>
        <v>0.24900000000000003</v>
      </c>
      <c r="G8474" s="445"/>
      <c r="H8474" s="186"/>
      <c r="I8474" s="476"/>
    </row>
    <row r="8475" spans="1:9" ht="11.1" customHeight="1">
      <c r="A8475" s="473" t="s">
        <v>2620</v>
      </c>
      <c r="B8475" s="474" t="s">
        <v>12861</v>
      </c>
      <c r="C8475" s="473" t="s">
        <v>11972</v>
      </c>
      <c r="D8475" s="475">
        <v>2.4</v>
      </c>
      <c r="E8475" s="291">
        <f>$B$2368/1.25</f>
        <v>11.792</v>
      </c>
      <c r="F8475" s="292">
        <f t="shared" si="42"/>
        <v>28.300799999999999</v>
      </c>
      <c r="G8475" s="445"/>
      <c r="H8475" s="186"/>
    </row>
    <row r="8476" spans="1:9" ht="11.1" customHeight="1">
      <c r="A8476" s="473" t="s">
        <v>2620</v>
      </c>
      <c r="B8476" s="474" t="s">
        <v>12862</v>
      </c>
      <c r="C8476" s="473" t="s">
        <v>11972</v>
      </c>
      <c r="D8476" s="475">
        <v>2.4</v>
      </c>
      <c r="E8476" s="291">
        <f>$B$2790/1.25</f>
        <v>6.5760000000000005</v>
      </c>
      <c r="F8476" s="292">
        <f t="shared" si="42"/>
        <v>15.782400000000001</v>
      </c>
      <c r="G8476" s="445"/>
      <c r="H8476" s="186"/>
    </row>
    <row r="8477" spans="1:9" ht="11.1" customHeight="1">
      <c r="A8477" s="763" t="s">
        <v>10905</v>
      </c>
      <c r="B8477" s="764"/>
      <c r="C8477" s="764"/>
      <c r="D8477" s="764"/>
      <c r="E8477" s="764"/>
      <c r="F8477" s="292">
        <f>SUM(F8467:F8476)</f>
        <v>89.171199999999985</v>
      </c>
      <c r="G8477" s="445"/>
      <c r="H8477" s="186"/>
    </row>
    <row r="8478" spans="1:9" ht="11.1" customHeight="1">
      <c r="A8478" s="763" t="s">
        <v>6572</v>
      </c>
      <c r="B8478" s="764"/>
      <c r="C8478" s="764"/>
      <c r="D8478" s="764"/>
      <c r="E8478" s="294" t="s">
        <v>10906</v>
      </c>
      <c r="F8478" s="292">
        <f>SUM(F8465,F8477)</f>
        <v>93.680199999999985</v>
      </c>
      <c r="G8478" s="445"/>
      <c r="H8478" s="186"/>
    </row>
    <row r="8479" spans="1:9" ht="11.1" customHeight="1">
      <c r="A8479" s="763"/>
      <c r="B8479" s="764"/>
      <c r="C8479" s="764"/>
      <c r="D8479" s="764"/>
      <c r="E8479" s="288" t="s">
        <v>10907</v>
      </c>
      <c r="F8479" s="304">
        <f>F$10*(F8465)</f>
        <v>5.5370520000000001</v>
      </c>
      <c r="G8479" s="445"/>
      <c r="H8479" s="186"/>
    </row>
    <row r="8480" spans="1:9" ht="11.1" customHeight="1">
      <c r="A8480" s="763"/>
      <c r="B8480" s="764"/>
      <c r="C8480" s="764"/>
      <c r="D8480" s="764"/>
      <c r="E8480" s="294" t="s">
        <v>10908</v>
      </c>
      <c r="F8480" s="304">
        <f>SUM(F8478:F8479)*F$11</f>
        <v>19.843450399999998</v>
      </c>
      <c r="G8480" s="445"/>
      <c r="H8480" s="186"/>
    </row>
    <row r="8481" spans="1:8" ht="11.1" customHeight="1">
      <c r="A8481" s="765"/>
      <c r="B8481" s="766"/>
      <c r="C8481" s="766"/>
      <c r="D8481" s="766"/>
      <c r="E8481" s="306" t="s">
        <v>10909</v>
      </c>
      <c r="F8481" s="307">
        <f>SUM(F8478:F8480)</f>
        <v>119.06070239999998</v>
      </c>
      <c r="G8481" s="445"/>
      <c r="H8481" s="186"/>
    </row>
    <row r="8482" spans="1:8" ht="14.1" hidden="1" customHeight="1">
      <c r="A8482" s="791" t="s">
        <v>5066</v>
      </c>
      <c r="B8482" s="792"/>
      <c r="C8482" s="792"/>
      <c r="D8482" s="792"/>
      <c r="E8482" s="792"/>
      <c r="F8482" s="781" t="s">
        <v>3995</v>
      </c>
      <c r="G8482" s="782"/>
      <c r="H8482" s="186"/>
    </row>
    <row r="8483" spans="1:8" ht="14.1" hidden="1" customHeight="1">
      <c r="A8483" s="190" t="s">
        <v>10268</v>
      </c>
      <c r="B8483" s="191">
        <f>ROUND(F8515,2)</f>
        <v>222.14</v>
      </c>
      <c r="C8483" s="269"/>
      <c r="D8483" s="269"/>
      <c r="E8483" s="269"/>
      <c r="F8483" s="469"/>
      <c r="H8483" s="186"/>
    </row>
    <row r="8484" spans="1:8" ht="14.1" hidden="1" customHeight="1">
      <c r="A8484" s="195" t="s">
        <v>12885</v>
      </c>
      <c r="B8484" s="196" t="s">
        <v>8261</v>
      </c>
      <c r="C8484" s="196" t="s">
        <v>8262</v>
      </c>
      <c r="D8484" s="196" t="s">
        <v>8263</v>
      </c>
      <c r="E8484" s="196" t="s">
        <v>8264</v>
      </c>
      <c r="F8484" s="197" t="s">
        <v>8265</v>
      </c>
      <c r="H8484" s="186"/>
    </row>
    <row r="8485" spans="1:8" ht="14.1" hidden="1" customHeight="1">
      <c r="A8485" s="778" t="s">
        <v>6573</v>
      </c>
      <c r="B8485" s="779"/>
      <c r="C8485" s="779"/>
      <c r="D8485" s="779"/>
      <c r="E8485" s="779"/>
      <c r="F8485" s="780"/>
      <c r="H8485" s="186"/>
    </row>
    <row r="8486" spans="1:8" ht="14.1" hidden="1" customHeight="1">
      <c r="A8486" s="219" t="s">
        <v>1705</v>
      </c>
      <c r="B8486" s="325" t="s">
        <v>7468</v>
      </c>
      <c r="C8486" s="209" t="s">
        <v>13436</v>
      </c>
      <c r="D8486" s="210">
        <v>0.35</v>
      </c>
      <c r="E8486" s="211">
        <f>Insumos!D$48</f>
        <v>17.28</v>
      </c>
      <c r="F8486" s="204">
        <f>PRODUCT(D8486:E8486)</f>
        <v>6.048</v>
      </c>
      <c r="H8486" s="186"/>
    </row>
    <row r="8487" spans="1:8" ht="14.1" hidden="1" customHeight="1">
      <c r="A8487" s="783" t="s">
        <v>7469</v>
      </c>
      <c r="B8487" s="784"/>
      <c r="C8487" s="784"/>
      <c r="D8487" s="784"/>
      <c r="E8487" s="784"/>
      <c r="F8487" s="204">
        <f>SUM(F8486)</f>
        <v>6.048</v>
      </c>
      <c r="H8487" s="186"/>
    </row>
    <row r="8488" spans="1:8" ht="14.1" hidden="1" customHeight="1">
      <c r="A8488" s="778" t="s">
        <v>13437</v>
      </c>
      <c r="B8488" s="779"/>
      <c r="C8488" s="779"/>
      <c r="D8488" s="779"/>
      <c r="E8488" s="779"/>
      <c r="F8488" s="780"/>
      <c r="H8488" s="186"/>
    </row>
    <row r="8489" spans="1:8" ht="14.1" hidden="1" customHeight="1">
      <c r="A8489" s="207" t="s">
        <v>13438</v>
      </c>
      <c r="B8489" s="208" t="s">
        <v>7094</v>
      </c>
      <c r="C8489" s="209" t="s">
        <v>13436</v>
      </c>
      <c r="D8489" s="210">
        <v>0.6</v>
      </c>
      <c r="E8489" s="211">
        <f>F$12</f>
        <v>2.12</v>
      </c>
      <c r="F8489" s="204">
        <f>PRODUCT(D8489:E8489)</f>
        <v>1.272</v>
      </c>
      <c r="H8489" s="186"/>
    </row>
    <row r="8490" spans="1:8" ht="14.1" hidden="1" customHeight="1">
      <c r="A8490" s="207" t="s">
        <v>8831</v>
      </c>
      <c r="B8490" s="208" t="s">
        <v>7095</v>
      </c>
      <c r="C8490" s="209" t="s">
        <v>13436</v>
      </c>
      <c r="D8490" s="210">
        <v>0.3</v>
      </c>
      <c r="E8490" s="211">
        <f>F$14</f>
        <v>2.89</v>
      </c>
      <c r="F8490" s="204">
        <f>PRODUCT(D8490:E8490)</f>
        <v>0.86699999999999999</v>
      </c>
      <c r="H8490" s="186"/>
    </row>
    <row r="8491" spans="1:8" ht="14.1" hidden="1" customHeight="1">
      <c r="A8491" s="205" t="s">
        <v>13444</v>
      </c>
      <c r="B8491" s="206"/>
      <c r="C8491" s="206"/>
      <c r="D8491" s="206"/>
      <c r="E8491" s="206"/>
      <c r="F8491" s="204">
        <f>SUM(F8489:F8490)</f>
        <v>2.1390000000000002</v>
      </c>
      <c r="H8491" s="186"/>
    </row>
    <row r="8492" spans="1:8" ht="14.1" hidden="1" customHeight="1">
      <c r="A8492" s="198" t="s">
        <v>13445</v>
      </c>
      <c r="B8492" s="199"/>
      <c r="C8492" s="199"/>
      <c r="D8492" s="199"/>
      <c r="E8492" s="199"/>
      <c r="F8492" s="200"/>
      <c r="H8492" s="186"/>
    </row>
    <row r="8493" spans="1:8" ht="14.1" hidden="1" customHeight="1">
      <c r="A8493" s="477" t="s">
        <v>1706</v>
      </c>
      <c r="B8493" s="208" t="s">
        <v>7096</v>
      </c>
      <c r="C8493" s="209" t="s">
        <v>6555</v>
      </c>
      <c r="D8493" s="272">
        <v>1</v>
      </c>
      <c r="E8493" s="211">
        <f>Insumos!D$2158</f>
        <v>7.21</v>
      </c>
      <c r="F8493" s="204">
        <f t="shared" ref="F8493:F8506" si="43">PRODUCT(D8493:E8493)</f>
        <v>7.21</v>
      </c>
      <c r="H8493" s="186"/>
    </row>
    <row r="8494" spans="1:8" ht="14.1" hidden="1" customHeight="1">
      <c r="A8494" s="477" t="s">
        <v>1707</v>
      </c>
      <c r="B8494" s="208" t="s">
        <v>7098</v>
      </c>
      <c r="C8494" s="209" t="s">
        <v>6555</v>
      </c>
      <c r="D8494" s="272">
        <v>2</v>
      </c>
      <c r="E8494" s="211">
        <f>Insumos!D$2159</f>
        <v>1.01</v>
      </c>
      <c r="F8494" s="204">
        <f t="shared" si="43"/>
        <v>2.02</v>
      </c>
      <c r="H8494" s="186"/>
    </row>
    <row r="8495" spans="1:8" ht="14.1" hidden="1" customHeight="1">
      <c r="A8495" s="477" t="s">
        <v>1708</v>
      </c>
      <c r="B8495" s="208" t="s">
        <v>7099</v>
      </c>
      <c r="C8495" s="209" t="s">
        <v>4675</v>
      </c>
      <c r="D8495" s="272">
        <v>10</v>
      </c>
      <c r="E8495" s="211">
        <f>Insumos!D$2160</f>
        <v>2.09</v>
      </c>
      <c r="F8495" s="204">
        <f t="shared" si="43"/>
        <v>20.9</v>
      </c>
      <c r="H8495" s="186"/>
    </row>
    <row r="8496" spans="1:8" ht="14.1" hidden="1" customHeight="1">
      <c r="A8496" s="477" t="s">
        <v>1709</v>
      </c>
      <c r="B8496" s="208" t="s">
        <v>7100</v>
      </c>
      <c r="C8496" s="209" t="s">
        <v>6555</v>
      </c>
      <c r="D8496" s="210">
        <v>4</v>
      </c>
      <c r="E8496" s="211">
        <f>Insumos!D$2161</f>
        <v>0.75</v>
      </c>
      <c r="F8496" s="204">
        <f t="shared" si="43"/>
        <v>3</v>
      </c>
      <c r="H8496" s="186"/>
    </row>
    <row r="8497" spans="1:8" ht="14.1" hidden="1" customHeight="1">
      <c r="A8497" s="477" t="s">
        <v>1710</v>
      </c>
      <c r="B8497" s="208" t="s">
        <v>7101</v>
      </c>
      <c r="C8497" s="209" t="s">
        <v>4675</v>
      </c>
      <c r="D8497" s="210">
        <v>1.1499999999999999</v>
      </c>
      <c r="E8497" s="211">
        <f>Insumos!D$2162</f>
        <v>1.32</v>
      </c>
      <c r="F8497" s="204">
        <f t="shared" si="43"/>
        <v>1.518</v>
      </c>
      <c r="H8497" s="186"/>
    </row>
    <row r="8498" spans="1:8" ht="14.1" hidden="1" customHeight="1">
      <c r="A8498" s="477" t="s">
        <v>1711</v>
      </c>
      <c r="B8498" s="208" t="s">
        <v>7102</v>
      </c>
      <c r="C8498" s="209" t="s">
        <v>6555</v>
      </c>
      <c r="D8498" s="210">
        <v>2</v>
      </c>
      <c r="E8498" s="211">
        <f>Insumos!D$2163</f>
        <v>0.27</v>
      </c>
      <c r="F8498" s="204">
        <f t="shared" si="43"/>
        <v>0.54</v>
      </c>
      <c r="H8498" s="186"/>
    </row>
    <row r="8499" spans="1:8" ht="14.1" hidden="1" customHeight="1">
      <c r="A8499" s="477" t="s">
        <v>1712</v>
      </c>
      <c r="B8499" s="208" t="s">
        <v>5571</v>
      </c>
      <c r="C8499" s="209" t="s">
        <v>6555</v>
      </c>
      <c r="D8499" s="210">
        <v>2</v>
      </c>
      <c r="E8499" s="211">
        <f>Insumos!D$2164</f>
        <v>9.36</v>
      </c>
      <c r="F8499" s="204">
        <f t="shared" si="43"/>
        <v>18.72</v>
      </c>
      <c r="H8499" s="186"/>
    </row>
    <row r="8500" spans="1:8" ht="14.1" hidden="1" customHeight="1">
      <c r="A8500" s="477" t="s">
        <v>1713</v>
      </c>
      <c r="B8500" s="208" t="s">
        <v>5572</v>
      </c>
      <c r="C8500" s="209" t="s">
        <v>6555</v>
      </c>
      <c r="D8500" s="210">
        <v>2</v>
      </c>
      <c r="E8500" s="211">
        <f>Insumos!D$2165</f>
        <v>1.05</v>
      </c>
      <c r="F8500" s="204">
        <f t="shared" si="43"/>
        <v>2.1</v>
      </c>
      <c r="H8500" s="186"/>
    </row>
    <row r="8501" spans="1:8" ht="14.1" hidden="1" customHeight="1">
      <c r="A8501" s="477" t="s">
        <v>1714</v>
      </c>
      <c r="B8501" s="208" t="s">
        <v>7103</v>
      </c>
      <c r="C8501" s="209" t="s">
        <v>6555</v>
      </c>
      <c r="D8501" s="210">
        <v>1</v>
      </c>
      <c r="E8501" s="211">
        <f>Insumos!D$2166</f>
        <v>58.85</v>
      </c>
      <c r="F8501" s="204">
        <f t="shared" si="43"/>
        <v>58.85</v>
      </c>
      <c r="H8501" s="186"/>
    </row>
    <row r="8502" spans="1:8" ht="14.1" hidden="1" customHeight="1">
      <c r="A8502" s="477" t="s">
        <v>1715</v>
      </c>
      <c r="B8502" s="208" t="s">
        <v>7104</v>
      </c>
      <c r="C8502" s="209" t="s">
        <v>6555</v>
      </c>
      <c r="D8502" s="210">
        <v>1</v>
      </c>
      <c r="E8502" s="211">
        <f>Insumos!D$2167</f>
        <v>3.84</v>
      </c>
      <c r="F8502" s="204">
        <f t="shared" si="43"/>
        <v>3.84</v>
      </c>
      <c r="H8502" s="186"/>
    </row>
    <row r="8503" spans="1:8" ht="14.1" hidden="1" customHeight="1">
      <c r="A8503" s="477" t="s">
        <v>1716</v>
      </c>
      <c r="B8503" s="208" t="s">
        <v>13430</v>
      </c>
      <c r="C8503" s="209" t="s">
        <v>6555</v>
      </c>
      <c r="D8503" s="210">
        <v>0.1</v>
      </c>
      <c r="E8503" s="211">
        <f>Insumos!D$2168</f>
        <v>2.4900000000000002</v>
      </c>
      <c r="F8503" s="204">
        <f t="shared" si="43"/>
        <v>0.24900000000000003</v>
      </c>
      <c r="H8503" s="186"/>
    </row>
    <row r="8504" spans="1:8" ht="14.1" hidden="1" customHeight="1">
      <c r="A8504" s="477" t="s">
        <v>1717</v>
      </c>
      <c r="B8504" s="208" t="s">
        <v>13431</v>
      </c>
      <c r="C8504" s="209" t="s">
        <v>6555</v>
      </c>
      <c r="D8504" s="210">
        <v>0.1</v>
      </c>
      <c r="E8504" s="211">
        <f>Insumos!D$2169</f>
        <v>3.27</v>
      </c>
      <c r="F8504" s="204">
        <f t="shared" si="43"/>
        <v>0.32700000000000001</v>
      </c>
      <c r="H8504" s="186"/>
    </row>
    <row r="8505" spans="1:8" ht="14.1" hidden="1" customHeight="1">
      <c r="A8505" s="207"/>
      <c r="B8505" s="208" t="s">
        <v>13432</v>
      </c>
      <c r="C8505" s="209" t="s">
        <v>6555</v>
      </c>
      <c r="D8505" s="210">
        <v>1</v>
      </c>
      <c r="E8505" s="272">
        <f>B$8220/1.25</f>
        <v>13.456</v>
      </c>
      <c r="F8505" s="204">
        <f t="shared" si="43"/>
        <v>13.456</v>
      </c>
      <c r="H8505" s="186"/>
    </row>
    <row r="8506" spans="1:8" ht="14.1" hidden="1" customHeight="1">
      <c r="A8506" s="207"/>
      <c r="B8506" s="208" t="s">
        <v>13433</v>
      </c>
      <c r="C8506" s="209" t="s">
        <v>6555</v>
      </c>
      <c r="D8506" s="210">
        <v>1</v>
      </c>
      <c r="E8506" s="478">
        <v>0.94</v>
      </c>
      <c r="F8506" s="204">
        <f t="shared" si="43"/>
        <v>0.94</v>
      </c>
      <c r="H8506" s="186"/>
    </row>
    <row r="8507" spans="1:8" ht="14.1" hidden="1" customHeight="1">
      <c r="A8507" s="783" t="s">
        <v>10905</v>
      </c>
      <c r="B8507" s="784"/>
      <c r="C8507" s="784"/>
      <c r="D8507" s="784"/>
      <c r="E8507" s="784"/>
      <c r="F8507" s="204">
        <f>SUM(F8493:F8506)</f>
        <v>133.66999999999999</v>
      </c>
      <c r="H8507" s="186"/>
    </row>
    <row r="8508" spans="1:8" ht="14.1" hidden="1" customHeight="1">
      <c r="A8508" s="778" t="s">
        <v>8771</v>
      </c>
      <c r="B8508" s="779"/>
      <c r="C8508" s="779"/>
      <c r="D8508" s="779"/>
      <c r="E8508" s="779"/>
      <c r="F8508" s="780"/>
      <c r="H8508" s="186"/>
    </row>
    <row r="8509" spans="1:8" ht="14.1" hidden="1" customHeight="1">
      <c r="A8509" s="479" t="s">
        <v>5068</v>
      </c>
      <c r="B8509" s="208" t="s">
        <v>5067</v>
      </c>
      <c r="C8509" s="209" t="s">
        <v>12889</v>
      </c>
      <c r="D8509" s="210">
        <v>3</v>
      </c>
      <c r="E8509" s="210">
        <f>B$1242/1.25</f>
        <v>2.7199999999999998</v>
      </c>
      <c r="F8509" s="204">
        <f>PRODUCT(D8509:E8509)</f>
        <v>8.16</v>
      </c>
      <c r="H8509" s="186"/>
    </row>
    <row r="8510" spans="1:8" ht="14.1" hidden="1" customHeight="1">
      <c r="A8510" s="479" t="s">
        <v>2922</v>
      </c>
      <c r="B8510" s="208" t="s">
        <v>5069</v>
      </c>
      <c r="C8510" s="209" t="s">
        <v>12889</v>
      </c>
      <c r="D8510" s="210">
        <v>3</v>
      </c>
      <c r="E8510" s="210">
        <f>B$9279/1.25</f>
        <v>10.824</v>
      </c>
      <c r="F8510" s="204">
        <f>PRODUCT(D8510:E8510)</f>
        <v>32.472000000000001</v>
      </c>
      <c r="H8510" s="186"/>
    </row>
    <row r="8511" spans="1:8" ht="14.1" hidden="1" customHeight="1">
      <c r="A8511" s="783" t="s">
        <v>10886</v>
      </c>
      <c r="B8511" s="784"/>
      <c r="C8511" s="784"/>
      <c r="D8511" s="784"/>
      <c r="E8511" s="784"/>
      <c r="F8511" s="204">
        <f>SUM(F8509:F8510)</f>
        <v>40.632000000000005</v>
      </c>
      <c r="H8511" s="186"/>
    </row>
    <row r="8512" spans="1:8" ht="14.1" hidden="1" customHeight="1">
      <c r="A8512" s="783" t="s">
        <v>6572</v>
      </c>
      <c r="B8512" s="784"/>
      <c r="C8512" s="784"/>
      <c r="D8512" s="784"/>
      <c r="E8512" s="206" t="s">
        <v>10906</v>
      </c>
      <c r="F8512" s="204">
        <f>SUM(F8487,F8491,F8507,F8511)</f>
        <v>182.489</v>
      </c>
      <c r="H8512" s="186"/>
    </row>
    <row r="8513" spans="1:8" ht="14.1" hidden="1" customHeight="1">
      <c r="A8513" s="783"/>
      <c r="B8513" s="784"/>
      <c r="C8513" s="784"/>
      <c r="D8513" s="784"/>
      <c r="E8513" s="212" t="s">
        <v>10907</v>
      </c>
      <c r="F8513" s="213">
        <f>F$10*(F8491)</f>
        <v>2.6266920000000002</v>
      </c>
      <c r="H8513" s="186"/>
    </row>
    <row r="8514" spans="1:8" ht="14.1" hidden="1" customHeight="1">
      <c r="A8514" s="783"/>
      <c r="B8514" s="784"/>
      <c r="C8514" s="784"/>
      <c r="D8514" s="784"/>
      <c r="E8514" s="206" t="s">
        <v>10908</v>
      </c>
      <c r="F8514" s="213">
        <f>SUM(F8512:F8513)*F$11</f>
        <v>37.023138400000001</v>
      </c>
      <c r="H8514" s="186"/>
    </row>
    <row r="8515" spans="1:8" ht="14.1" hidden="1" customHeight="1">
      <c r="A8515" s="789"/>
      <c r="B8515" s="790"/>
      <c r="C8515" s="790"/>
      <c r="D8515" s="790"/>
      <c r="E8515" s="215" t="s">
        <v>10909</v>
      </c>
      <c r="F8515" s="216">
        <f>SUM(F8512:F8514)</f>
        <v>222.13883039999999</v>
      </c>
      <c r="H8515" s="186"/>
    </row>
    <row r="8516" spans="1:8" ht="14.1" hidden="1" customHeight="1">
      <c r="A8516" s="206"/>
      <c r="B8516" s="206"/>
      <c r="C8516" s="206"/>
      <c r="D8516" s="206"/>
      <c r="E8516" s="212"/>
      <c r="F8516" s="220"/>
      <c r="H8516" s="186"/>
    </row>
    <row r="8517" spans="1:8" ht="14.1" hidden="1" customHeight="1">
      <c r="A8517" s="206"/>
      <c r="B8517" s="206"/>
      <c r="C8517" s="206"/>
      <c r="D8517" s="206"/>
      <c r="E8517" s="212"/>
      <c r="F8517" s="220"/>
      <c r="H8517" s="186"/>
    </row>
    <row r="8518" spans="1:8" ht="14.1" hidden="1" customHeight="1">
      <c r="A8518" s="206"/>
      <c r="B8518" s="206"/>
      <c r="C8518" s="206"/>
      <c r="D8518" s="206"/>
      <c r="E8518" s="212"/>
      <c r="F8518" s="220"/>
      <c r="H8518" s="186"/>
    </row>
    <row r="8519" spans="1:8" ht="14.1" hidden="1" customHeight="1">
      <c r="A8519" s="206"/>
      <c r="B8519" s="206"/>
      <c r="C8519" s="206"/>
      <c r="D8519" s="206"/>
      <c r="E8519" s="212"/>
      <c r="F8519" s="220"/>
      <c r="H8519" s="186"/>
    </row>
    <row r="8520" spans="1:8" ht="14.1" hidden="1" customHeight="1">
      <c r="A8520" s="206"/>
      <c r="B8520" s="206"/>
      <c r="C8520" s="206"/>
      <c r="D8520" s="206"/>
      <c r="E8520" s="212"/>
      <c r="F8520" s="220"/>
      <c r="H8520" s="186"/>
    </row>
    <row r="8521" spans="1:8" hidden="1">
      <c r="A8521" s="206"/>
      <c r="B8521" s="206"/>
      <c r="C8521" s="206"/>
      <c r="D8521" s="206"/>
      <c r="E8521" s="212"/>
      <c r="F8521" s="220"/>
      <c r="H8521" s="186"/>
    </row>
    <row r="8522" spans="1:8" ht="10.5" hidden="1" customHeight="1">
      <c r="A8522" s="791" t="s">
        <v>9794</v>
      </c>
      <c r="B8522" s="792"/>
      <c r="C8522" s="792"/>
      <c r="D8522" s="792"/>
      <c r="E8522" s="792"/>
      <c r="F8522" s="781" t="s">
        <v>3995</v>
      </c>
      <c r="G8522" s="782"/>
      <c r="H8522" s="186"/>
    </row>
    <row r="8523" spans="1:8" ht="10.5" hidden="1" customHeight="1">
      <c r="A8523" s="190" t="s">
        <v>10268</v>
      </c>
      <c r="B8523" s="191">
        <f>ROUND(F8538,2)</f>
        <v>24.72</v>
      </c>
      <c r="C8523" s="269"/>
      <c r="D8523" s="269"/>
      <c r="E8523" s="269"/>
      <c r="F8523" s="271"/>
      <c r="G8523" s="270"/>
      <c r="H8523" s="186"/>
    </row>
    <row r="8524" spans="1:8" ht="10.5" hidden="1" customHeight="1">
      <c r="A8524" s="195" t="s">
        <v>12885</v>
      </c>
      <c r="B8524" s="196" t="s">
        <v>8261</v>
      </c>
      <c r="C8524" s="196" t="s">
        <v>8262</v>
      </c>
      <c r="D8524" s="196" t="s">
        <v>8263</v>
      </c>
      <c r="E8524" s="196" t="s">
        <v>8264</v>
      </c>
      <c r="F8524" s="197" t="s">
        <v>8265</v>
      </c>
      <c r="H8524" s="186"/>
    </row>
    <row r="8525" spans="1:8" ht="10.5" hidden="1" customHeight="1">
      <c r="A8525" s="778" t="s">
        <v>13437</v>
      </c>
      <c r="B8525" s="779"/>
      <c r="C8525" s="779"/>
      <c r="D8525" s="779"/>
      <c r="E8525" s="779"/>
      <c r="F8525" s="780"/>
      <c r="H8525" s="186"/>
    </row>
    <row r="8526" spans="1:8" ht="10.5" hidden="1" customHeight="1">
      <c r="A8526" s="207" t="s">
        <v>13438</v>
      </c>
      <c r="B8526" s="208" t="s">
        <v>13439</v>
      </c>
      <c r="C8526" s="209" t="s">
        <v>13436</v>
      </c>
      <c r="D8526" s="210">
        <v>0.5</v>
      </c>
      <c r="E8526" s="211">
        <f>F$12</f>
        <v>2.12</v>
      </c>
      <c r="F8526" s="204">
        <f>PRODUCT(D8526:E8526)</f>
        <v>1.06</v>
      </c>
      <c r="H8526" s="186"/>
    </row>
    <row r="8527" spans="1:8" ht="10.5" hidden="1" customHeight="1">
      <c r="A8527" s="207" t="s">
        <v>8831</v>
      </c>
      <c r="B8527" s="208" t="s">
        <v>8832</v>
      </c>
      <c r="C8527" s="209" t="s">
        <v>13436</v>
      </c>
      <c r="D8527" s="210">
        <v>0.5</v>
      </c>
      <c r="E8527" s="211">
        <f>F$14</f>
        <v>2.89</v>
      </c>
      <c r="F8527" s="204">
        <f>PRODUCT(D8527:E8527)</f>
        <v>1.4450000000000001</v>
      </c>
      <c r="H8527" s="186"/>
    </row>
    <row r="8528" spans="1:8" ht="10.5" hidden="1" customHeight="1">
      <c r="A8528" s="783" t="s">
        <v>13444</v>
      </c>
      <c r="B8528" s="784"/>
      <c r="C8528" s="784"/>
      <c r="D8528" s="784"/>
      <c r="E8528" s="784"/>
      <c r="F8528" s="204">
        <f>SUM(F8526:F8527)</f>
        <v>2.5049999999999999</v>
      </c>
      <c r="H8528" s="186"/>
    </row>
    <row r="8529" spans="1:8" ht="10.5" hidden="1" customHeight="1">
      <c r="A8529" s="778" t="s">
        <v>13445</v>
      </c>
      <c r="B8529" s="779"/>
      <c r="C8529" s="779"/>
      <c r="D8529" s="779"/>
      <c r="E8529" s="779"/>
      <c r="F8529" s="780"/>
      <c r="H8529" s="186"/>
    </row>
    <row r="8530" spans="1:8" ht="10.5" hidden="1" customHeight="1">
      <c r="A8530" s="207" t="s">
        <v>1706</v>
      </c>
      <c r="B8530" s="208" t="s">
        <v>7096</v>
      </c>
      <c r="C8530" s="209" t="s">
        <v>6555</v>
      </c>
      <c r="D8530" s="272">
        <v>1</v>
      </c>
      <c r="E8530" s="211">
        <f>Insumos!D$2158</f>
        <v>7.21</v>
      </c>
      <c r="F8530" s="204">
        <f>PRODUCT(D8530:E8530)</f>
        <v>7.21</v>
      </c>
      <c r="H8530" s="186"/>
    </row>
    <row r="8531" spans="1:8" ht="10.5" hidden="1" customHeight="1">
      <c r="A8531" s="207" t="s">
        <v>1718</v>
      </c>
      <c r="B8531" s="208" t="s">
        <v>7097</v>
      </c>
      <c r="C8531" s="209" t="s">
        <v>6555</v>
      </c>
      <c r="D8531" s="272">
        <v>1</v>
      </c>
      <c r="E8531" s="211">
        <f>Insumos!D$2170</f>
        <v>4.71</v>
      </c>
      <c r="F8531" s="204">
        <f>PRODUCT(D8531:E8531)</f>
        <v>4.71</v>
      </c>
      <c r="H8531" s="186"/>
    </row>
    <row r="8532" spans="1:8" ht="10.5" hidden="1" customHeight="1">
      <c r="A8532" s="207" t="s">
        <v>1707</v>
      </c>
      <c r="B8532" s="208" t="s">
        <v>9799</v>
      </c>
      <c r="C8532" s="209" t="s">
        <v>6555</v>
      </c>
      <c r="D8532" s="272">
        <v>1</v>
      </c>
      <c r="E8532" s="211">
        <f>Insumos!D$2159</f>
        <v>1.01</v>
      </c>
      <c r="F8532" s="204">
        <f>PRODUCT(D8532:E8532)</f>
        <v>1.01</v>
      </c>
      <c r="H8532" s="186"/>
    </row>
    <row r="8533" spans="1:8" ht="10.5" hidden="1" customHeight="1">
      <c r="A8533" s="207" t="s">
        <v>1708</v>
      </c>
      <c r="B8533" s="208" t="s">
        <v>7099</v>
      </c>
      <c r="C8533" s="209" t="s">
        <v>4675</v>
      </c>
      <c r="D8533" s="272">
        <v>1</v>
      </c>
      <c r="E8533" s="211">
        <f>Insumos!D$2160</f>
        <v>2.09</v>
      </c>
      <c r="F8533" s="204">
        <f>PRODUCT(D8533:E8533)</f>
        <v>2.09</v>
      </c>
      <c r="H8533" s="186"/>
    </row>
    <row r="8534" spans="1:8" ht="10.5" hidden="1" customHeight="1">
      <c r="A8534" s="783" t="s">
        <v>10905</v>
      </c>
      <c r="B8534" s="784"/>
      <c r="C8534" s="784"/>
      <c r="D8534" s="784"/>
      <c r="E8534" s="784"/>
      <c r="F8534" s="204">
        <f>SUM(F8530:F8533)</f>
        <v>15.02</v>
      </c>
      <c r="H8534" s="186"/>
    </row>
    <row r="8535" spans="1:8" ht="10.5" hidden="1" customHeight="1">
      <c r="A8535" s="783" t="s">
        <v>6572</v>
      </c>
      <c r="B8535" s="784"/>
      <c r="C8535" s="784"/>
      <c r="D8535" s="784"/>
      <c r="E8535" s="206" t="s">
        <v>10906</v>
      </c>
      <c r="F8535" s="204">
        <f>SUM(F8528,F8534)</f>
        <v>17.524999999999999</v>
      </c>
      <c r="H8535" s="186"/>
    </row>
    <row r="8536" spans="1:8" ht="10.5" hidden="1" customHeight="1">
      <c r="A8536" s="783"/>
      <c r="B8536" s="784"/>
      <c r="C8536" s="784"/>
      <c r="D8536" s="784"/>
      <c r="E8536" s="212" t="s">
        <v>10907</v>
      </c>
      <c r="F8536" s="213">
        <f>F$10*(F8528)</f>
        <v>3.0761399999999997</v>
      </c>
      <c r="H8536" s="186"/>
    </row>
    <row r="8537" spans="1:8" ht="10.5" hidden="1" customHeight="1">
      <c r="A8537" s="783"/>
      <c r="B8537" s="784"/>
      <c r="C8537" s="784"/>
      <c r="D8537" s="784"/>
      <c r="E8537" s="206" t="s">
        <v>10908</v>
      </c>
      <c r="F8537" s="213">
        <f>SUM(F8535:F8536)*F$11</f>
        <v>4.120228</v>
      </c>
      <c r="H8537" s="186"/>
    </row>
    <row r="8538" spans="1:8" ht="10.5" hidden="1" customHeight="1">
      <c r="A8538" s="789"/>
      <c r="B8538" s="790"/>
      <c r="C8538" s="790"/>
      <c r="D8538" s="790"/>
      <c r="E8538" s="215" t="s">
        <v>10909</v>
      </c>
      <c r="F8538" s="216">
        <f>SUM(F8535:F8537)</f>
        <v>24.721367999999998</v>
      </c>
      <c r="H8538" s="186"/>
    </row>
    <row r="8539" spans="1:8" ht="10.5" hidden="1" customHeight="1">
      <c r="A8539" s="206"/>
      <c r="B8539" s="206"/>
      <c r="C8539" s="206"/>
      <c r="D8539" s="206"/>
      <c r="E8539" s="212"/>
      <c r="F8539" s="220"/>
      <c r="H8539" s="186"/>
    </row>
    <row r="8540" spans="1:8" ht="10.5" hidden="1" customHeight="1">
      <c r="A8540" s="791" t="s">
        <v>9795</v>
      </c>
      <c r="B8540" s="792"/>
      <c r="C8540" s="792"/>
      <c r="D8540" s="792"/>
      <c r="E8540" s="792"/>
      <c r="F8540" s="781" t="s">
        <v>3995</v>
      </c>
      <c r="G8540" s="782"/>
      <c r="H8540" s="186"/>
    </row>
    <row r="8541" spans="1:8" ht="10.5" hidden="1" customHeight="1">
      <c r="A8541" s="190" t="s">
        <v>10268</v>
      </c>
      <c r="B8541" s="191">
        <f>ROUND(F8556,2)</f>
        <v>29.35</v>
      </c>
      <c r="C8541" s="269"/>
      <c r="D8541" s="269"/>
      <c r="E8541" s="269"/>
      <c r="F8541" s="271"/>
      <c r="G8541" s="270"/>
      <c r="H8541" s="186"/>
    </row>
    <row r="8542" spans="1:8" ht="10.5" hidden="1" customHeight="1">
      <c r="A8542" s="195" t="s">
        <v>12885</v>
      </c>
      <c r="B8542" s="196" t="s">
        <v>8261</v>
      </c>
      <c r="C8542" s="196" t="s">
        <v>8262</v>
      </c>
      <c r="D8542" s="196" t="s">
        <v>8263</v>
      </c>
      <c r="E8542" s="196" t="s">
        <v>8264</v>
      </c>
      <c r="F8542" s="197" t="s">
        <v>8265</v>
      </c>
      <c r="H8542" s="186"/>
    </row>
    <row r="8543" spans="1:8" ht="10.5" hidden="1" customHeight="1">
      <c r="A8543" s="778" t="s">
        <v>13437</v>
      </c>
      <c r="B8543" s="779"/>
      <c r="C8543" s="779"/>
      <c r="D8543" s="779"/>
      <c r="E8543" s="779"/>
      <c r="F8543" s="780"/>
      <c r="H8543" s="186"/>
    </row>
    <row r="8544" spans="1:8" ht="10.5" hidden="1" customHeight="1">
      <c r="A8544" s="207" t="s">
        <v>13438</v>
      </c>
      <c r="B8544" s="208" t="s">
        <v>13439</v>
      </c>
      <c r="C8544" s="209" t="s">
        <v>13436</v>
      </c>
      <c r="D8544" s="210">
        <v>0.5</v>
      </c>
      <c r="E8544" s="211">
        <f>F$12</f>
        <v>2.12</v>
      </c>
      <c r="F8544" s="204">
        <f>PRODUCT(D8544:E8544)</f>
        <v>1.06</v>
      </c>
      <c r="H8544" s="186"/>
    </row>
    <row r="8545" spans="1:8" ht="10.5" hidden="1" customHeight="1">
      <c r="A8545" s="207" t="s">
        <v>8831</v>
      </c>
      <c r="B8545" s="208" t="s">
        <v>8832</v>
      </c>
      <c r="C8545" s="209" t="s">
        <v>13436</v>
      </c>
      <c r="D8545" s="210">
        <v>0.5</v>
      </c>
      <c r="E8545" s="211">
        <f>F$14</f>
        <v>2.89</v>
      </c>
      <c r="F8545" s="204">
        <f>PRODUCT(D8545:E8545)</f>
        <v>1.4450000000000001</v>
      </c>
      <c r="H8545" s="186"/>
    </row>
    <row r="8546" spans="1:8" ht="10.5" hidden="1" customHeight="1">
      <c r="A8546" s="783" t="s">
        <v>13444</v>
      </c>
      <c r="B8546" s="784"/>
      <c r="C8546" s="784"/>
      <c r="D8546" s="784"/>
      <c r="E8546" s="784"/>
      <c r="F8546" s="204">
        <f>SUM(F8544:F8545)</f>
        <v>2.5049999999999999</v>
      </c>
      <c r="H8546" s="186"/>
    </row>
    <row r="8547" spans="1:8" ht="10.5" hidden="1" customHeight="1">
      <c r="A8547" s="778" t="s">
        <v>13445</v>
      </c>
      <c r="B8547" s="779"/>
      <c r="C8547" s="779"/>
      <c r="D8547" s="779"/>
      <c r="E8547" s="779"/>
      <c r="F8547" s="780"/>
      <c r="H8547" s="186"/>
    </row>
    <row r="8548" spans="1:8" ht="10.5" hidden="1" customHeight="1">
      <c r="A8548" s="207" t="s">
        <v>1719</v>
      </c>
      <c r="B8548" s="208" t="s">
        <v>9796</v>
      </c>
      <c r="C8548" s="209" t="s">
        <v>6555</v>
      </c>
      <c r="D8548" s="272">
        <v>1</v>
      </c>
      <c r="E8548" s="211">
        <f>Insumos!D$2171</f>
        <v>11.07</v>
      </c>
      <c r="F8548" s="204">
        <f>PRODUCT(D8548:E8548)</f>
        <v>11.07</v>
      </c>
      <c r="H8548" s="186"/>
    </row>
    <row r="8549" spans="1:8" ht="10.5" hidden="1" customHeight="1">
      <c r="A8549" s="207" t="s">
        <v>1718</v>
      </c>
      <c r="B8549" s="208" t="s">
        <v>7097</v>
      </c>
      <c r="C8549" s="209" t="s">
        <v>6555</v>
      </c>
      <c r="D8549" s="272">
        <v>1</v>
      </c>
      <c r="E8549" s="211">
        <f>Insumos!D$2170</f>
        <v>4.71</v>
      </c>
      <c r="F8549" s="204">
        <f>PRODUCT(D8549:E8549)</f>
        <v>4.71</v>
      </c>
      <c r="H8549" s="186"/>
    </row>
    <row r="8550" spans="1:8" ht="10.5" hidden="1" customHeight="1">
      <c r="A8550" s="207" t="s">
        <v>1707</v>
      </c>
      <c r="B8550" s="208" t="s">
        <v>9799</v>
      </c>
      <c r="C8550" s="209" t="s">
        <v>6555</v>
      </c>
      <c r="D8550" s="272">
        <v>1</v>
      </c>
      <c r="E8550" s="211">
        <f>Insumos!D$2159</f>
        <v>1.01</v>
      </c>
      <c r="F8550" s="204">
        <f>PRODUCT(D8550:E8550)</f>
        <v>1.01</v>
      </c>
      <c r="H8550" s="186"/>
    </row>
    <row r="8551" spans="1:8" ht="10.5" hidden="1" customHeight="1">
      <c r="A8551" s="207" t="s">
        <v>1708</v>
      </c>
      <c r="B8551" s="208" t="s">
        <v>7099</v>
      </c>
      <c r="C8551" s="209" t="s">
        <v>4675</v>
      </c>
      <c r="D8551" s="272">
        <v>1</v>
      </c>
      <c r="E8551" s="211">
        <f>Insumos!D$2160</f>
        <v>2.09</v>
      </c>
      <c r="F8551" s="204">
        <f>PRODUCT(D8551:E8551)</f>
        <v>2.09</v>
      </c>
      <c r="H8551" s="186"/>
    </row>
    <row r="8552" spans="1:8" ht="10.5" hidden="1" customHeight="1">
      <c r="A8552" s="783" t="s">
        <v>10905</v>
      </c>
      <c r="B8552" s="784"/>
      <c r="C8552" s="784"/>
      <c r="D8552" s="784"/>
      <c r="E8552" s="784"/>
      <c r="F8552" s="204">
        <f>SUM(F8548:F8551)</f>
        <v>18.880000000000003</v>
      </c>
      <c r="H8552" s="186"/>
    </row>
    <row r="8553" spans="1:8" ht="10.5" hidden="1" customHeight="1">
      <c r="A8553" s="783" t="s">
        <v>6572</v>
      </c>
      <c r="B8553" s="784"/>
      <c r="C8553" s="784"/>
      <c r="D8553" s="784"/>
      <c r="E8553" s="206" t="s">
        <v>10906</v>
      </c>
      <c r="F8553" s="204">
        <f>SUM(F8546,F8552)</f>
        <v>21.385000000000002</v>
      </c>
      <c r="H8553" s="186"/>
    </row>
    <row r="8554" spans="1:8" ht="10.5" hidden="1" customHeight="1">
      <c r="A8554" s="783"/>
      <c r="B8554" s="784"/>
      <c r="C8554" s="784"/>
      <c r="D8554" s="784"/>
      <c r="E8554" s="212" t="s">
        <v>10907</v>
      </c>
      <c r="F8554" s="213">
        <f>F$10*(F8546)</f>
        <v>3.0761399999999997</v>
      </c>
      <c r="H8554" s="186"/>
    </row>
    <row r="8555" spans="1:8" ht="10.5" hidden="1" customHeight="1">
      <c r="A8555" s="783"/>
      <c r="B8555" s="784"/>
      <c r="C8555" s="784"/>
      <c r="D8555" s="784"/>
      <c r="E8555" s="206" t="s">
        <v>10908</v>
      </c>
      <c r="F8555" s="213">
        <f>SUM(F8553:F8554)*F$11</f>
        <v>4.8922280000000002</v>
      </c>
      <c r="H8555" s="186"/>
    </row>
    <row r="8556" spans="1:8" ht="10.5" hidden="1" customHeight="1">
      <c r="A8556" s="789"/>
      <c r="B8556" s="790"/>
      <c r="C8556" s="790"/>
      <c r="D8556" s="790"/>
      <c r="E8556" s="215" t="s">
        <v>10909</v>
      </c>
      <c r="F8556" s="216">
        <f>SUM(F8553:F8555)</f>
        <v>29.353368</v>
      </c>
      <c r="H8556" s="186"/>
    </row>
    <row r="8557" spans="1:8" ht="10.5" hidden="1" customHeight="1">
      <c r="A8557" s="206"/>
      <c r="B8557" s="206"/>
      <c r="C8557" s="206"/>
      <c r="D8557" s="206"/>
      <c r="E8557" s="212"/>
      <c r="F8557" s="220"/>
      <c r="H8557" s="186"/>
    </row>
    <row r="8558" spans="1:8" ht="10.5" hidden="1" customHeight="1">
      <c r="A8558" s="791" t="s">
        <v>9797</v>
      </c>
      <c r="B8558" s="792"/>
      <c r="C8558" s="792"/>
      <c r="D8558" s="792"/>
      <c r="E8558" s="792"/>
      <c r="F8558" s="781" t="s">
        <v>3995</v>
      </c>
      <c r="G8558" s="782"/>
      <c r="H8558" s="186"/>
    </row>
    <row r="8559" spans="1:8" ht="10.5" hidden="1" customHeight="1">
      <c r="A8559" s="190" t="s">
        <v>10268</v>
      </c>
      <c r="B8559" s="191">
        <f>ROUND(F8574,2)</f>
        <v>41.05</v>
      </c>
      <c r="C8559" s="269"/>
      <c r="D8559" s="269"/>
      <c r="E8559" s="269"/>
      <c r="F8559" s="271"/>
      <c r="G8559" s="270"/>
      <c r="H8559" s="186"/>
    </row>
    <row r="8560" spans="1:8" ht="10.5" hidden="1" customHeight="1">
      <c r="A8560" s="195" t="s">
        <v>12885</v>
      </c>
      <c r="B8560" s="196" t="s">
        <v>8261</v>
      </c>
      <c r="C8560" s="196" t="s">
        <v>8262</v>
      </c>
      <c r="D8560" s="196" t="s">
        <v>8263</v>
      </c>
      <c r="E8560" s="196" t="s">
        <v>8264</v>
      </c>
      <c r="F8560" s="197" t="s">
        <v>8265</v>
      </c>
      <c r="H8560" s="186"/>
    </row>
    <row r="8561" spans="1:8" ht="10.5" hidden="1" customHeight="1">
      <c r="A8561" s="778" t="s">
        <v>13437</v>
      </c>
      <c r="B8561" s="779"/>
      <c r="C8561" s="779"/>
      <c r="D8561" s="779"/>
      <c r="E8561" s="779"/>
      <c r="F8561" s="780"/>
      <c r="H8561" s="186"/>
    </row>
    <row r="8562" spans="1:8" ht="10.5" hidden="1" customHeight="1">
      <c r="A8562" s="207" t="s">
        <v>13438</v>
      </c>
      <c r="B8562" s="208" t="s">
        <v>13439</v>
      </c>
      <c r="C8562" s="209" t="s">
        <v>13436</v>
      </c>
      <c r="D8562" s="210">
        <v>0.5</v>
      </c>
      <c r="E8562" s="211">
        <f>F$12</f>
        <v>2.12</v>
      </c>
      <c r="F8562" s="204">
        <f>PRODUCT(D8562:E8562)</f>
        <v>1.06</v>
      </c>
      <c r="H8562" s="186"/>
    </row>
    <row r="8563" spans="1:8" ht="10.5" hidden="1" customHeight="1">
      <c r="A8563" s="207" t="s">
        <v>8831</v>
      </c>
      <c r="B8563" s="208" t="s">
        <v>8832</v>
      </c>
      <c r="C8563" s="209" t="s">
        <v>13436</v>
      </c>
      <c r="D8563" s="210">
        <v>0.5</v>
      </c>
      <c r="E8563" s="211">
        <f>F$14</f>
        <v>2.89</v>
      </c>
      <c r="F8563" s="204">
        <f>PRODUCT(D8563:E8563)</f>
        <v>1.4450000000000001</v>
      </c>
      <c r="H8563" s="186"/>
    </row>
    <row r="8564" spans="1:8" ht="10.5" hidden="1" customHeight="1">
      <c r="A8564" s="205" t="s">
        <v>13444</v>
      </c>
      <c r="B8564" s="206"/>
      <c r="C8564" s="206"/>
      <c r="D8564" s="206"/>
      <c r="E8564" s="206"/>
      <c r="F8564" s="204">
        <f>SUM(F8562:F8563)</f>
        <v>2.5049999999999999</v>
      </c>
      <c r="H8564" s="186"/>
    </row>
    <row r="8565" spans="1:8" ht="10.5" hidden="1" customHeight="1">
      <c r="A8565" s="778" t="s">
        <v>13445</v>
      </c>
      <c r="B8565" s="779"/>
      <c r="C8565" s="779"/>
      <c r="D8565" s="779"/>
      <c r="E8565" s="779"/>
      <c r="F8565" s="780"/>
      <c r="H8565" s="186"/>
    </row>
    <row r="8566" spans="1:8" ht="10.5" hidden="1" customHeight="1">
      <c r="A8566" s="207" t="s">
        <v>1720</v>
      </c>
      <c r="B8566" s="208" t="s">
        <v>9798</v>
      </c>
      <c r="C8566" s="209" t="s">
        <v>6555</v>
      </c>
      <c r="D8566" s="272">
        <v>1</v>
      </c>
      <c r="E8566" s="211">
        <f>Insumos!D$2172</f>
        <v>20.82</v>
      </c>
      <c r="F8566" s="204">
        <f>PRODUCT(D8566:E8566)</f>
        <v>20.82</v>
      </c>
      <c r="H8566" s="186"/>
    </row>
    <row r="8567" spans="1:8" ht="10.5" hidden="1" customHeight="1">
      <c r="A8567" s="207" t="s">
        <v>1718</v>
      </c>
      <c r="B8567" s="208" t="s">
        <v>7097</v>
      </c>
      <c r="C8567" s="209" t="s">
        <v>6555</v>
      </c>
      <c r="D8567" s="272">
        <v>1</v>
      </c>
      <c r="E8567" s="211">
        <f>Insumos!D$2170</f>
        <v>4.71</v>
      </c>
      <c r="F8567" s="204">
        <f>PRODUCT(D8567:E8567)</f>
        <v>4.71</v>
      </c>
      <c r="H8567" s="186"/>
    </row>
    <row r="8568" spans="1:8" ht="10.5" hidden="1" customHeight="1">
      <c r="A8568" s="207" t="s">
        <v>1707</v>
      </c>
      <c r="B8568" s="208" t="s">
        <v>9799</v>
      </c>
      <c r="C8568" s="209" t="s">
        <v>6555</v>
      </c>
      <c r="D8568" s="272">
        <v>1</v>
      </c>
      <c r="E8568" s="211">
        <f>Insumos!D$2159</f>
        <v>1.01</v>
      </c>
      <c r="F8568" s="204">
        <f>PRODUCT(D8568:E8568)</f>
        <v>1.01</v>
      </c>
      <c r="H8568" s="186"/>
    </row>
    <row r="8569" spans="1:8" ht="10.5" hidden="1" customHeight="1">
      <c r="A8569" s="207" t="s">
        <v>1708</v>
      </c>
      <c r="B8569" s="208" t="s">
        <v>7099</v>
      </c>
      <c r="C8569" s="209" t="s">
        <v>4675</v>
      </c>
      <c r="D8569" s="272">
        <v>1</v>
      </c>
      <c r="E8569" s="211">
        <f>Insumos!D$2160</f>
        <v>2.09</v>
      </c>
      <c r="F8569" s="204">
        <f>PRODUCT(D8569:E8569)</f>
        <v>2.09</v>
      </c>
      <c r="H8569" s="186"/>
    </row>
    <row r="8570" spans="1:8" ht="10.5" hidden="1" customHeight="1">
      <c r="A8570" s="783" t="s">
        <v>10905</v>
      </c>
      <c r="B8570" s="784"/>
      <c r="C8570" s="784"/>
      <c r="D8570" s="784"/>
      <c r="E8570" s="784"/>
      <c r="F8570" s="204">
        <f>SUM(F8566:F8569)</f>
        <v>28.630000000000003</v>
      </c>
      <c r="H8570" s="186"/>
    </row>
    <row r="8571" spans="1:8" ht="10.5" hidden="1" customHeight="1">
      <c r="A8571" s="783" t="s">
        <v>6572</v>
      </c>
      <c r="B8571" s="784"/>
      <c r="C8571" s="784"/>
      <c r="D8571" s="784"/>
      <c r="E8571" s="206" t="s">
        <v>10906</v>
      </c>
      <c r="F8571" s="204">
        <f>SUM(F8564,F8570)</f>
        <v>31.135000000000002</v>
      </c>
      <c r="H8571" s="186"/>
    </row>
    <row r="8572" spans="1:8" ht="10.5" hidden="1" customHeight="1">
      <c r="A8572" s="783"/>
      <c r="B8572" s="784"/>
      <c r="C8572" s="784"/>
      <c r="D8572" s="784"/>
      <c r="E8572" s="212" t="s">
        <v>10907</v>
      </c>
      <c r="F8572" s="213">
        <f>F$10*(F8564)</f>
        <v>3.0761399999999997</v>
      </c>
      <c r="H8572" s="186"/>
    </row>
    <row r="8573" spans="1:8" ht="10.5" hidden="1" customHeight="1">
      <c r="A8573" s="783"/>
      <c r="B8573" s="784"/>
      <c r="C8573" s="784"/>
      <c r="D8573" s="784"/>
      <c r="E8573" s="206" t="s">
        <v>10908</v>
      </c>
      <c r="F8573" s="213">
        <f>SUM(F8571:F8572)*F$11</f>
        <v>6.8422280000000004</v>
      </c>
      <c r="H8573" s="186"/>
    </row>
    <row r="8574" spans="1:8" ht="10.5" hidden="1" customHeight="1">
      <c r="A8574" s="789"/>
      <c r="B8574" s="790"/>
      <c r="C8574" s="790"/>
      <c r="D8574" s="790"/>
      <c r="E8574" s="215" t="s">
        <v>10909</v>
      </c>
      <c r="F8574" s="216">
        <f>SUM(F8571:F8573)</f>
        <v>41.053367999999999</v>
      </c>
      <c r="H8574" s="186"/>
    </row>
    <row r="8575" spans="1:8" ht="25.5" hidden="1" customHeight="1">
      <c r="A8575" s="551" t="s">
        <v>2435</v>
      </c>
      <c r="B8575" s="560"/>
      <c r="C8575" s="560"/>
      <c r="D8575" s="560"/>
      <c r="E8575" s="560"/>
      <c r="F8575" s="781" t="s">
        <v>3995</v>
      </c>
      <c r="G8575" s="782"/>
      <c r="H8575" s="186"/>
    </row>
    <row r="8576" spans="1:8" ht="12.75" hidden="1" customHeight="1">
      <c r="A8576" s="190" t="s">
        <v>10268</v>
      </c>
      <c r="B8576" s="191">
        <f>ROUND(F8585,2)</f>
        <v>16.07</v>
      </c>
      <c r="C8576" s="269"/>
      <c r="D8576" s="269"/>
      <c r="E8576" s="269"/>
      <c r="F8576" s="271"/>
      <c r="G8576" s="270"/>
      <c r="H8576" s="186"/>
    </row>
    <row r="8577" spans="1:8" hidden="1">
      <c r="A8577" s="195" t="s">
        <v>12885</v>
      </c>
      <c r="B8577" s="196" t="s">
        <v>8261</v>
      </c>
      <c r="C8577" s="196" t="s">
        <v>8262</v>
      </c>
      <c r="D8577" s="196" t="s">
        <v>8263</v>
      </c>
      <c r="E8577" s="196" t="s">
        <v>8264</v>
      </c>
      <c r="F8577" s="197" t="s">
        <v>8265</v>
      </c>
      <c r="H8577" s="186"/>
    </row>
    <row r="8578" spans="1:8" ht="12.75" hidden="1" customHeight="1">
      <c r="A8578" s="778" t="s">
        <v>13437</v>
      </c>
      <c r="B8578" s="779"/>
      <c r="C8578" s="779"/>
      <c r="D8578" s="779"/>
      <c r="E8578" s="779"/>
      <c r="F8578" s="780"/>
      <c r="H8578" s="186"/>
    </row>
    <row r="8579" spans="1:8" hidden="1">
      <c r="A8579" s="207" t="s">
        <v>13438</v>
      </c>
      <c r="B8579" s="208" t="s">
        <v>13439</v>
      </c>
      <c r="C8579" s="209" t="s">
        <v>13436</v>
      </c>
      <c r="D8579" s="210">
        <v>1.2</v>
      </c>
      <c r="E8579" s="211">
        <f>F$12</f>
        <v>2.12</v>
      </c>
      <c r="F8579" s="204">
        <f>PRODUCT(D8579:E8579)</f>
        <v>2.544</v>
      </c>
      <c r="H8579" s="186"/>
    </row>
    <row r="8580" spans="1:8" hidden="1">
      <c r="A8580" s="207" t="s">
        <v>8831</v>
      </c>
      <c r="B8580" s="208" t="s">
        <v>8832</v>
      </c>
      <c r="C8580" s="209" t="s">
        <v>13436</v>
      </c>
      <c r="D8580" s="210">
        <v>1.2</v>
      </c>
      <c r="E8580" s="211">
        <f>F$14</f>
        <v>2.89</v>
      </c>
      <c r="F8580" s="204">
        <f>PRODUCT(D8580:E8580)</f>
        <v>3.468</v>
      </c>
      <c r="H8580" s="186"/>
    </row>
    <row r="8581" spans="1:8" ht="12.75" hidden="1" customHeight="1">
      <c r="A8581" s="205" t="s">
        <v>13444</v>
      </c>
      <c r="B8581" s="206"/>
      <c r="C8581" s="206"/>
      <c r="D8581" s="206"/>
      <c r="E8581" s="206"/>
      <c r="F8581" s="204">
        <f>SUM(F8579:F8580)</f>
        <v>6.0120000000000005</v>
      </c>
      <c r="H8581" s="186"/>
    </row>
    <row r="8582" spans="1:8" hidden="1">
      <c r="A8582" s="783" t="s">
        <v>6572</v>
      </c>
      <c r="B8582" s="784"/>
      <c r="C8582" s="784"/>
      <c r="D8582" s="784"/>
      <c r="E8582" s="206" t="s">
        <v>10906</v>
      </c>
      <c r="F8582" s="204">
        <f>SUM(F8581)</f>
        <v>6.0120000000000005</v>
      </c>
      <c r="H8582" s="186"/>
    </row>
    <row r="8583" spans="1:8" hidden="1">
      <c r="A8583" s="783"/>
      <c r="B8583" s="784"/>
      <c r="C8583" s="784"/>
      <c r="D8583" s="784"/>
      <c r="E8583" s="212" t="s">
        <v>10907</v>
      </c>
      <c r="F8583" s="213">
        <f>F$10*(F8581)</f>
        <v>7.3827360000000004</v>
      </c>
      <c r="H8583" s="186"/>
    </row>
    <row r="8584" spans="1:8" hidden="1">
      <c r="A8584" s="783"/>
      <c r="B8584" s="784"/>
      <c r="C8584" s="784"/>
      <c r="D8584" s="784"/>
      <c r="E8584" s="206" t="s">
        <v>10908</v>
      </c>
      <c r="F8584" s="213">
        <f>SUM(F8582:F8583)*F$11</f>
        <v>2.6789472000000005</v>
      </c>
      <c r="H8584" s="186"/>
    </row>
    <row r="8585" spans="1:8" hidden="1">
      <c r="A8585" s="789"/>
      <c r="B8585" s="790"/>
      <c r="C8585" s="790"/>
      <c r="D8585" s="790"/>
      <c r="E8585" s="215" t="s">
        <v>10909</v>
      </c>
      <c r="F8585" s="216">
        <f>SUM(F8582:F8584)</f>
        <v>16.073683200000001</v>
      </c>
      <c r="H8585" s="186"/>
    </row>
    <row r="8586" spans="1:8" hidden="1">
      <c r="A8586" s="206"/>
      <c r="B8586" s="206"/>
      <c r="C8586" s="206"/>
      <c r="D8586" s="206"/>
      <c r="E8586" s="212"/>
      <c r="F8586" s="220"/>
      <c r="H8586" s="186"/>
    </row>
    <row r="8587" spans="1:8" ht="12.75" hidden="1" customHeight="1">
      <c r="A8587" s="551" t="s">
        <v>6123</v>
      </c>
      <c r="B8587" s="560"/>
      <c r="C8587" s="560"/>
      <c r="D8587" s="560"/>
      <c r="E8587" s="560"/>
      <c r="F8587" s="781" t="s">
        <v>3995</v>
      </c>
      <c r="G8587" s="782"/>
      <c r="H8587" s="186"/>
    </row>
    <row r="8588" spans="1:8" hidden="1">
      <c r="A8588" s="190" t="s">
        <v>10268</v>
      </c>
      <c r="B8588" s="191">
        <f>ROUND(F8608,2)</f>
        <v>30.36</v>
      </c>
      <c r="C8588" s="269"/>
      <c r="D8588" s="269"/>
      <c r="E8588" s="269"/>
      <c r="F8588" s="271"/>
      <c r="G8588" s="270"/>
      <c r="H8588" s="186"/>
    </row>
    <row r="8589" spans="1:8" hidden="1">
      <c r="A8589" s="195" t="s">
        <v>12885</v>
      </c>
      <c r="B8589" s="196" t="s">
        <v>8261</v>
      </c>
      <c r="C8589" s="196" t="s">
        <v>8262</v>
      </c>
      <c r="D8589" s="196" t="s">
        <v>8263</v>
      </c>
      <c r="E8589" s="196" t="s">
        <v>8264</v>
      </c>
      <c r="F8589" s="197" t="s">
        <v>8265</v>
      </c>
      <c r="H8589" s="186"/>
    </row>
    <row r="8590" spans="1:8" ht="12.75" hidden="1" customHeight="1">
      <c r="A8590" s="778" t="s">
        <v>6573</v>
      </c>
      <c r="B8590" s="779"/>
      <c r="C8590" s="779"/>
      <c r="D8590" s="779"/>
      <c r="E8590" s="779"/>
      <c r="F8590" s="780"/>
      <c r="H8590" s="186"/>
    </row>
    <row r="8591" spans="1:8" hidden="1">
      <c r="A8591" s="219" t="s">
        <v>13434</v>
      </c>
      <c r="B8591" s="325" t="s">
        <v>6124</v>
      </c>
      <c r="C8591" s="209" t="s">
        <v>13436</v>
      </c>
      <c r="D8591" s="210">
        <v>0.2</v>
      </c>
      <c r="E8591" s="211">
        <f>Insumos!D$47</f>
        <v>67.58</v>
      </c>
      <c r="F8591" s="204">
        <f>PRODUCT(D8591:E8591)</f>
        <v>13.516</v>
      </c>
      <c r="H8591" s="186"/>
    </row>
    <row r="8592" spans="1:8" ht="12.75" hidden="1" customHeight="1">
      <c r="A8592" s="783" t="s">
        <v>7469</v>
      </c>
      <c r="B8592" s="784"/>
      <c r="C8592" s="784"/>
      <c r="D8592" s="784"/>
      <c r="E8592" s="784"/>
      <c r="F8592" s="204">
        <f>SUM(F8591)</f>
        <v>13.516</v>
      </c>
      <c r="H8592" s="186"/>
    </row>
    <row r="8593" spans="1:8" ht="12.75" hidden="1" customHeight="1">
      <c r="A8593" s="778" t="s">
        <v>13437</v>
      </c>
      <c r="B8593" s="779"/>
      <c r="C8593" s="779"/>
      <c r="D8593" s="779"/>
      <c r="E8593" s="779"/>
      <c r="F8593" s="780"/>
      <c r="H8593" s="186"/>
    </row>
    <row r="8594" spans="1:8" hidden="1">
      <c r="A8594" s="207" t="s">
        <v>13438</v>
      </c>
      <c r="B8594" s="208" t="s">
        <v>7094</v>
      </c>
      <c r="C8594" s="209" t="s">
        <v>13436</v>
      </c>
      <c r="D8594" s="210">
        <v>0.7</v>
      </c>
      <c r="E8594" s="211">
        <f>F$12</f>
        <v>2.12</v>
      </c>
      <c r="F8594" s="204">
        <f>PRODUCT(D8594:E8594)</f>
        <v>1.484</v>
      </c>
      <c r="H8594" s="186"/>
    </row>
    <row r="8595" spans="1:8" hidden="1">
      <c r="A8595" s="207" t="s">
        <v>8831</v>
      </c>
      <c r="B8595" s="208" t="s">
        <v>7095</v>
      </c>
      <c r="C8595" s="209" t="s">
        <v>13436</v>
      </c>
      <c r="D8595" s="210">
        <v>0.7</v>
      </c>
      <c r="E8595" s="211">
        <f>F$14</f>
        <v>2.89</v>
      </c>
      <c r="F8595" s="204">
        <f>PRODUCT(D8595:E8595)</f>
        <v>2.0230000000000001</v>
      </c>
      <c r="H8595" s="186"/>
    </row>
    <row r="8596" spans="1:8" ht="12.75" hidden="1" customHeight="1">
      <c r="A8596" s="205" t="s">
        <v>13444</v>
      </c>
      <c r="B8596" s="206"/>
      <c r="C8596" s="206"/>
      <c r="D8596" s="206"/>
      <c r="E8596" s="206"/>
      <c r="F8596" s="204">
        <f>SUM(F8594:F8595)</f>
        <v>3.5070000000000001</v>
      </c>
      <c r="H8596" s="186"/>
    </row>
    <row r="8597" spans="1:8" hidden="1">
      <c r="A8597" s="198" t="s">
        <v>13445</v>
      </c>
      <c r="B8597" s="199"/>
      <c r="C8597" s="199"/>
      <c r="D8597" s="199"/>
      <c r="E8597" s="199"/>
      <c r="F8597" s="200"/>
      <c r="H8597" s="186"/>
    </row>
    <row r="8598" spans="1:8" hidden="1">
      <c r="A8598" s="207" t="s">
        <v>8777</v>
      </c>
      <c r="B8598" s="480" t="s">
        <v>6125</v>
      </c>
      <c r="C8598" s="209" t="s">
        <v>6555</v>
      </c>
      <c r="D8598" s="272">
        <v>0.05</v>
      </c>
      <c r="E8598" s="211">
        <f>Insumos!D$1560</f>
        <v>2.5099999999999998</v>
      </c>
      <c r="F8598" s="204">
        <f t="shared" ref="F8598:F8603" si="44">PRODUCT(D8598:E8598)</f>
        <v>0.1255</v>
      </c>
      <c r="H8598" s="186"/>
    </row>
    <row r="8599" spans="1:8" hidden="1">
      <c r="A8599" s="207" t="s">
        <v>8056</v>
      </c>
      <c r="B8599" s="480" t="s">
        <v>8057</v>
      </c>
      <c r="C8599" s="209" t="s">
        <v>11972</v>
      </c>
      <c r="D8599" s="272">
        <v>0.05</v>
      </c>
      <c r="E8599" s="211">
        <f>Insumos!D$12</f>
        <v>42.5</v>
      </c>
      <c r="F8599" s="204">
        <f t="shared" si="44"/>
        <v>2.125</v>
      </c>
      <c r="H8599" s="186"/>
    </row>
    <row r="8600" spans="1:8" hidden="1">
      <c r="A8600" s="207" t="s">
        <v>8241</v>
      </c>
      <c r="B8600" s="480" t="s">
        <v>8242</v>
      </c>
      <c r="C8600" s="209" t="s">
        <v>11972</v>
      </c>
      <c r="D8600" s="272">
        <v>0.01</v>
      </c>
      <c r="E8600" s="211">
        <f>Insumos!D$17</f>
        <v>44</v>
      </c>
      <c r="F8600" s="204">
        <f t="shared" si="44"/>
        <v>0.44</v>
      </c>
      <c r="H8600" s="186"/>
    </row>
    <row r="8601" spans="1:8" hidden="1">
      <c r="A8601" s="207" t="s">
        <v>8245</v>
      </c>
      <c r="B8601" s="480" t="s">
        <v>8246</v>
      </c>
      <c r="C8601" s="209" t="s">
        <v>8247</v>
      </c>
      <c r="D8601" s="272">
        <v>2</v>
      </c>
      <c r="E8601" s="211">
        <f>Insumos!D$22</f>
        <v>0.46</v>
      </c>
      <c r="F8601" s="204">
        <f t="shared" si="44"/>
        <v>0.92</v>
      </c>
      <c r="H8601" s="186"/>
    </row>
    <row r="8602" spans="1:8" hidden="1">
      <c r="A8602" s="207" t="s">
        <v>8779</v>
      </c>
      <c r="B8602" s="480" t="s">
        <v>6126</v>
      </c>
      <c r="C8602" s="209" t="s">
        <v>6555</v>
      </c>
      <c r="D8602" s="210">
        <v>0.1</v>
      </c>
      <c r="E8602" s="211">
        <f>Insumos!D$1711</f>
        <v>3.33</v>
      </c>
      <c r="F8602" s="204">
        <f t="shared" si="44"/>
        <v>0.33300000000000002</v>
      </c>
      <c r="H8602" s="186"/>
    </row>
    <row r="8603" spans="1:8" hidden="1">
      <c r="A8603" s="207" t="s">
        <v>8781</v>
      </c>
      <c r="B8603" s="480" t="s">
        <v>10918</v>
      </c>
      <c r="C8603" s="209" t="s">
        <v>8247</v>
      </c>
      <c r="D8603" s="272">
        <v>5.9999999999999995E-4</v>
      </c>
      <c r="E8603" s="211">
        <f>Insumos!D$344</f>
        <v>46.16</v>
      </c>
      <c r="F8603" s="204">
        <f t="shared" si="44"/>
        <v>2.7695999999999995E-2</v>
      </c>
      <c r="H8603" s="186"/>
    </row>
    <row r="8604" spans="1:8" ht="12.75" hidden="1" customHeight="1">
      <c r="A8604" s="205" t="s">
        <v>10905</v>
      </c>
      <c r="B8604" s="206"/>
      <c r="C8604" s="206"/>
      <c r="D8604" s="206"/>
      <c r="E8604" s="206"/>
      <c r="F8604" s="204">
        <f>SUM(F8598:F8603)</f>
        <v>3.9711960000000004</v>
      </c>
      <c r="H8604" s="186"/>
    </row>
    <row r="8605" spans="1:8" hidden="1">
      <c r="A8605" s="783" t="s">
        <v>6572</v>
      </c>
      <c r="B8605" s="784"/>
      <c r="C8605" s="784"/>
      <c r="D8605" s="784"/>
      <c r="E8605" s="206" t="s">
        <v>10906</v>
      </c>
      <c r="F8605" s="204">
        <f>SUM(F8592,F8596,F8604)</f>
        <v>20.994195999999999</v>
      </c>
      <c r="H8605" s="186"/>
    </row>
    <row r="8606" spans="1:8" hidden="1">
      <c r="A8606" s="783"/>
      <c r="B8606" s="784"/>
      <c r="C8606" s="784"/>
      <c r="D8606" s="784"/>
      <c r="E8606" s="212" t="s">
        <v>10907</v>
      </c>
      <c r="F8606" s="213">
        <f>F$10*(F8596)</f>
        <v>4.3065959999999999</v>
      </c>
      <c r="H8606" s="186"/>
    </row>
    <row r="8607" spans="1:8" hidden="1">
      <c r="A8607" s="783"/>
      <c r="B8607" s="784"/>
      <c r="C8607" s="784"/>
      <c r="D8607" s="784"/>
      <c r="E8607" s="206" t="s">
        <v>10908</v>
      </c>
      <c r="F8607" s="213">
        <f>SUM(F8605:F8606)*F$11</f>
        <v>5.0601583999999997</v>
      </c>
      <c r="H8607" s="186"/>
    </row>
    <row r="8608" spans="1:8" hidden="1">
      <c r="A8608" s="789"/>
      <c r="B8608" s="790"/>
      <c r="C8608" s="790"/>
      <c r="D8608" s="790"/>
      <c r="E8608" s="215" t="s">
        <v>10909</v>
      </c>
      <c r="F8608" s="216">
        <f>SUM(F8605:F8607)</f>
        <v>30.360950399999997</v>
      </c>
      <c r="H8608" s="186"/>
    </row>
    <row r="8609" spans="1:8" hidden="1">
      <c r="A8609" s="205"/>
      <c r="B8609" s="206"/>
      <c r="C8609" s="206"/>
      <c r="D8609" s="206"/>
      <c r="E8609" s="212"/>
      <c r="F8609" s="220"/>
      <c r="H8609" s="186"/>
    </row>
    <row r="8610" spans="1:8" hidden="1">
      <c r="A8610" s="205"/>
      <c r="B8610" s="206"/>
      <c r="C8610" s="206"/>
      <c r="D8610" s="206"/>
      <c r="E8610" s="212"/>
      <c r="F8610" s="220"/>
      <c r="H8610" s="186"/>
    </row>
    <row r="8611" spans="1:8" hidden="1">
      <c r="A8611" s="205"/>
      <c r="B8611" s="206"/>
      <c r="C8611" s="206"/>
      <c r="D8611" s="206"/>
      <c r="E8611" s="212"/>
      <c r="F8611" s="220"/>
      <c r="H8611" s="186"/>
    </row>
    <row r="8612" spans="1:8" hidden="1">
      <c r="A8612" s="205"/>
      <c r="B8612" s="206"/>
      <c r="C8612" s="206"/>
      <c r="D8612" s="206"/>
      <c r="E8612" s="212"/>
      <c r="F8612" s="220"/>
      <c r="H8612" s="186"/>
    </row>
    <row r="8613" spans="1:8" hidden="1">
      <c r="A8613" s="205"/>
      <c r="B8613" s="206"/>
      <c r="C8613" s="206"/>
      <c r="D8613" s="206"/>
      <c r="E8613" s="212"/>
      <c r="F8613" s="220"/>
      <c r="H8613" s="186"/>
    </row>
    <row r="8614" spans="1:8" hidden="1">
      <c r="A8614" s="205"/>
      <c r="B8614" s="206"/>
      <c r="C8614" s="206"/>
      <c r="D8614" s="206"/>
      <c r="E8614" s="212"/>
      <c r="F8614" s="220"/>
      <c r="H8614" s="186"/>
    </row>
    <row r="8615" spans="1:8" hidden="1">
      <c r="A8615" s="205"/>
      <c r="B8615" s="206"/>
      <c r="C8615" s="206"/>
      <c r="D8615" s="206"/>
      <c r="E8615" s="212"/>
      <c r="F8615" s="220"/>
      <c r="H8615" s="186"/>
    </row>
    <row r="8616" spans="1:8" hidden="1">
      <c r="A8616" s="205"/>
      <c r="B8616" s="206"/>
      <c r="C8616" s="206"/>
      <c r="D8616" s="206"/>
      <c r="E8616" s="212"/>
      <c r="F8616" s="220"/>
      <c r="H8616" s="186"/>
    </row>
    <row r="8617" spans="1:8" ht="12.75" hidden="1" customHeight="1">
      <c r="A8617" s="840" t="s">
        <v>8288</v>
      </c>
      <c r="B8617" s="841"/>
      <c r="C8617" s="841"/>
      <c r="D8617" s="841"/>
      <c r="E8617" s="841"/>
      <c r="F8617" s="781" t="s">
        <v>3995</v>
      </c>
      <c r="G8617" s="782"/>
      <c r="H8617" s="274"/>
    </row>
    <row r="8618" spans="1:8" hidden="1">
      <c r="A8618" s="190" t="s">
        <v>10268</v>
      </c>
      <c r="B8618" s="191">
        <f>ROUND(F8636,2)</f>
        <v>217.42</v>
      </c>
      <c r="C8618" s="269"/>
      <c r="D8618" s="269"/>
      <c r="E8618" s="269"/>
      <c r="F8618" s="271"/>
      <c r="G8618" s="271"/>
      <c r="H8618" s="186"/>
    </row>
    <row r="8619" spans="1:8" hidden="1">
      <c r="A8619" s="195" t="s">
        <v>12885</v>
      </c>
      <c r="B8619" s="196" t="s">
        <v>8261</v>
      </c>
      <c r="C8619" s="196" t="s">
        <v>8262</v>
      </c>
      <c r="D8619" s="196" t="s">
        <v>8263</v>
      </c>
      <c r="E8619" s="196" t="s">
        <v>8264</v>
      </c>
      <c r="F8619" s="197" t="s">
        <v>8265</v>
      </c>
      <c r="G8619" s="481"/>
      <c r="H8619" s="186"/>
    </row>
    <row r="8620" spans="1:8" ht="12.75" hidden="1" customHeight="1">
      <c r="A8620" s="198" t="s">
        <v>13437</v>
      </c>
      <c r="B8620" s="199"/>
      <c r="C8620" s="199"/>
      <c r="D8620" s="199"/>
      <c r="E8620" s="199"/>
      <c r="F8620" s="200"/>
      <c r="G8620" s="481"/>
      <c r="H8620" s="186"/>
    </row>
    <row r="8621" spans="1:8" hidden="1">
      <c r="A8621" s="482" t="s">
        <v>13438</v>
      </c>
      <c r="B8621" s="325" t="s">
        <v>7094</v>
      </c>
      <c r="C8621" s="326" t="s">
        <v>13436</v>
      </c>
      <c r="D8621" s="327">
        <v>12.03</v>
      </c>
      <c r="E8621" s="330">
        <f>F$12</f>
        <v>2.12</v>
      </c>
      <c r="F8621" s="204">
        <f>PRODUCT(D8621:E8621)</f>
        <v>25.503599999999999</v>
      </c>
      <c r="G8621" s="481"/>
      <c r="H8621" s="186"/>
    </row>
    <row r="8622" spans="1:8" hidden="1">
      <c r="A8622" s="482" t="s">
        <v>8831</v>
      </c>
      <c r="B8622" s="325" t="s">
        <v>7095</v>
      </c>
      <c r="C8622" s="326" t="s">
        <v>13436</v>
      </c>
      <c r="D8622" s="327">
        <v>0.35</v>
      </c>
      <c r="E8622" s="330">
        <f>F$14</f>
        <v>2.89</v>
      </c>
      <c r="F8622" s="204">
        <f>PRODUCT(D8622:E8622)</f>
        <v>1.0115000000000001</v>
      </c>
      <c r="G8622" s="481"/>
      <c r="H8622" s="186"/>
    </row>
    <row r="8623" spans="1:8" ht="12.75" hidden="1" customHeight="1">
      <c r="A8623" s="205" t="s">
        <v>13444</v>
      </c>
      <c r="B8623" s="206"/>
      <c r="C8623" s="206"/>
      <c r="D8623" s="206"/>
      <c r="E8623" s="206"/>
      <c r="F8623" s="204">
        <f>SUM(F8621:F8622)</f>
        <v>26.5151</v>
      </c>
      <c r="G8623" s="481"/>
      <c r="H8623" s="186"/>
    </row>
    <row r="8624" spans="1:8" hidden="1">
      <c r="A8624" s="778" t="s">
        <v>13445</v>
      </c>
      <c r="B8624" s="779"/>
      <c r="C8624" s="779"/>
      <c r="D8624" s="779"/>
      <c r="E8624" s="779"/>
      <c r="F8624" s="780"/>
      <c r="G8624" s="481"/>
      <c r="H8624" s="186"/>
    </row>
    <row r="8625" spans="1:8" hidden="1">
      <c r="A8625" s="482" t="s">
        <v>8429</v>
      </c>
      <c r="B8625" s="461" t="s">
        <v>8289</v>
      </c>
      <c r="C8625" s="326" t="s">
        <v>6555</v>
      </c>
      <c r="D8625" s="273">
        <v>1</v>
      </c>
      <c r="E8625" s="330">
        <f>Insumos!D$4283</f>
        <v>11.97</v>
      </c>
      <c r="F8625" s="204">
        <f t="shared" ref="F8625:F8631" si="45">PRODUCT(D8625:E8625)</f>
        <v>11.97</v>
      </c>
      <c r="G8625" s="481"/>
      <c r="H8625" s="186"/>
    </row>
    <row r="8626" spans="1:8" hidden="1">
      <c r="A8626" s="482" t="s">
        <v>6288</v>
      </c>
      <c r="B8626" s="461" t="s">
        <v>6289</v>
      </c>
      <c r="C8626" s="326" t="s">
        <v>6555</v>
      </c>
      <c r="D8626" s="273">
        <v>1</v>
      </c>
      <c r="E8626" s="330">
        <f>Insumos!D$1707</f>
        <v>21.16</v>
      </c>
      <c r="F8626" s="204">
        <f t="shared" si="45"/>
        <v>21.16</v>
      </c>
      <c r="G8626" s="481"/>
      <c r="H8626" s="186"/>
    </row>
    <row r="8627" spans="1:8" ht="22.5" hidden="1">
      <c r="A8627" s="482" t="s">
        <v>8654</v>
      </c>
      <c r="B8627" s="461" t="s">
        <v>12334</v>
      </c>
      <c r="C8627" s="326" t="s">
        <v>4675</v>
      </c>
      <c r="D8627" s="273">
        <v>5</v>
      </c>
      <c r="E8627" s="330">
        <f>Insumos!D$2081</f>
        <v>7.42</v>
      </c>
      <c r="F8627" s="204">
        <f t="shared" si="45"/>
        <v>37.1</v>
      </c>
      <c r="G8627" s="481"/>
      <c r="H8627" s="186"/>
    </row>
    <row r="8628" spans="1:8" hidden="1">
      <c r="A8628" s="482" t="s">
        <v>7409</v>
      </c>
      <c r="B8628" s="461" t="s">
        <v>6182</v>
      </c>
      <c r="C8628" s="326" t="s">
        <v>6555</v>
      </c>
      <c r="D8628" s="273">
        <v>1</v>
      </c>
      <c r="E8628" s="330">
        <f>Insumos!D$1570</f>
        <v>2.87</v>
      </c>
      <c r="F8628" s="204">
        <f t="shared" si="45"/>
        <v>2.87</v>
      </c>
      <c r="G8628" s="481"/>
      <c r="H8628" s="186"/>
    </row>
    <row r="8629" spans="1:8" hidden="1">
      <c r="A8629" s="482" t="s">
        <v>7410</v>
      </c>
      <c r="B8629" s="461" t="s">
        <v>6183</v>
      </c>
      <c r="C8629" s="326" t="s">
        <v>6555</v>
      </c>
      <c r="D8629" s="327">
        <v>2</v>
      </c>
      <c r="E8629" s="330">
        <f>Insumos!D$1571</f>
        <v>5.64</v>
      </c>
      <c r="F8629" s="204">
        <f t="shared" si="45"/>
        <v>11.28</v>
      </c>
      <c r="G8629" s="481"/>
      <c r="H8629" s="186"/>
    </row>
    <row r="8630" spans="1:8" hidden="1">
      <c r="A8630" s="482" t="s">
        <v>12549</v>
      </c>
      <c r="B8630" s="461" t="s">
        <v>6700</v>
      </c>
      <c r="C8630" s="326" t="s">
        <v>8247</v>
      </c>
      <c r="D8630" s="273">
        <v>0.1</v>
      </c>
      <c r="E8630" s="330">
        <f>Insumos!D$3669</f>
        <v>19.48</v>
      </c>
      <c r="F8630" s="204">
        <f t="shared" si="45"/>
        <v>1.9480000000000002</v>
      </c>
      <c r="G8630" s="481"/>
      <c r="H8630" s="186"/>
    </row>
    <row r="8631" spans="1:8" ht="22.5" hidden="1">
      <c r="A8631" s="482" t="s">
        <v>9781</v>
      </c>
      <c r="B8631" s="461" t="s">
        <v>6701</v>
      </c>
      <c r="C8631" s="326" t="s">
        <v>6555</v>
      </c>
      <c r="D8631" s="327">
        <v>1</v>
      </c>
      <c r="E8631" s="330">
        <f>Insumos!D$191</f>
        <v>35.78</v>
      </c>
      <c r="F8631" s="204">
        <f t="shared" si="45"/>
        <v>35.78</v>
      </c>
      <c r="G8631" s="481"/>
      <c r="H8631" s="186"/>
    </row>
    <row r="8632" spans="1:8" ht="12.75" hidden="1" customHeight="1">
      <c r="A8632" s="783" t="s">
        <v>10905</v>
      </c>
      <c r="B8632" s="784"/>
      <c r="C8632" s="784"/>
      <c r="D8632" s="784"/>
      <c r="E8632" s="784"/>
      <c r="F8632" s="204">
        <f>SUM(F8625:F8631)</f>
        <v>122.108</v>
      </c>
      <c r="G8632" s="481"/>
      <c r="H8632" s="186"/>
    </row>
    <row r="8633" spans="1:8" hidden="1">
      <c r="A8633" s="783" t="s">
        <v>6572</v>
      </c>
      <c r="B8633" s="784"/>
      <c r="C8633" s="784"/>
      <c r="D8633" s="784"/>
      <c r="E8633" s="206" t="s">
        <v>10906</v>
      </c>
      <c r="F8633" s="204">
        <f>SUM(F8623,F8632)</f>
        <v>148.62309999999999</v>
      </c>
      <c r="G8633" s="481"/>
      <c r="H8633" s="186"/>
    </row>
    <row r="8634" spans="1:8" hidden="1">
      <c r="A8634" s="783"/>
      <c r="B8634" s="784"/>
      <c r="C8634" s="784"/>
      <c r="D8634" s="784"/>
      <c r="E8634" s="206" t="s">
        <v>10907</v>
      </c>
      <c r="F8634" s="331">
        <f>F$10*(F8623)</f>
        <v>32.5605428</v>
      </c>
      <c r="G8634" s="481"/>
      <c r="H8634" s="186"/>
    </row>
    <row r="8635" spans="1:8" hidden="1">
      <c r="A8635" s="783"/>
      <c r="B8635" s="784"/>
      <c r="C8635" s="784"/>
      <c r="D8635" s="784"/>
      <c r="E8635" s="206" t="s">
        <v>10908</v>
      </c>
      <c r="F8635" s="331">
        <f>SUM(F8633:F8634)*F$11</f>
        <v>36.236728560000003</v>
      </c>
      <c r="G8635" s="481"/>
      <c r="H8635" s="186"/>
    </row>
    <row r="8636" spans="1:8" hidden="1">
      <c r="A8636" s="789"/>
      <c r="B8636" s="790"/>
      <c r="C8636" s="790"/>
      <c r="D8636" s="790"/>
      <c r="E8636" s="214" t="s">
        <v>10909</v>
      </c>
      <c r="F8636" s="216">
        <f>SUM(F8633:F8635)</f>
        <v>217.42037135999999</v>
      </c>
      <c r="G8636" s="162"/>
      <c r="H8636" s="186"/>
    </row>
    <row r="8637" spans="1:8" hidden="1">
      <c r="A8637" s="206"/>
      <c r="B8637" s="206"/>
      <c r="C8637" s="206"/>
      <c r="D8637" s="206"/>
      <c r="E8637" s="206"/>
      <c r="F8637" s="220"/>
      <c r="G8637" s="186"/>
      <c r="H8637" s="186"/>
    </row>
    <row r="8638" spans="1:8" hidden="1">
      <c r="A8638" s="206"/>
      <c r="B8638" s="206"/>
      <c r="C8638" s="206"/>
      <c r="D8638" s="206"/>
      <c r="E8638" s="206"/>
      <c r="F8638" s="220"/>
      <c r="G8638" s="186"/>
      <c r="H8638" s="186"/>
    </row>
    <row r="8639" spans="1:8" hidden="1">
      <c r="A8639" s="206"/>
      <c r="B8639" s="206"/>
      <c r="C8639" s="206"/>
      <c r="D8639" s="206"/>
      <c r="E8639" s="206"/>
      <c r="F8639" s="220"/>
      <c r="G8639" s="186"/>
      <c r="H8639" s="186"/>
    </row>
    <row r="8640" spans="1:8" hidden="1">
      <c r="A8640" s="206"/>
      <c r="B8640" s="206"/>
      <c r="C8640" s="206"/>
      <c r="D8640" s="206"/>
      <c r="E8640" s="206"/>
      <c r="F8640" s="220"/>
      <c r="G8640" s="186"/>
      <c r="H8640" s="186"/>
    </row>
    <row r="8641" spans="1:8" hidden="1">
      <c r="A8641" s="206"/>
      <c r="B8641" s="206"/>
      <c r="C8641" s="206"/>
      <c r="D8641" s="206"/>
      <c r="E8641" s="206"/>
      <c r="F8641" s="220"/>
      <c r="G8641" s="186"/>
      <c r="H8641" s="186"/>
    </row>
    <row r="8642" spans="1:8" hidden="1">
      <c r="A8642" s="206"/>
      <c r="B8642" s="206"/>
      <c r="C8642" s="206"/>
      <c r="D8642" s="206"/>
      <c r="E8642" s="206"/>
      <c r="F8642" s="220"/>
      <c r="G8642" s="186"/>
      <c r="H8642" s="186"/>
    </row>
    <row r="8643" spans="1:8" hidden="1">
      <c r="A8643" s="206"/>
      <c r="B8643" s="206"/>
      <c r="C8643" s="206"/>
      <c r="D8643" s="206"/>
      <c r="E8643" s="206"/>
      <c r="F8643" s="220"/>
      <c r="G8643" s="186"/>
      <c r="H8643" s="186"/>
    </row>
    <row r="8644" spans="1:8" hidden="1">
      <c r="A8644" s="206"/>
      <c r="B8644" s="206"/>
      <c r="C8644" s="206"/>
      <c r="D8644" s="206"/>
      <c r="E8644" s="206"/>
      <c r="F8644" s="220"/>
      <c r="G8644" s="186"/>
      <c r="H8644" s="186"/>
    </row>
    <row r="8645" spans="1:8" hidden="1">
      <c r="A8645" s="206"/>
      <c r="B8645" s="206"/>
      <c r="C8645" s="206"/>
      <c r="D8645" s="206"/>
      <c r="E8645" s="206"/>
      <c r="F8645" s="220"/>
      <c r="G8645" s="186"/>
      <c r="H8645" s="186"/>
    </row>
    <row r="8646" spans="1:8" hidden="1">
      <c r="A8646" s="206"/>
      <c r="B8646" s="206"/>
      <c r="C8646" s="206"/>
      <c r="D8646" s="206"/>
      <c r="E8646" s="206"/>
      <c r="F8646" s="220"/>
      <c r="G8646" s="186"/>
      <c r="H8646" s="186"/>
    </row>
    <row r="8647" spans="1:8" hidden="1">
      <c r="A8647" s="206"/>
      <c r="B8647" s="206"/>
      <c r="C8647" s="206"/>
      <c r="D8647" s="206"/>
      <c r="E8647" s="206"/>
      <c r="F8647" s="220"/>
      <c r="G8647" s="186"/>
      <c r="H8647" s="186"/>
    </row>
    <row r="8648" spans="1:8" hidden="1">
      <c r="A8648" s="206"/>
      <c r="B8648" s="206"/>
      <c r="C8648" s="206"/>
      <c r="D8648" s="206"/>
      <c r="E8648" s="206"/>
      <c r="F8648" s="220"/>
      <c r="G8648" s="186"/>
      <c r="H8648" s="186"/>
    </row>
    <row r="8649" spans="1:8" hidden="1">
      <c r="A8649" s="206"/>
      <c r="B8649" s="206"/>
      <c r="C8649" s="206"/>
      <c r="D8649" s="206"/>
      <c r="E8649" s="206"/>
      <c r="F8649" s="220"/>
      <c r="G8649" s="186"/>
      <c r="H8649" s="186"/>
    </row>
    <row r="8650" spans="1:8" hidden="1">
      <c r="A8650" s="206"/>
      <c r="B8650" s="206"/>
      <c r="C8650" s="206"/>
      <c r="D8650" s="206"/>
      <c r="E8650" s="206"/>
      <c r="F8650" s="220"/>
      <c r="G8650" s="186"/>
      <c r="H8650" s="186"/>
    </row>
    <row r="8651" spans="1:8" hidden="1">
      <c r="A8651" s="206"/>
      <c r="B8651" s="206"/>
      <c r="C8651" s="206"/>
      <c r="D8651" s="206"/>
      <c r="E8651" s="206"/>
      <c r="F8651" s="220"/>
      <c r="G8651" s="186"/>
      <c r="H8651" s="186"/>
    </row>
    <row r="8652" spans="1:8" hidden="1">
      <c r="A8652" s="206"/>
      <c r="B8652" s="206"/>
      <c r="C8652" s="206"/>
      <c r="D8652" s="206"/>
      <c r="E8652" s="206"/>
      <c r="F8652" s="220"/>
      <c r="G8652" s="186"/>
      <c r="H8652" s="186"/>
    </row>
    <row r="8653" spans="1:8" hidden="1">
      <c r="A8653" s="206"/>
      <c r="B8653" s="206"/>
      <c r="C8653" s="206"/>
      <c r="D8653" s="206"/>
      <c r="E8653" s="206"/>
      <c r="F8653" s="220"/>
      <c r="G8653" s="186"/>
      <c r="H8653" s="186"/>
    </row>
    <row r="8654" spans="1:8" hidden="1">
      <c r="A8654" s="206"/>
      <c r="B8654" s="206"/>
      <c r="C8654" s="206"/>
      <c r="D8654" s="206"/>
      <c r="E8654" s="206"/>
      <c r="F8654" s="220"/>
      <c r="G8654" s="186"/>
      <c r="H8654" s="186"/>
    </row>
    <row r="8655" spans="1:8" hidden="1">
      <c r="A8655" s="483"/>
      <c r="B8655" s="483"/>
      <c r="C8655" s="483"/>
      <c r="D8655" s="483"/>
      <c r="E8655" s="483"/>
      <c r="F8655" s="308"/>
      <c r="G8655" s="396"/>
      <c r="H8655" s="186"/>
    </row>
    <row r="8656" spans="1:8" ht="14.25" hidden="1" customHeight="1">
      <c r="A8656" s="556" t="s">
        <v>8834</v>
      </c>
      <c r="B8656" s="649"/>
      <c r="C8656" s="649"/>
      <c r="D8656" s="649"/>
      <c r="E8656" s="649"/>
      <c r="F8656" s="781" t="s">
        <v>3995</v>
      </c>
      <c r="G8656" s="782"/>
      <c r="H8656" s="186"/>
    </row>
    <row r="8657" spans="1:8" ht="14.25" hidden="1" customHeight="1">
      <c r="A8657" s="190" t="s">
        <v>10268</v>
      </c>
      <c r="B8657" s="191">
        <f>ROUND(F8682,2)</f>
        <v>292.66000000000003</v>
      </c>
      <c r="C8657" s="269"/>
      <c r="D8657" s="269"/>
      <c r="E8657" s="269"/>
      <c r="F8657" s="271"/>
      <c r="G8657" s="271"/>
      <c r="H8657" s="186"/>
    </row>
    <row r="8658" spans="1:8" hidden="1">
      <c r="A8658" s="195" t="s">
        <v>12885</v>
      </c>
      <c r="B8658" s="196" t="s">
        <v>8261</v>
      </c>
      <c r="C8658" s="196" t="s">
        <v>8262</v>
      </c>
      <c r="D8658" s="196" t="s">
        <v>8263</v>
      </c>
      <c r="E8658" s="196" t="s">
        <v>8264</v>
      </c>
      <c r="F8658" s="197" t="s">
        <v>8265</v>
      </c>
      <c r="G8658" s="481"/>
      <c r="H8658" s="186"/>
    </row>
    <row r="8659" spans="1:8" ht="12.75" hidden="1" customHeight="1">
      <c r="A8659" s="778" t="s">
        <v>13437</v>
      </c>
      <c r="B8659" s="779"/>
      <c r="C8659" s="779"/>
      <c r="D8659" s="779"/>
      <c r="E8659" s="779"/>
      <c r="F8659" s="780"/>
      <c r="G8659" s="481"/>
      <c r="H8659" s="186"/>
    </row>
    <row r="8660" spans="1:8" hidden="1">
      <c r="A8660" s="329" t="s">
        <v>13438</v>
      </c>
      <c r="B8660" s="325" t="s">
        <v>7094</v>
      </c>
      <c r="C8660" s="326" t="s">
        <v>13436</v>
      </c>
      <c r="D8660" s="327">
        <v>12.03</v>
      </c>
      <c r="E8660" s="330">
        <f>F$12</f>
        <v>2.12</v>
      </c>
      <c r="F8660" s="204">
        <f>PRODUCT(D8660:E8660)</f>
        <v>25.503599999999999</v>
      </c>
      <c r="G8660" s="481"/>
      <c r="H8660" s="186"/>
    </row>
    <row r="8661" spans="1:8" hidden="1">
      <c r="A8661" s="329" t="s">
        <v>8831</v>
      </c>
      <c r="B8661" s="325" t="s">
        <v>7095</v>
      </c>
      <c r="C8661" s="326" t="s">
        <v>13436</v>
      </c>
      <c r="D8661" s="327">
        <v>0.35</v>
      </c>
      <c r="E8661" s="330">
        <f>F$14</f>
        <v>2.89</v>
      </c>
      <c r="F8661" s="204">
        <f>PRODUCT(D8661:E8661)</f>
        <v>1.0115000000000001</v>
      </c>
      <c r="G8661" s="481"/>
      <c r="H8661" s="186"/>
    </row>
    <row r="8662" spans="1:8" ht="12.75" hidden="1" customHeight="1">
      <c r="A8662" s="783" t="s">
        <v>13444</v>
      </c>
      <c r="B8662" s="784"/>
      <c r="C8662" s="784"/>
      <c r="D8662" s="784"/>
      <c r="E8662" s="784"/>
      <c r="F8662" s="204">
        <f>SUM(F8660:F8661)</f>
        <v>26.5151</v>
      </c>
      <c r="G8662" s="481"/>
      <c r="H8662" s="186"/>
    </row>
    <row r="8663" spans="1:8" hidden="1">
      <c r="A8663" s="778" t="s">
        <v>13445</v>
      </c>
      <c r="B8663" s="779"/>
      <c r="C8663" s="779"/>
      <c r="D8663" s="779"/>
      <c r="E8663" s="779"/>
      <c r="F8663" s="780"/>
      <c r="G8663" s="481"/>
      <c r="H8663" s="186"/>
    </row>
    <row r="8664" spans="1:8" hidden="1">
      <c r="A8664" s="482" t="s">
        <v>8429</v>
      </c>
      <c r="B8664" s="461" t="s">
        <v>8289</v>
      </c>
      <c r="C8664" s="326" t="s">
        <v>6555</v>
      </c>
      <c r="D8664" s="273">
        <v>1</v>
      </c>
      <c r="E8664" s="330">
        <f>Insumos!D$4283</f>
        <v>11.97</v>
      </c>
      <c r="F8664" s="204">
        <f t="shared" ref="F8664:F8670" si="46">PRODUCT(D8664:E8664)</f>
        <v>11.97</v>
      </c>
      <c r="G8664" s="481"/>
      <c r="H8664" s="186"/>
    </row>
    <row r="8665" spans="1:8" hidden="1">
      <c r="A8665" s="482" t="s">
        <v>6288</v>
      </c>
      <c r="B8665" s="461" t="s">
        <v>6289</v>
      </c>
      <c r="C8665" s="326" t="s">
        <v>6555</v>
      </c>
      <c r="D8665" s="273">
        <v>1</v>
      </c>
      <c r="E8665" s="330">
        <f>Insumos!D$1707</f>
        <v>21.16</v>
      </c>
      <c r="F8665" s="204">
        <f t="shared" si="46"/>
        <v>21.16</v>
      </c>
      <c r="G8665" s="481"/>
      <c r="H8665" s="186"/>
    </row>
    <row r="8666" spans="1:8" ht="22.5" hidden="1">
      <c r="A8666" s="482" t="s">
        <v>8654</v>
      </c>
      <c r="B8666" s="461" t="s">
        <v>12334</v>
      </c>
      <c r="C8666" s="326" t="s">
        <v>4675</v>
      </c>
      <c r="D8666" s="273">
        <v>5</v>
      </c>
      <c r="E8666" s="330">
        <f>Insumos!D$2081</f>
        <v>7.42</v>
      </c>
      <c r="F8666" s="204">
        <f t="shared" si="46"/>
        <v>37.1</v>
      </c>
      <c r="G8666" s="481"/>
      <c r="H8666" s="186"/>
    </row>
    <row r="8667" spans="1:8" hidden="1">
      <c r="A8667" s="482" t="s">
        <v>7409</v>
      </c>
      <c r="B8667" s="461" t="s">
        <v>6182</v>
      </c>
      <c r="C8667" s="326" t="s">
        <v>6555</v>
      </c>
      <c r="D8667" s="273">
        <v>1</v>
      </c>
      <c r="E8667" s="330">
        <f>Insumos!D$1570</f>
        <v>2.87</v>
      </c>
      <c r="F8667" s="204">
        <f t="shared" si="46"/>
        <v>2.87</v>
      </c>
      <c r="G8667" s="481"/>
      <c r="H8667" s="186"/>
    </row>
    <row r="8668" spans="1:8" hidden="1">
      <c r="A8668" s="482" t="s">
        <v>7410</v>
      </c>
      <c r="B8668" s="461" t="s">
        <v>6183</v>
      </c>
      <c r="C8668" s="326" t="s">
        <v>6555</v>
      </c>
      <c r="D8668" s="327">
        <v>2</v>
      </c>
      <c r="E8668" s="330">
        <f>Insumos!D$1571</f>
        <v>5.64</v>
      </c>
      <c r="F8668" s="204">
        <f t="shared" si="46"/>
        <v>11.28</v>
      </c>
      <c r="G8668" s="481"/>
      <c r="H8668" s="186"/>
    </row>
    <row r="8669" spans="1:8" hidden="1">
      <c r="A8669" s="482" t="s">
        <v>12549</v>
      </c>
      <c r="B8669" s="461" t="s">
        <v>6700</v>
      </c>
      <c r="C8669" s="326" t="s">
        <v>8247</v>
      </c>
      <c r="D8669" s="273">
        <v>0.1</v>
      </c>
      <c r="E8669" s="330">
        <f>Insumos!D$3669</f>
        <v>19.48</v>
      </c>
      <c r="F8669" s="204">
        <f t="shared" si="46"/>
        <v>1.9480000000000002</v>
      </c>
      <c r="G8669" s="481"/>
      <c r="H8669" s="186"/>
    </row>
    <row r="8670" spans="1:8" ht="22.5" hidden="1">
      <c r="A8670" s="482" t="s">
        <v>9781</v>
      </c>
      <c r="B8670" s="461" t="s">
        <v>6701</v>
      </c>
      <c r="C8670" s="326" t="s">
        <v>6555</v>
      </c>
      <c r="D8670" s="327">
        <v>1</v>
      </c>
      <c r="E8670" s="330">
        <f>Insumos!D$191</f>
        <v>35.78</v>
      </c>
      <c r="F8670" s="204">
        <f t="shared" si="46"/>
        <v>35.78</v>
      </c>
      <c r="G8670" s="481"/>
      <c r="H8670" s="186"/>
    </row>
    <row r="8671" spans="1:8" ht="12.75" hidden="1" customHeight="1">
      <c r="A8671" s="783" t="s">
        <v>10905</v>
      </c>
      <c r="B8671" s="784"/>
      <c r="C8671" s="784"/>
      <c r="D8671" s="784"/>
      <c r="E8671" s="784"/>
      <c r="F8671" s="204">
        <f>SUM(F8664:F8670)</f>
        <v>122.108</v>
      </c>
      <c r="G8671" s="481"/>
      <c r="H8671" s="186"/>
    </row>
    <row r="8672" spans="1:8" hidden="1">
      <c r="A8672" s="778" t="s">
        <v>8771</v>
      </c>
      <c r="B8672" s="779"/>
      <c r="C8672" s="779"/>
      <c r="D8672" s="779"/>
      <c r="E8672" s="779"/>
      <c r="F8672" s="780"/>
      <c r="G8672" s="481"/>
      <c r="H8672" s="186"/>
    </row>
    <row r="8673" spans="1:8" ht="22.5" hidden="1">
      <c r="A8673" s="479" t="s">
        <v>5068</v>
      </c>
      <c r="B8673" s="325" t="s">
        <v>5067</v>
      </c>
      <c r="C8673" s="326" t="s">
        <v>12889</v>
      </c>
      <c r="D8673" s="273">
        <f>4*0.6</f>
        <v>2.4</v>
      </c>
      <c r="E8673" s="484">
        <f>B$1242/1.25</f>
        <v>2.7199999999999998</v>
      </c>
      <c r="F8673" s="204">
        <f>PRODUCT(D8673:E8673)</f>
        <v>6.5279999999999996</v>
      </c>
      <c r="G8673" s="481"/>
      <c r="H8673" s="186"/>
    </row>
    <row r="8674" spans="1:8" ht="22.5" hidden="1">
      <c r="A8674" s="479" t="s">
        <v>2922</v>
      </c>
      <c r="B8674" s="325" t="s">
        <v>5069</v>
      </c>
      <c r="C8674" s="326" t="s">
        <v>12889</v>
      </c>
      <c r="D8674" s="273">
        <f>4*0.6</f>
        <v>2.4</v>
      </c>
      <c r="E8674" s="484">
        <f>B$9279/1.25</f>
        <v>10.824</v>
      </c>
      <c r="F8674" s="204">
        <f>PRODUCT(D8674:E8674)</f>
        <v>25.977599999999999</v>
      </c>
      <c r="G8674" s="481"/>
      <c r="H8674" s="186"/>
    </row>
    <row r="8675" spans="1:8" ht="22.5" hidden="1">
      <c r="A8675" s="479" t="s">
        <v>8835</v>
      </c>
      <c r="B8675" s="485" t="s">
        <v>14255</v>
      </c>
      <c r="C8675" s="326" t="s">
        <v>12889</v>
      </c>
      <c r="D8675" s="273">
        <v>1</v>
      </c>
      <c r="E8675" s="484">
        <f>B$1253/1.25</f>
        <v>4.5359999999999996</v>
      </c>
      <c r="F8675" s="204">
        <f>PRODUCT(D8675:E8675)</f>
        <v>4.5359999999999996</v>
      </c>
      <c r="G8675" s="481"/>
      <c r="H8675" s="186"/>
    </row>
    <row r="8676" spans="1:8" ht="34.5" hidden="1" customHeight="1">
      <c r="A8676" s="479" t="s">
        <v>13342</v>
      </c>
      <c r="B8676" s="485" t="s">
        <v>13343</v>
      </c>
      <c r="C8676" s="326" t="s">
        <v>12889</v>
      </c>
      <c r="D8676" s="484">
        <v>0.5</v>
      </c>
      <c r="E8676" s="484">
        <f>B$3500/1.25</f>
        <v>15.88</v>
      </c>
      <c r="F8676" s="204">
        <f>PRODUCT(D8676:E8676)</f>
        <v>7.94</v>
      </c>
      <c r="G8676" s="481"/>
      <c r="H8676" s="186"/>
    </row>
    <row r="8677" spans="1:8" ht="22.5" hidden="1">
      <c r="A8677" s="479" t="s">
        <v>13340</v>
      </c>
      <c r="B8677" s="486" t="s">
        <v>13341</v>
      </c>
      <c r="C8677" s="326" t="s">
        <v>8240</v>
      </c>
      <c r="D8677" s="487">
        <v>1</v>
      </c>
      <c r="E8677" s="484">
        <f>B$2190/1.25</f>
        <v>17.72</v>
      </c>
      <c r="F8677" s="204">
        <f>PRODUCT(D8677:E8677)</f>
        <v>17.72</v>
      </c>
      <c r="G8677" s="481"/>
      <c r="H8677" s="186"/>
    </row>
    <row r="8678" spans="1:8" ht="12.75" hidden="1" customHeight="1">
      <c r="A8678" s="205" t="s">
        <v>10886</v>
      </c>
      <c r="B8678" s="206"/>
      <c r="C8678" s="206"/>
      <c r="D8678" s="206"/>
      <c r="E8678" s="206"/>
      <c r="F8678" s="204">
        <f>SUM(F8673:F8677)</f>
        <v>62.701599999999999</v>
      </c>
      <c r="G8678" s="481"/>
      <c r="H8678" s="186"/>
    </row>
    <row r="8679" spans="1:8" hidden="1">
      <c r="A8679" s="783" t="s">
        <v>6572</v>
      </c>
      <c r="B8679" s="784"/>
      <c r="C8679" s="784"/>
      <c r="D8679" s="784"/>
      <c r="E8679" s="206" t="s">
        <v>10906</v>
      </c>
      <c r="F8679" s="204">
        <f>SUM(F8662,F8671,F8678)</f>
        <v>211.32470000000001</v>
      </c>
      <c r="G8679" s="481"/>
      <c r="H8679" s="186"/>
    </row>
    <row r="8680" spans="1:8" hidden="1">
      <c r="A8680" s="783"/>
      <c r="B8680" s="784"/>
      <c r="C8680" s="784"/>
      <c r="D8680" s="784"/>
      <c r="E8680" s="206" t="s">
        <v>10907</v>
      </c>
      <c r="F8680" s="331">
        <f>F$10*(F8662)</f>
        <v>32.5605428</v>
      </c>
      <c r="G8680" s="481"/>
      <c r="H8680" s="186"/>
    </row>
    <row r="8681" spans="1:8" hidden="1">
      <c r="A8681" s="783"/>
      <c r="B8681" s="784"/>
      <c r="C8681" s="784"/>
      <c r="D8681" s="784"/>
      <c r="E8681" s="206" t="s">
        <v>10908</v>
      </c>
      <c r="F8681" s="331">
        <f>SUM(F8679:F8680)*F$11</f>
        <v>48.777048560000004</v>
      </c>
      <c r="G8681" s="481"/>
      <c r="H8681" s="186"/>
    </row>
    <row r="8682" spans="1:8" hidden="1">
      <c r="A8682" s="789"/>
      <c r="B8682" s="790"/>
      <c r="C8682" s="790"/>
      <c r="D8682" s="790"/>
      <c r="E8682" s="214" t="s">
        <v>10909</v>
      </c>
      <c r="F8682" s="216">
        <f>SUM(F8679:F8681)</f>
        <v>292.66229136000004</v>
      </c>
      <c r="G8682" s="162"/>
      <c r="H8682" s="186"/>
    </row>
    <row r="8683" spans="1:8" hidden="1">
      <c r="A8683" s="206"/>
      <c r="B8683" s="206"/>
      <c r="C8683" s="206"/>
      <c r="D8683" s="206"/>
      <c r="E8683" s="206"/>
      <c r="F8683" s="220"/>
      <c r="G8683" s="186"/>
      <c r="H8683" s="186"/>
    </row>
    <row r="8684" spans="1:8">
      <c r="A8684" s="206"/>
      <c r="B8684" s="206"/>
      <c r="C8684" s="206"/>
      <c r="D8684" s="206"/>
      <c r="E8684" s="206"/>
      <c r="F8684" s="220"/>
      <c r="G8684" s="186"/>
      <c r="H8684" s="186"/>
    </row>
    <row r="8685" spans="1:8">
      <c r="A8685" s="206"/>
      <c r="B8685" s="206"/>
      <c r="C8685" s="206"/>
      <c r="D8685" s="206"/>
      <c r="E8685" s="212"/>
      <c r="F8685" s="220"/>
      <c r="H8685" s="186"/>
    </row>
    <row r="8686" spans="1:8">
      <c r="A8686" s="185" t="s">
        <v>356</v>
      </c>
      <c r="B8686" s="185"/>
      <c r="C8686" s="185"/>
      <c r="D8686" s="185"/>
      <c r="E8686" s="185"/>
      <c r="F8686" s="185"/>
      <c r="H8686" s="186"/>
    </row>
    <row r="8687" spans="1:8">
      <c r="H8687" s="186"/>
    </row>
    <row r="8688" spans="1:8" ht="12.75" hidden="1" customHeight="1">
      <c r="A8688" s="551" t="s">
        <v>6287</v>
      </c>
      <c r="B8688" s="560"/>
      <c r="C8688" s="560"/>
      <c r="D8688" s="560"/>
      <c r="E8688" s="560"/>
      <c r="F8688" s="781" t="s">
        <v>3995</v>
      </c>
      <c r="G8688" s="782"/>
      <c r="H8688" s="186"/>
    </row>
    <row r="8689" spans="1:8" ht="12.75" hidden="1" customHeight="1">
      <c r="A8689" s="190" t="s">
        <v>10268</v>
      </c>
      <c r="B8689" s="191">
        <f>ROUND(F8712,2)</f>
        <v>1982.28</v>
      </c>
      <c r="C8689" s="269"/>
      <c r="D8689" s="269"/>
      <c r="E8689" s="269"/>
      <c r="F8689" s="271"/>
      <c r="G8689" s="270"/>
      <c r="H8689" s="186"/>
    </row>
    <row r="8690" spans="1:8" hidden="1">
      <c r="A8690" s="195" t="s">
        <v>12885</v>
      </c>
      <c r="B8690" s="196" t="s">
        <v>8261</v>
      </c>
      <c r="C8690" s="196" t="s">
        <v>8262</v>
      </c>
      <c r="D8690" s="196" t="s">
        <v>8263</v>
      </c>
      <c r="E8690" s="196" t="s">
        <v>8264</v>
      </c>
      <c r="F8690" s="197" t="s">
        <v>8265</v>
      </c>
      <c r="H8690" s="186"/>
    </row>
    <row r="8691" spans="1:8" ht="12.75" hidden="1" customHeight="1">
      <c r="A8691" s="198" t="s">
        <v>13437</v>
      </c>
      <c r="B8691" s="199"/>
      <c r="C8691" s="199"/>
      <c r="D8691" s="199"/>
      <c r="E8691" s="199"/>
      <c r="F8691" s="200"/>
      <c r="H8691" s="186"/>
    </row>
    <row r="8692" spans="1:8" hidden="1">
      <c r="A8692" s="207" t="s">
        <v>4681</v>
      </c>
      <c r="B8692" s="208" t="s">
        <v>4682</v>
      </c>
      <c r="C8692" s="209" t="s">
        <v>13436</v>
      </c>
      <c r="D8692" s="210">
        <v>2</v>
      </c>
      <c r="E8692" s="211">
        <f>F$12</f>
        <v>2.12</v>
      </c>
      <c r="F8692" s="204">
        <f>PRODUCT(D8692:E8692)</f>
        <v>4.24</v>
      </c>
      <c r="H8692" s="186"/>
    </row>
    <row r="8693" spans="1:8" ht="12.75" hidden="1" customHeight="1">
      <c r="A8693" s="783" t="s">
        <v>13444</v>
      </c>
      <c r="B8693" s="784"/>
      <c r="C8693" s="784"/>
      <c r="D8693" s="784"/>
      <c r="E8693" s="784"/>
      <c r="F8693" s="204">
        <f>SUM(F8692:F8692)</f>
        <v>4.24</v>
      </c>
      <c r="H8693" s="186"/>
    </row>
    <row r="8694" spans="1:8" hidden="1">
      <c r="A8694" s="778" t="s">
        <v>13445</v>
      </c>
      <c r="B8694" s="779"/>
      <c r="C8694" s="779"/>
      <c r="D8694" s="779"/>
      <c r="E8694" s="779"/>
      <c r="F8694" s="780"/>
      <c r="H8694" s="186"/>
    </row>
    <row r="8695" spans="1:8" hidden="1">
      <c r="A8695" s="207" t="s">
        <v>8241</v>
      </c>
      <c r="B8695" s="208" t="s">
        <v>8242</v>
      </c>
      <c r="C8695" s="209" t="s">
        <v>8240</v>
      </c>
      <c r="D8695" s="210">
        <v>1.492</v>
      </c>
      <c r="E8695" s="211">
        <f>Insumos!D$17</f>
        <v>44</v>
      </c>
      <c r="F8695" s="204">
        <f>PRODUCT(D8695:E8695)</f>
        <v>65.647999999999996</v>
      </c>
      <c r="H8695" s="186"/>
    </row>
    <row r="8696" spans="1:8" hidden="1">
      <c r="A8696" s="207" t="s">
        <v>6288</v>
      </c>
      <c r="B8696" s="208" t="s">
        <v>6289</v>
      </c>
      <c r="C8696" s="209" t="s">
        <v>6555</v>
      </c>
      <c r="D8696" s="210">
        <v>3</v>
      </c>
      <c r="E8696" s="211">
        <f>Insumos!D$1707</f>
        <v>21.16</v>
      </c>
      <c r="F8696" s="204">
        <f>PRODUCT(D8696:E8696)</f>
        <v>63.480000000000004</v>
      </c>
      <c r="H8696" s="186"/>
    </row>
    <row r="8697" spans="1:8" hidden="1">
      <c r="A8697" s="207" t="s">
        <v>7633</v>
      </c>
      <c r="B8697" s="208" t="s">
        <v>7634</v>
      </c>
      <c r="C8697" s="209" t="s">
        <v>4675</v>
      </c>
      <c r="D8697" s="210">
        <v>2.5</v>
      </c>
      <c r="E8697" s="211">
        <f>Insumos!D$2078</f>
        <v>7.42</v>
      </c>
      <c r="F8697" s="204">
        <f>PRODUCT(D8697:E8697)</f>
        <v>18.55</v>
      </c>
      <c r="H8697" s="186"/>
    </row>
    <row r="8698" spans="1:8" ht="12.75" hidden="1" customHeight="1">
      <c r="A8698" s="205" t="s">
        <v>10905</v>
      </c>
      <c r="B8698" s="206"/>
      <c r="C8698" s="206"/>
      <c r="D8698" s="206"/>
      <c r="E8698" s="206"/>
      <c r="F8698" s="204">
        <f>SUM(F8695:F8697)</f>
        <v>147.678</v>
      </c>
      <c r="H8698" s="186"/>
    </row>
    <row r="8699" spans="1:8" hidden="1">
      <c r="A8699" s="198" t="s">
        <v>8771</v>
      </c>
      <c r="B8699" s="199"/>
      <c r="C8699" s="199"/>
      <c r="D8699" s="199"/>
      <c r="E8699" s="199"/>
      <c r="F8699" s="200"/>
      <c r="H8699" s="186"/>
    </row>
    <row r="8700" spans="1:8" ht="33.75" hidden="1">
      <c r="A8700" s="219" t="s">
        <v>8663</v>
      </c>
      <c r="B8700" s="208" t="s">
        <v>8664</v>
      </c>
      <c r="C8700" s="209" t="s">
        <v>12889</v>
      </c>
      <c r="D8700" s="210">
        <v>10.050000000000001</v>
      </c>
      <c r="E8700" s="272">
        <f>B$5352/1.25</f>
        <v>20.408000000000001</v>
      </c>
      <c r="F8700" s="204">
        <f t="shared" ref="F8700:F8707" si="47">PRODUCT(D8700:E8700)</f>
        <v>205.10040000000004</v>
      </c>
      <c r="H8700" s="186"/>
    </row>
    <row r="8701" spans="1:8" ht="33.75" hidden="1">
      <c r="A8701" s="219" t="s">
        <v>8665</v>
      </c>
      <c r="B8701" s="208" t="s">
        <v>10910</v>
      </c>
      <c r="C8701" s="209" t="s">
        <v>12889</v>
      </c>
      <c r="D8701" s="210">
        <v>12.92</v>
      </c>
      <c r="E8701" s="272">
        <f>B$5370/1.25</f>
        <v>36.64</v>
      </c>
      <c r="F8701" s="204">
        <f t="shared" si="47"/>
        <v>473.3888</v>
      </c>
      <c r="H8701" s="186"/>
    </row>
    <row r="8702" spans="1:8" hidden="1">
      <c r="A8702" s="219" t="s">
        <v>10913</v>
      </c>
      <c r="B8702" s="208" t="s">
        <v>10914</v>
      </c>
      <c r="C8702" s="209" t="s">
        <v>8247</v>
      </c>
      <c r="D8702" s="210">
        <v>41.86</v>
      </c>
      <c r="E8702" s="273">
        <f>B$4257/1.25</f>
        <v>5.9039999999999999</v>
      </c>
      <c r="F8702" s="204">
        <f t="shared" si="47"/>
        <v>247.14143999999999</v>
      </c>
      <c r="H8702" s="186"/>
    </row>
    <row r="8703" spans="1:8" ht="22.5" hidden="1">
      <c r="A8703" s="219" t="s">
        <v>2449</v>
      </c>
      <c r="B8703" s="208" t="s">
        <v>2450</v>
      </c>
      <c r="C8703" s="209" t="s">
        <v>8240</v>
      </c>
      <c r="D8703" s="210">
        <v>0.28999999999999998</v>
      </c>
      <c r="E8703" s="272">
        <f>B$4395/1.25</f>
        <v>219.11199999999999</v>
      </c>
      <c r="F8703" s="204">
        <f t="shared" si="47"/>
        <v>63.542479999999998</v>
      </c>
      <c r="H8703" s="186"/>
    </row>
    <row r="8704" spans="1:8" ht="22.5" hidden="1">
      <c r="A8704" s="219" t="s">
        <v>10915</v>
      </c>
      <c r="B8704" s="208" t="s">
        <v>10916</v>
      </c>
      <c r="C8704" s="209" t="s">
        <v>8240</v>
      </c>
      <c r="D8704" s="210">
        <v>0.59799999999999998</v>
      </c>
      <c r="E8704" s="273">
        <f>B$4432/1.25</f>
        <v>235.44800000000001</v>
      </c>
      <c r="F8704" s="204">
        <f t="shared" si="47"/>
        <v>140.79790399999999</v>
      </c>
      <c r="H8704" s="186"/>
    </row>
    <row r="8705" spans="1:8" ht="22.5" hidden="1">
      <c r="A8705" s="219" t="s">
        <v>3967</v>
      </c>
      <c r="B8705" s="208" t="s">
        <v>3968</v>
      </c>
      <c r="C8705" s="209" t="s">
        <v>12889</v>
      </c>
      <c r="D8705" s="210">
        <v>1.84</v>
      </c>
      <c r="E8705" s="273">
        <f>B$4115/1.25</f>
        <v>24.167999999999999</v>
      </c>
      <c r="F8705" s="204">
        <f t="shared" si="47"/>
        <v>44.469120000000004</v>
      </c>
      <c r="H8705" s="186"/>
    </row>
    <row r="8706" spans="1:8" ht="33.75" hidden="1">
      <c r="A8706" s="219" t="s">
        <v>6678</v>
      </c>
      <c r="B8706" s="208" t="s">
        <v>6679</v>
      </c>
      <c r="C8706" s="209" t="s">
        <v>12889</v>
      </c>
      <c r="D8706" s="210">
        <v>11</v>
      </c>
      <c r="E8706" s="210">
        <f>B$6477/1.25</f>
        <v>13.856</v>
      </c>
      <c r="F8706" s="204">
        <f t="shared" si="47"/>
        <v>152.416</v>
      </c>
      <c r="H8706" s="186"/>
    </row>
    <row r="8707" spans="1:8" ht="22.5" hidden="1">
      <c r="A8707" s="219" t="s">
        <v>10917</v>
      </c>
      <c r="B8707" s="208" t="s">
        <v>9326</v>
      </c>
      <c r="C8707" s="209" t="s">
        <v>8240</v>
      </c>
      <c r="D8707" s="210">
        <v>14.24</v>
      </c>
      <c r="E8707" s="210">
        <f>B$2368/1.25</f>
        <v>11.792</v>
      </c>
      <c r="F8707" s="204">
        <f t="shared" si="47"/>
        <v>167.91808</v>
      </c>
      <c r="H8707" s="186"/>
    </row>
    <row r="8708" spans="1:8" ht="12.75" hidden="1" customHeight="1">
      <c r="A8708" s="783" t="s">
        <v>10886</v>
      </c>
      <c r="B8708" s="784"/>
      <c r="C8708" s="784"/>
      <c r="D8708" s="784"/>
      <c r="E8708" s="784"/>
      <c r="F8708" s="204">
        <f>SUM(F8700:F8707)</f>
        <v>1494.7742239999998</v>
      </c>
      <c r="H8708" s="186"/>
    </row>
    <row r="8709" spans="1:8" hidden="1">
      <c r="A8709" s="783" t="s">
        <v>6572</v>
      </c>
      <c r="B8709" s="784"/>
      <c r="C8709" s="784"/>
      <c r="D8709" s="784"/>
      <c r="E8709" s="206" t="s">
        <v>10906</v>
      </c>
      <c r="F8709" s="204">
        <f>SUM(F8693,F8698,F8708)</f>
        <v>1646.6922239999999</v>
      </c>
      <c r="H8709" s="186"/>
    </row>
    <row r="8710" spans="1:8" hidden="1">
      <c r="A8710" s="783"/>
      <c r="B8710" s="784"/>
      <c r="C8710" s="784"/>
      <c r="D8710" s="784"/>
      <c r="E8710" s="212" t="s">
        <v>10907</v>
      </c>
      <c r="F8710" s="213">
        <f>F$10*(F8693)</f>
        <v>5.2067199999999998</v>
      </c>
      <c r="H8710" s="186"/>
    </row>
    <row r="8711" spans="1:8" hidden="1">
      <c r="A8711" s="783"/>
      <c r="B8711" s="784"/>
      <c r="C8711" s="784"/>
      <c r="D8711" s="784"/>
      <c r="E8711" s="206" t="s">
        <v>10908</v>
      </c>
      <c r="F8711" s="213">
        <f>SUM(F8709:F8710)*F$11</f>
        <v>330.37978879999997</v>
      </c>
      <c r="H8711" s="186"/>
    </row>
    <row r="8712" spans="1:8" hidden="1">
      <c r="A8712" s="789"/>
      <c r="B8712" s="790"/>
      <c r="C8712" s="790"/>
      <c r="D8712" s="790"/>
      <c r="E8712" s="215" t="s">
        <v>10909</v>
      </c>
      <c r="F8712" s="216">
        <f>SUM(F8709:F8711)</f>
        <v>1982.2787327999997</v>
      </c>
      <c r="H8712" s="186"/>
    </row>
    <row r="8713" spans="1:8" hidden="1">
      <c r="A8713" s="206"/>
      <c r="B8713" s="206"/>
      <c r="C8713" s="206"/>
      <c r="D8713" s="206"/>
      <c r="E8713" s="212"/>
      <c r="F8713" s="220"/>
      <c r="H8713" s="186"/>
    </row>
    <row r="8714" spans="1:8" hidden="1">
      <c r="A8714" s="206"/>
      <c r="B8714" s="206"/>
      <c r="C8714" s="206"/>
      <c r="D8714" s="206"/>
      <c r="E8714" s="212"/>
      <c r="F8714" s="220"/>
      <c r="H8714" s="186"/>
    </row>
    <row r="8715" spans="1:8" hidden="1">
      <c r="A8715" s="206"/>
      <c r="B8715" s="206"/>
      <c r="C8715" s="206"/>
      <c r="D8715" s="206"/>
      <c r="E8715" s="212"/>
      <c r="F8715" s="220"/>
      <c r="H8715" s="186"/>
    </row>
    <row r="8716" spans="1:8" hidden="1">
      <c r="A8716" s="206"/>
      <c r="B8716" s="206"/>
      <c r="C8716" s="206"/>
      <c r="D8716" s="206"/>
      <c r="E8716" s="212"/>
      <c r="F8716" s="220"/>
      <c r="H8716" s="186"/>
    </row>
    <row r="8717" spans="1:8" hidden="1">
      <c r="H8717" s="186"/>
    </row>
    <row r="8718" spans="1:8" ht="12" hidden="1" customHeight="1">
      <c r="A8718" s="791" t="s">
        <v>6290</v>
      </c>
      <c r="B8718" s="792"/>
      <c r="C8718" s="792"/>
      <c r="D8718" s="792"/>
      <c r="E8718" s="792"/>
      <c r="F8718" s="781" t="s">
        <v>3995</v>
      </c>
      <c r="G8718" s="782"/>
      <c r="H8718" s="186"/>
    </row>
    <row r="8719" spans="1:8" ht="12" hidden="1" customHeight="1">
      <c r="A8719" s="190" t="s">
        <v>10268</v>
      </c>
      <c r="B8719" s="191">
        <f>ROUND(F8742,2)</f>
        <v>1485.42</v>
      </c>
      <c r="C8719" s="269"/>
      <c r="D8719" s="269"/>
      <c r="E8719" s="269"/>
      <c r="F8719" s="271"/>
      <c r="G8719" s="270"/>
      <c r="H8719" s="186"/>
    </row>
    <row r="8720" spans="1:8" ht="12" hidden="1" customHeight="1">
      <c r="A8720" s="195" t="s">
        <v>12885</v>
      </c>
      <c r="B8720" s="196" t="s">
        <v>8261</v>
      </c>
      <c r="C8720" s="196" t="s">
        <v>8262</v>
      </c>
      <c r="D8720" s="196" t="s">
        <v>8263</v>
      </c>
      <c r="E8720" s="196" t="s">
        <v>8264</v>
      </c>
      <c r="F8720" s="197" t="s">
        <v>8265</v>
      </c>
      <c r="H8720" s="186"/>
    </row>
    <row r="8721" spans="1:8" ht="12" hidden="1" customHeight="1">
      <c r="A8721" s="778" t="s">
        <v>13437</v>
      </c>
      <c r="B8721" s="779"/>
      <c r="C8721" s="779"/>
      <c r="D8721" s="779"/>
      <c r="E8721" s="779"/>
      <c r="F8721" s="780"/>
      <c r="H8721" s="186"/>
    </row>
    <row r="8722" spans="1:8" ht="12" hidden="1" customHeight="1">
      <c r="A8722" s="207" t="s">
        <v>8236</v>
      </c>
      <c r="B8722" s="208" t="s">
        <v>8237</v>
      </c>
      <c r="C8722" s="209" t="s">
        <v>13436</v>
      </c>
      <c r="D8722" s="210">
        <v>9</v>
      </c>
      <c r="E8722" s="211">
        <f>F$14</f>
        <v>2.89</v>
      </c>
      <c r="F8722" s="204">
        <f>PRODUCT(D8722:E8722)</f>
        <v>26.01</v>
      </c>
      <c r="H8722" s="186"/>
    </row>
    <row r="8723" spans="1:8" ht="12" hidden="1" customHeight="1">
      <c r="A8723" s="207" t="s">
        <v>4681</v>
      </c>
      <c r="B8723" s="208" t="s">
        <v>4682</v>
      </c>
      <c r="C8723" s="209" t="s">
        <v>13436</v>
      </c>
      <c r="D8723" s="210">
        <v>5</v>
      </c>
      <c r="E8723" s="211">
        <f>F$12</f>
        <v>2.12</v>
      </c>
      <c r="F8723" s="204">
        <f>PRODUCT(D8723:E8723)</f>
        <v>10.600000000000001</v>
      </c>
      <c r="H8723" s="186"/>
    </row>
    <row r="8724" spans="1:8" ht="12" hidden="1" customHeight="1">
      <c r="A8724" s="783" t="s">
        <v>13444</v>
      </c>
      <c r="B8724" s="784"/>
      <c r="C8724" s="784"/>
      <c r="D8724" s="784"/>
      <c r="E8724" s="784"/>
      <c r="F8724" s="204">
        <f>SUM(F8722:F8723)</f>
        <v>36.61</v>
      </c>
      <c r="H8724" s="186"/>
    </row>
    <row r="8725" spans="1:8" ht="12" hidden="1" customHeight="1">
      <c r="A8725" s="778" t="s">
        <v>13445</v>
      </c>
      <c r="B8725" s="779"/>
      <c r="C8725" s="779"/>
      <c r="D8725" s="779"/>
      <c r="E8725" s="779"/>
      <c r="F8725" s="780"/>
      <c r="H8725" s="186"/>
    </row>
    <row r="8726" spans="1:8" ht="12" hidden="1" customHeight="1">
      <c r="A8726" s="207" t="s">
        <v>8238</v>
      </c>
      <c r="B8726" s="208" t="s">
        <v>8239</v>
      </c>
      <c r="C8726" s="209" t="s">
        <v>8240</v>
      </c>
      <c r="D8726" s="210">
        <v>0.109</v>
      </c>
      <c r="E8726" s="211">
        <f>Insumos!D$13</f>
        <v>42.5</v>
      </c>
      <c r="F8726" s="204">
        <f>PRODUCT(D8726:E8726)</f>
        <v>4.6325000000000003</v>
      </c>
      <c r="H8726" s="186"/>
    </row>
    <row r="8727" spans="1:8" ht="12" hidden="1" customHeight="1">
      <c r="A8727" s="207" t="s">
        <v>8245</v>
      </c>
      <c r="B8727" s="208" t="s">
        <v>8246</v>
      </c>
      <c r="C8727" s="209" t="s">
        <v>8247</v>
      </c>
      <c r="D8727" s="210">
        <v>72.900000000000006</v>
      </c>
      <c r="E8727" s="211">
        <f>Insumos!D$22</f>
        <v>0.46</v>
      </c>
      <c r="F8727" s="204">
        <f>PRODUCT(D8727:E8727)</f>
        <v>33.534000000000006</v>
      </c>
      <c r="H8727" s="186"/>
    </row>
    <row r="8728" spans="1:8" ht="12" hidden="1" customHeight="1">
      <c r="A8728" s="207" t="s">
        <v>6291</v>
      </c>
      <c r="B8728" s="208" t="s">
        <v>6292</v>
      </c>
      <c r="C8728" s="209" t="s">
        <v>6555</v>
      </c>
      <c r="D8728" s="210">
        <v>6</v>
      </c>
      <c r="E8728" s="211">
        <f>Insumos!D$185</f>
        <v>97.98</v>
      </c>
      <c r="F8728" s="204">
        <f>PRODUCT(D8728:E8728)</f>
        <v>587.88</v>
      </c>
      <c r="H8728" s="186"/>
    </row>
    <row r="8729" spans="1:8" ht="12" hidden="1" customHeight="1">
      <c r="A8729" s="207" t="s">
        <v>6293</v>
      </c>
      <c r="B8729" s="208" t="s">
        <v>6294</v>
      </c>
      <c r="C8729" s="209" t="s">
        <v>6555</v>
      </c>
      <c r="D8729" s="210">
        <v>2</v>
      </c>
      <c r="E8729" s="211">
        <f>Insumos!D$256</f>
        <v>70.239999999999995</v>
      </c>
      <c r="F8729" s="204">
        <f>PRODUCT(D8729:E8729)</f>
        <v>140.47999999999999</v>
      </c>
      <c r="H8729" s="186"/>
    </row>
    <row r="8730" spans="1:8" ht="12" hidden="1" customHeight="1">
      <c r="A8730" s="207" t="s">
        <v>6295</v>
      </c>
      <c r="B8730" s="208" t="s">
        <v>6296</v>
      </c>
      <c r="C8730" s="209" t="s">
        <v>6555</v>
      </c>
      <c r="D8730" s="210">
        <v>1</v>
      </c>
      <c r="E8730" s="211">
        <f>Insumos!D$213</f>
        <v>70.239999999999995</v>
      </c>
      <c r="F8730" s="204">
        <f>PRODUCT(D8730:E8730)</f>
        <v>70.239999999999995</v>
      </c>
      <c r="H8730" s="186"/>
    </row>
    <row r="8731" spans="1:8" ht="12" hidden="1" customHeight="1">
      <c r="A8731" s="783" t="s">
        <v>10905</v>
      </c>
      <c r="B8731" s="784"/>
      <c r="C8731" s="784"/>
      <c r="D8731" s="784"/>
      <c r="E8731" s="784"/>
      <c r="F8731" s="204">
        <f>SUM(F8726:F8730)</f>
        <v>836.76650000000006</v>
      </c>
      <c r="H8731" s="186"/>
    </row>
    <row r="8732" spans="1:8" ht="12" hidden="1" customHeight="1">
      <c r="A8732" s="778" t="s">
        <v>8771</v>
      </c>
      <c r="B8732" s="779"/>
      <c r="C8732" s="779"/>
      <c r="D8732" s="779"/>
      <c r="E8732" s="779"/>
      <c r="F8732" s="780"/>
      <c r="H8732" s="186"/>
    </row>
    <row r="8733" spans="1:8" ht="12" hidden="1" customHeight="1">
      <c r="A8733" s="219" t="s">
        <v>14154</v>
      </c>
      <c r="B8733" s="208" t="s">
        <v>6297</v>
      </c>
      <c r="C8733" s="209" t="s">
        <v>4675</v>
      </c>
      <c r="D8733" s="210">
        <v>4</v>
      </c>
      <c r="E8733" s="211">
        <f>Insumos!D$2089</f>
        <v>32.549999999999997</v>
      </c>
      <c r="F8733" s="204">
        <f>PRODUCT(D8733:E8733)</f>
        <v>130.19999999999999</v>
      </c>
      <c r="H8733" s="186"/>
    </row>
    <row r="8734" spans="1:8" ht="12" hidden="1" customHeight="1">
      <c r="A8734" s="219" t="s">
        <v>5576</v>
      </c>
      <c r="B8734" s="208" t="s">
        <v>5577</v>
      </c>
      <c r="C8734" s="209" t="s">
        <v>8240</v>
      </c>
      <c r="D8734" s="210">
        <v>8.0399999999999991</v>
      </c>
      <c r="E8734" s="210">
        <f>B$2379/1.25</f>
        <v>15.872</v>
      </c>
      <c r="F8734" s="204">
        <f>PRODUCT(D8734:E8734)</f>
        <v>127.61087999999998</v>
      </c>
      <c r="H8734" s="186"/>
    </row>
    <row r="8735" spans="1:8" ht="12" hidden="1" customHeight="1">
      <c r="A8735" s="219" t="s">
        <v>6298</v>
      </c>
      <c r="B8735" s="208" t="s">
        <v>6299</v>
      </c>
      <c r="C8735" s="209" t="s">
        <v>8240</v>
      </c>
      <c r="D8735" s="210">
        <v>0.23</v>
      </c>
      <c r="E8735" s="210">
        <f>B$3367/1.25</f>
        <v>52.815999999999995</v>
      </c>
      <c r="F8735" s="204">
        <f>PRODUCT(D8735:E8735)</f>
        <v>12.147679999999999</v>
      </c>
      <c r="H8735" s="186"/>
    </row>
    <row r="8736" spans="1:8" ht="12" hidden="1" customHeight="1">
      <c r="A8736" s="219" t="s">
        <v>6300</v>
      </c>
      <c r="B8736" s="208" t="s">
        <v>6301</v>
      </c>
      <c r="C8736" s="209" t="s">
        <v>8240</v>
      </c>
      <c r="D8736" s="210">
        <v>0.23</v>
      </c>
      <c r="E8736" s="210">
        <f>B$3401/1.25</f>
        <v>57.648000000000003</v>
      </c>
      <c r="F8736" s="204">
        <f>PRODUCT(D8736:E8736)</f>
        <v>13.259040000000001</v>
      </c>
      <c r="H8736" s="186"/>
    </row>
    <row r="8737" spans="1:8" ht="12" hidden="1" customHeight="1">
      <c r="A8737" s="219" t="s">
        <v>9866</v>
      </c>
      <c r="B8737" s="208" t="s">
        <v>11803</v>
      </c>
      <c r="C8737" s="209" t="s">
        <v>8240</v>
      </c>
      <c r="D8737" s="210">
        <v>5.52</v>
      </c>
      <c r="E8737" s="210">
        <f>B$2790/1.25</f>
        <v>6.5760000000000005</v>
      </c>
      <c r="F8737" s="204">
        <f>PRODUCT(D8737:E8737)</f>
        <v>36.299520000000001</v>
      </c>
      <c r="H8737" s="186"/>
    </row>
    <row r="8738" spans="1:8" ht="12" hidden="1" customHeight="1">
      <c r="A8738" s="783" t="s">
        <v>10886</v>
      </c>
      <c r="B8738" s="784"/>
      <c r="C8738" s="784"/>
      <c r="D8738" s="784"/>
      <c r="E8738" s="784"/>
      <c r="F8738" s="204">
        <f>SUM(F8733:F8737)</f>
        <v>319.51711999999998</v>
      </c>
      <c r="H8738" s="186"/>
    </row>
    <row r="8739" spans="1:8" ht="12" hidden="1" customHeight="1">
      <c r="A8739" s="783" t="s">
        <v>6572</v>
      </c>
      <c r="B8739" s="784"/>
      <c r="C8739" s="784"/>
      <c r="D8739" s="784"/>
      <c r="E8739" s="206" t="s">
        <v>10906</v>
      </c>
      <c r="F8739" s="204">
        <f>SUM(F8724,F8731,F8738)</f>
        <v>1192.8936200000001</v>
      </c>
      <c r="H8739" s="186"/>
    </row>
    <row r="8740" spans="1:8" ht="12" hidden="1" customHeight="1">
      <c r="A8740" s="783"/>
      <c r="B8740" s="784"/>
      <c r="C8740" s="784"/>
      <c r="D8740" s="784"/>
      <c r="E8740" s="212" t="s">
        <v>10907</v>
      </c>
      <c r="F8740" s="213">
        <f>F$10*(F8724)</f>
        <v>44.957079999999998</v>
      </c>
      <c r="H8740" s="186"/>
    </row>
    <row r="8741" spans="1:8" ht="12" hidden="1" customHeight="1">
      <c r="A8741" s="783"/>
      <c r="B8741" s="784"/>
      <c r="C8741" s="784"/>
      <c r="D8741" s="784"/>
      <c r="E8741" s="206" t="s">
        <v>10908</v>
      </c>
      <c r="F8741" s="213">
        <f>SUM(F8739:F8740)*F$11</f>
        <v>247.57014000000001</v>
      </c>
      <c r="H8741" s="186"/>
    </row>
    <row r="8742" spans="1:8" ht="12" hidden="1" customHeight="1">
      <c r="A8742" s="789"/>
      <c r="B8742" s="790"/>
      <c r="C8742" s="790"/>
      <c r="D8742" s="790"/>
      <c r="E8742" s="215" t="s">
        <v>10909</v>
      </c>
      <c r="F8742" s="216">
        <f>SUM(F8739:F8741)</f>
        <v>1485.42084</v>
      </c>
      <c r="H8742" s="186"/>
    </row>
    <row r="8743" spans="1:8" ht="12" hidden="1" customHeight="1">
      <c r="H8743" s="186"/>
    </row>
    <row r="8744" spans="1:8" ht="12" hidden="1" customHeight="1">
      <c r="A8744" s="791" t="s">
        <v>6302</v>
      </c>
      <c r="B8744" s="792"/>
      <c r="C8744" s="792"/>
      <c r="D8744" s="792"/>
      <c r="E8744" s="781" t="s">
        <v>6521</v>
      </c>
      <c r="F8744" s="782"/>
      <c r="H8744" s="186"/>
    </row>
    <row r="8745" spans="1:8" ht="12" hidden="1" customHeight="1">
      <c r="A8745" s="190" t="s">
        <v>10268</v>
      </c>
      <c r="B8745" s="191">
        <f>ROUND(F8760,2)</f>
        <v>118.75</v>
      </c>
      <c r="C8745" s="488"/>
      <c r="D8745" s="488"/>
      <c r="E8745" s="270"/>
      <c r="F8745" s="271"/>
      <c r="H8745" s="186"/>
    </row>
    <row r="8746" spans="1:8" ht="12" hidden="1" customHeight="1">
      <c r="A8746" s="195" t="s">
        <v>12885</v>
      </c>
      <c r="B8746" s="196" t="s">
        <v>8261</v>
      </c>
      <c r="C8746" s="196" t="s">
        <v>8262</v>
      </c>
      <c r="D8746" s="196" t="s">
        <v>8263</v>
      </c>
      <c r="E8746" s="196" t="s">
        <v>8264</v>
      </c>
      <c r="F8746" s="197" t="s">
        <v>8265</v>
      </c>
      <c r="H8746" s="186"/>
    </row>
    <row r="8747" spans="1:8" ht="12" hidden="1" customHeight="1">
      <c r="A8747" s="778" t="s">
        <v>13437</v>
      </c>
      <c r="B8747" s="779"/>
      <c r="C8747" s="779"/>
      <c r="D8747" s="779"/>
      <c r="E8747" s="779"/>
      <c r="F8747" s="780"/>
      <c r="H8747" s="186"/>
    </row>
    <row r="8748" spans="1:8" ht="12" hidden="1" customHeight="1">
      <c r="A8748" s="207" t="s">
        <v>8236</v>
      </c>
      <c r="B8748" s="208" t="s">
        <v>8237</v>
      </c>
      <c r="C8748" s="209" t="s">
        <v>13436</v>
      </c>
      <c r="D8748" s="210">
        <v>1.5</v>
      </c>
      <c r="E8748" s="211">
        <f>F$14</f>
        <v>2.89</v>
      </c>
      <c r="F8748" s="204">
        <f>PRODUCT(D8748:E8748)</f>
        <v>4.335</v>
      </c>
      <c r="H8748" s="186"/>
    </row>
    <row r="8749" spans="1:8" ht="12" hidden="1" customHeight="1">
      <c r="A8749" s="207" t="s">
        <v>4681</v>
      </c>
      <c r="B8749" s="208" t="s">
        <v>4682</v>
      </c>
      <c r="C8749" s="209" t="s">
        <v>13436</v>
      </c>
      <c r="D8749" s="210">
        <v>1.5</v>
      </c>
      <c r="E8749" s="211">
        <f>F$12</f>
        <v>2.12</v>
      </c>
      <c r="F8749" s="204">
        <f>PRODUCT(D8749:E8749)</f>
        <v>3.18</v>
      </c>
      <c r="H8749" s="186"/>
    </row>
    <row r="8750" spans="1:8" ht="12" hidden="1" customHeight="1">
      <c r="A8750" s="783" t="s">
        <v>13444</v>
      </c>
      <c r="B8750" s="784"/>
      <c r="C8750" s="784"/>
      <c r="D8750" s="784"/>
      <c r="E8750" s="784"/>
      <c r="F8750" s="204">
        <f>SUM(F8748:F8749)</f>
        <v>7.5150000000000006</v>
      </c>
      <c r="H8750" s="186"/>
    </row>
    <row r="8751" spans="1:8" ht="12" hidden="1" customHeight="1">
      <c r="A8751" s="778" t="s">
        <v>13445</v>
      </c>
      <c r="B8751" s="779"/>
      <c r="C8751" s="779"/>
      <c r="D8751" s="779"/>
      <c r="E8751" s="779"/>
      <c r="F8751" s="780"/>
      <c r="H8751" s="186"/>
    </row>
    <row r="8752" spans="1:8" ht="12" hidden="1" customHeight="1">
      <c r="A8752" s="207" t="s">
        <v>8056</v>
      </c>
      <c r="B8752" s="208" t="s">
        <v>8057</v>
      </c>
      <c r="C8752" s="209" t="s">
        <v>8240</v>
      </c>
      <c r="D8752" s="210">
        <v>0.01</v>
      </c>
      <c r="E8752" s="211">
        <f>Insumos!D$12</f>
        <v>42.5</v>
      </c>
      <c r="F8752" s="204">
        <f>PRODUCT(D8752:E8752)</f>
        <v>0.42499999999999999</v>
      </c>
      <c r="H8752" s="186"/>
    </row>
    <row r="8753" spans="1:8" ht="12" hidden="1" customHeight="1">
      <c r="A8753" s="207" t="s">
        <v>2943</v>
      </c>
      <c r="B8753" s="208" t="s">
        <v>2944</v>
      </c>
      <c r="C8753" s="209" t="s">
        <v>8247</v>
      </c>
      <c r="D8753" s="210">
        <v>1</v>
      </c>
      <c r="E8753" s="211">
        <f>Insumos!D$18</f>
        <v>0.4</v>
      </c>
      <c r="F8753" s="204">
        <f>PRODUCT(D8753:E8753)</f>
        <v>0.4</v>
      </c>
      <c r="H8753" s="186"/>
    </row>
    <row r="8754" spans="1:8" ht="12" hidden="1" customHeight="1">
      <c r="A8754" s="207" t="s">
        <v>8245</v>
      </c>
      <c r="B8754" s="208" t="s">
        <v>8246</v>
      </c>
      <c r="C8754" s="209" t="s">
        <v>8247</v>
      </c>
      <c r="D8754" s="210">
        <v>3.8</v>
      </c>
      <c r="E8754" s="211">
        <f>Insumos!D$22</f>
        <v>0.46</v>
      </c>
      <c r="F8754" s="204">
        <f>PRODUCT(D8754:E8754)</f>
        <v>1.748</v>
      </c>
      <c r="H8754" s="186"/>
    </row>
    <row r="8755" spans="1:8" ht="12" hidden="1" customHeight="1">
      <c r="A8755" s="207" t="s">
        <v>6303</v>
      </c>
      <c r="B8755" s="208" t="s">
        <v>6304</v>
      </c>
      <c r="C8755" s="209" t="s">
        <v>12889</v>
      </c>
      <c r="D8755" s="210">
        <v>1.05</v>
      </c>
      <c r="E8755" s="211">
        <f>Insumos!D$633</f>
        <v>75.849999999999994</v>
      </c>
      <c r="F8755" s="204">
        <f>PRODUCT(D8755:E8755)</f>
        <v>79.642499999999998</v>
      </c>
      <c r="H8755" s="186"/>
    </row>
    <row r="8756" spans="1:8" ht="12" hidden="1" customHeight="1">
      <c r="A8756" s="783" t="s">
        <v>10905</v>
      </c>
      <c r="B8756" s="784"/>
      <c r="C8756" s="784"/>
      <c r="D8756" s="784"/>
      <c r="E8756" s="784"/>
      <c r="F8756" s="204">
        <f>SUM(F8752:F8755)</f>
        <v>82.215499999999992</v>
      </c>
      <c r="H8756" s="186"/>
    </row>
    <row r="8757" spans="1:8" ht="12" hidden="1" customHeight="1">
      <c r="A8757" s="783" t="s">
        <v>6572</v>
      </c>
      <c r="B8757" s="784"/>
      <c r="C8757" s="784"/>
      <c r="D8757" s="784"/>
      <c r="E8757" s="206" t="s">
        <v>10906</v>
      </c>
      <c r="F8757" s="204">
        <f>SUM(F8750,F8756)</f>
        <v>89.730499999999992</v>
      </c>
      <c r="H8757" s="186"/>
    </row>
    <row r="8758" spans="1:8" ht="12" hidden="1" customHeight="1">
      <c r="A8758" s="783"/>
      <c r="B8758" s="784"/>
      <c r="C8758" s="784"/>
      <c r="D8758" s="784"/>
      <c r="E8758" s="212" t="s">
        <v>10907</v>
      </c>
      <c r="F8758" s="213">
        <f>F$10*(F8750)</f>
        <v>9.2284199999999998</v>
      </c>
      <c r="H8758" s="186"/>
    </row>
    <row r="8759" spans="1:8" ht="12" hidden="1" customHeight="1">
      <c r="A8759" s="783"/>
      <c r="B8759" s="784"/>
      <c r="C8759" s="784"/>
      <c r="D8759" s="784"/>
      <c r="E8759" s="206" t="s">
        <v>10908</v>
      </c>
      <c r="F8759" s="213">
        <f>SUM(F8757:F8758)*F$11</f>
        <v>19.791784</v>
      </c>
      <c r="H8759" s="186"/>
    </row>
    <row r="8760" spans="1:8" ht="12" hidden="1" customHeight="1">
      <c r="A8760" s="789"/>
      <c r="B8760" s="790"/>
      <c r="C8760" s="790"/>
      <c r="D8760" s="790"/>
      <c r="E8760" s="215" t="s">
        <v>10909</v>
      </c>
      <c r="F8760" s="216">
        <f>SUM(F8757:F8759)</f>
        <v>118.75070399999998</v>
      </c>
      <c r="H8760" s="186"/>
    </row>
    <row r="8761" spans="1:8" hidden="1">
      <c r="A8761" s="206"/>
      <c r="B8761" s="206"/>
      <c r="C8761" s="206"/>
      <c r="D8761" s="206"/>
      <c r="E8761" s="212"/>
      <c r="F8761" s="220"/>
      <c r="H8761" s="186"/>
    </row>
    <row r="8762" spans="1:8" hidden="1">
      <c r="A8762" s="206"/>
      <c r="B8762" s="206"/>
      <c r="C8762" s="206"/>
      <c r="D8762" s="206"/>
      <c r="E8762" s="212"/>
      <c r="F8762" s="220"/>
      <c r="H8762" s="186"/>
    </row>
    <row r="8763" spans="1:8" hidden="1">
      <c r="H8763" s="186"/>
    </row>
    <row r="8764" spans="1:8" ht="24.75" hidden="1" customHeight="1">
      <c r="A8764" s="551" t="s">
        <v>13407</v>
      </c>
      <c r="B8764" s="560"/>
      <c r="C8764" s="560"/>
      <c r="D8764" s="560"/>
      <c r="E8764" s="188" t="s">
        <v>3995</v>
      </c>
      <c r="F8764" s="189"/>
      <c r="H8764" s="186"/>
    </row>
    <row r="8765" spans="1:8" ht="12.95" hidden="1" customHeight="1">
      <c r="A8765" s="190" t="s">
        <v>10268</v>
      </c>
      <c r="B8765" s="191">
        <f>ROUND(F8776,2)</f>
        <v>162.85</v>
      </c>
      <c r="C8765" s="269"/>
      <c r="D8765" s="269"/>
      <c r="E8765" s="270"/>
      <c r="F8765" s="271"/>
      <c r="H8765" s="186"/>
    </row>
    <row r="8766" spans="1:8" ht="12.95" hidden="1" customHeight="1">
      <c r="A8766" s="195" t="s">
        <v>12885</v>
      </c>
      <c r="B8766" s="196" t="s">
        <v>8261</v>
      </c>
      <c r="C8766" s="196" t="s">
        <v>8262</v>
      </c>
      <c r="D8766" s="196" t="s">
        <v>8263</v>
      </c>
      <c r="E8766" s="196" t="s">
        <v>8264</v>
      </c>
      <c r="F8766" s="197" t="s">
        <v>8265</v>
      </c>
      <c r="H8766" s="186"/>
    </row>
    <row r="8767" spans="1:8" ht="12.95" hidden="1" customHeight="1">
      <c r="A8767" s="198" t="s">
        <v>8771</v>
      </c>
      <c r="B8767" s="199"/>
      <c r="C8767" s="199"/>
      <c r="D8767" s="199"/>
      <c r="E8767" s="199"/>
      <c r="F8767" s="200"/>
      <c r="H8767" s="186"/>
    </row>
    <row r="8768" spans="1:8" ht="12.95" hidden="1" customHeight="1">
      <c r="A8768" s="219" t="s">
        <v>10913</v>
      </c>
      <c r="B8768" s="208" t="s">
        <v>10914</v>
      </c>
      <c r="C8768" s="209" t="s">
        <v>8247</v>
      </c>
      <c r="D8768" s="210">
        <v>10.8</v>
      </c>
      <c r="E8768" s="273">
        <f>B$4257/1.25</f>
        <v>5.9039999999999999</v>
      </c>
      <c r="F8768" s="204">
        <f>PRODUCT(D8768:E8768)</f>
        <v>63.763200000000005</v>
      </c>
      <c r="H8768" s="186"/>
    </row>
    <row r="8769" spans="1:8" ht="12.95" hidden="1" customHeight="1">
      <c r="A8769" s="219" t="s">
        <v>2449</v>
      </c>
      <c r="B8769" s="208" t="s">
        <v>2450</v>
      </c>
      <c r="C8769" s="209" t="s">
        <v>8240</v>
      </c>
      <c r="D8769" s="210">
        <v>6.0499999999999998E-2</v>
      </c>
      <c r="E8769" s="272">
        <f>B$4395/1.25</f>
        <v>219.11199999999999</v>
      </c>
      <c r="F8769" s="204">
        <f>PRODUCT(D8769:E8769)</f>
        <v>13.256276</v>
      </c>
      <c r="H8769" s="186"/>
    </row>
    <row r="8770" spans="1:8" ht="12.95" hidden="1" customHeight="1">
      <c r="A8770" s="219" t="s">
        <v>10915</v>
      </c>
      <c r="B8770" s="208" t="s">
        <v>10916</v>
      </c>
      <c r="C8770" s="209" t="s">
        <v>8240</v>
      </c>
      <c r="D8770" s="210">
        <v>0.18149999999999999</v>
      </c>
      <c r="E8770" s="273">
        <f>B$4432/1.25</f>
        <v>235.44800000000001</v>
      </c>
      <c r="F8770" s="204">
        <f>PRODUCT(D8770:E8770)</f>
        <v>42.733812</v>
      </c>
      <c r="H8770" s="186"/>
    </row>
    <row r="8771" spans="1:8" ht="12.95" hidden="1" customHeight="1">
      <c r="A8771" s="219" t="s">
        <v>3967</v>
      </c>
      <c r="B8771" s="208" t="s">
        <v>3968</v>
      </c>
      <c r="C8771" s="209" t="s">
        <v>12889</v>
      </c>
      <c r="D8771" s="210">
        <v>0.66</v>
      </c>
      <c r="E8771" s="273">
        <f>B$4115/1.25</f>
        <v>24.167999999999999</v>
      </c>
      <c r="F8771" s="204">
        <f>PRODUCT(D8771:E8771)</f>
        <v>15.95088</v>
      </c>
      <c r="H8771" s="186"/>
    </row>
    <row r="8772" spans="1:8" ht="12.95" hidden="1" customHeight="1">
      <c r="A8772" s="783" t="s">
        <v>10886</v>
      </c>
      <c r="B8772" s="784"/>
      <c r="C8772" s="784"/>
      <c r="D8772" s="784"/>
      <c r="E8772" s="784"/>
      <c r="F8772" s="204">
        <f>SUM(F8760:F8771)</f>
        <v>254.45487199999999</v>
      </c>
      <c r="H8772" s="186"/>
    </row>
    <row r="8773" spans="1:8" ht="12.95" hidden="1" customHeight="1">
      <c r="A8773" s="783" t="s">
        <v>6572</v>
      </c>
      <c r="B8773" s="784"/>
      <c r="C8773" s="784"/>
      <c r="D8773" s="784"/>
      <c r="E8773" s="206" t="s">
        <v>10906</v>
      </c>
      <c r="F8773" s="204">
        <f>SUM(F8768:F8771)</f>
        <v>135.70416800000001</v>
      </c>
      <c r="H8773" s="186"/>
    </row>
    <row r="8774" spans="1:8" ht="12.95" hidden="1" customHeight="1">
      <c r="A8774" s="783"/>
      <c r="B8774" s="784"/>
      <c r="C8774" s="784"/>
      <c r="D8774" s="784"/>
      <c r="E8774" s="212" t="s">
        <v>10907</v>
      </c>
      <c r="F8774" s="213">
        <f>F$10*(F8765)</f>
        <v>0</v>
      </c>
      <c r="H8774" s="186"/>
    </row>
    <row r="8775" spans="1:8" ht="12.95" hidden="1" customHeight="1">
      <c r="A8775" s="783"/>
      <c r="B8775" s="784"/>
      <c r="C8775" s="784"/>
      <c r="D8775" s="784"/>
      <c r="E8775" s="206" t="s">
        <v>10908</v>
      </c>
      <c r="F8775" s="213">
        <f>SUM(F8773:F8774)*F$11</f>
        <v>27.140833600000004</v>
      </c>
      <c r="H8775" s="186"/>
    </row>
    <row r="8776" spans="1:8" ht="12.95" hidden="1" customHeight="1">
      <c r="A8776" s="789"/>
      <c r="B8776" s="790"/>
      <c r="C8776" s="790"/>
      <c r="D8776" s="790"/>
      <c r="E8776" s="215" t="s">
        <v>10909</v>
      </c>
      <c r="F8776" s="216">
        <f>SUM(F8773:F8775)</f>
        <v>162.84500160000002</v>
      </c>
      <c r="H8776" s="186"/>
    </row>
    <row r="8777" spans="1:8" ht="12.95" hidden="1" customHeight="1">
      <c r="H8777" s="186"/>
    </row>
    <row r="8778" spans="1:8" ht="24" hidden="1" customHeight="1">
      <c r="A8778" s="791" t="s">
        <v>6511</v>
      </c>
      <c r="B8778" s="792"/>
      <c r="C8778" s="792"/>
      <c r="D8778" s="792"/>
      <c r="E8778" s="781" t="s">
        <v>3995</v>
      </c>
      <c r="F8778" s="782"/>
      <c r="H8778" s="186"/>
    </row>
    <row r="8779" spans="1:8" ht="12.95" hidden="1" customHeight="1">
      <c r="A8779" s="190" t="s">
        <v>10268</v>
      </c>
      <c r="B8779" s="191">
        <f>ROUND(F8790,2)</f>
        <v>287.02999999999997</v>
      </c>
      <c r="C8779" s="269"/>
      <c r="D8779" s="269"/>
      <c r="E8779" s="270"/>
      <c r="F8779" s="271"/>
      <c r="H8779" s="186"/>
    </row>
    <row r="8780" spans="1:8" ht="12.95" hidden="1" customHeight="1">
      <c r="A8780" s="195" t="s">
        <v>12885</v>
      </c>
      <c r="B8780" s="196" t="s">
        <v>8261</v>
      </c>
      <c r="C8780" s="196" t="s">
        <v>8262</v>
      </c>
      <c r="D8780" s="196" t="s">
        <v>8263</v>
      </c>
      <c r="E8780" s="196" t="s">
        <v>8264</v>
      </c>
      <c r="F8780" s="197" t="s">
        <v>8265</v>
      </c>
      <c r="H8780" s="186"/>
    </row>
    <row r="8781" spans="1:8" ht="12.95" hidden="1" customHeight="1">
      <c r="A8781" s="778" t="s">
        <v>8771</v>
      </c>
      <c r="B8781" s="779"/>
      <c r="C8781" s="779"/>
      <c r="D8781" s="779"/>
      <c r="E8781" s="779"/>
      <c r="F8781" s="780"/>
      <c r="H8781" s="186"/>
    </row>
    <row r="8782" spans="1:8" ht="12.95" hidden="1" customHeight="1">
      <c r="A8782" s="219" t="s">
        <v>10913</v>
      </c>
      <c r="B8782" s="208" t="s">
        <v>10914</v>
      </c>
      <c r="C8782" s="209" t="s">
        <v>8247</v>
      </c>
      <c r="D8782" s="210">
        <v>17.600000000000001</v>
      </c>
      <c r="E8782" s="273">
        <f>B$4257/1.25</f>
        <v>5.9039999999999999</v>
      </c>
      <c r="F8782" s="204">
        <f>PRODUCT(D8782:E8782)</f>
        <v>103.91040000000001</v>
      </c>
      <c r="H8782" s="186"/>
    </row>
    <row r="8783" spans="1:8" ht="12.95" hidden="1" customHeight="1">
      <c r="A8783" s="219" t="s">
        <v>2449</v>
      </c>
      <c r="B8783" s="208" t="s">
        <v>2450</v>
      </c>
      <c r="C8783" s="209" t="s">
        <v>8240</v>
      </c>
      <c r="D8783" s="210">
        <v>0.1125</v>
      </c>
      <c r="E8783" s="272">
        <f>B$4395/1.25</f>
        <v>219.11199999999999</v>
      </c>
      <c r="F8783" s="204">
        <f>PRODUCT(D8783:E8783)</f>
        <v>24.650099999999998</v>
      </c>
      <c r="H8783" s="186"/>
    </row>
    <row r="8784" spans="1:8" ht="12.95" hidden="1" customHeight="1">
      <c r="A8784" s="219" t="s">
        <v>10915</v>
      </c>
      <c r="B8784" s="208" t="s">
        <v>10916</v>
      </c>
      <c r="C8784" s="209" t="s">
        <v>8240</v>
      </c>
      <c r="D8784" s="210">
        <v>0.3775</v>
      </c>
      <c r="E8784" s="273">
        <f>B$4432/1.25</f>
        <v>235.44800000000001</v>
      </c>
      <c r="F8784" s="204">
        <f>PRODUCT(D8784:E8784)</f>
        <v>88.881619999999998</v>
      </c>
      <c r="H8784" s="186"/>
    </row>
    <row r="8785" spans="1:8" ht="12.95" hidden="1" customHeight="1">
      <c r="A8785" s="219" t="s">
        <v>3967</v>
      </c>
      <c r="B8785" s="208" t="s">
        <v>3968</v>
      </c>
      <c r="C8785" s="209" t="s">
        <v>12889</v>
      </c>
      <c r="D8785" s="210">
        <v>0.9</v>
      </c>
      <c r="E8785" s="273">
        <f>B$4115/1.25</f>
        <v>24.167999999999999</v>
      </c>
      <c r="F8785" s="204">
        <f>PRODUCT(D8785:E8785)</f>
        <v>21.751200000000001</v>
      </c>
      <c r="H8785" s="186"/>
    </row>
    <row r="8786" spans="1:8" ht="12.95" hidden="1" customHeight="1">
      <c r="A8786" s="783" t="s">
        <v>10886</v>
      </c>
      <c r="B8786" s="784"/>
      <c r="C8786" s="784"/>
      <c r="D8786" s="784"/>
      <c r="E8786" s="784"/>
      <c r="F8786" s="204">
        <f>SUM(F8776:F8785)</f>
        <v>402.03832160000002</v>
      </c>
      <c r="H8786" s="186"/>
    </row>
    <row r="8787" spans="1:8" ht="12.95" hidden="1" customHeight="1">
      <c r="A8787" s="783" t="s">
        <v>6572</v>
      </c>
      <c r="B8787" s="784"/>
      <c r="C8787" s="784"/>
      <c r="D8787" s="784"/>
      <c r="E8787" s="206" t="s">
        <v>10906</v>
      </c>
      <c r="F8787" s="204">
        <f>SUM(F8782:F8785)</f>
        <v>239.19332000000003</v>
      </c>
      <c r="H8787" s="186"/>
    </row>
    <row r="8788" spans="1:8" ht="12.95" hidden="1" customHeight="1">
      <c r="A8788" s="783"/>
      <c r="B8788" s="784"/>
      <c r="C8788" s="784"/>
      <c r="D8788" s="784"/>
      <c r="E8788" s="212" t="s">
        <v>10907</v>
      </c>
      <c r="F8788" s="213">
        <f>F$10*(F8779)</f>
        <v>0</v>
      </c>
      <c r="H8788" s="186"/>
    </row>
    <row r="8789" spans="1:8" ht="12.95" hidden="1" customHeight="1">
      <c r="A8789" s="783"/>
      <c r="B8789" s="784"/>
      <c r="C8789" s="784"/>
      <c r="D8789" s="784"/>
      <c r="E8789" s="206" t="s">
        <v>10908</v>
      </c>
      <c r="F8789" s="213">
        <f>SUM(F8787:F8788)*F$11</f>
        <v>47.838664000000009</v>
      </c>
      <c r="H8789" s="186"/>
    </row>
    <row r="8790" spans="1:8" ht="12.95" hidden="1" customHeight="1">
      <c r="A8790" s="789"/>
      <c r="B8790" s="790"/>
      <c r="C8790" s="790"/>
      <c r="D8790" s="790"/>
      <c r="E8790" s="215" t="s">
        <v>10909</v>
      </c>
      <c r="F8790" s="216">
        <f>SUM(F8787:F8789)</f>
        <v>287.03198400000002</v>
      </c>
      <c r="H8790" s="186"/>
    </row>
    <row r="8791" spans="1:8" ht="12.95" customHeight="1">
      <c r="A8791" s="206"/>
      <c r="B8791" s="206"/>
      <c r="C8791" s="206"/>
      <c r="D8791" s="206"/>
      <c r="E8791" s="212"/>
      <c r="F8791" s="220"/>
      <c r="H8791" s="186"/>
    </row>
    <row r="8792" spans="1:8" ht="12.95" hidden="1" customHeight="1">
      <c r="A8792" s="791" t="s">
        <v>3314</v>
      </c>
      <c r="B8792" s="792"/>
      <c r="C8792" s="792"/>
      <c r="D8792" s="792"/>
      <c r="E8792" s="781" t="s">
        <v>3315</v>
      </c>
      <c r="F8792" s="782"/>
      <c r="H8792" s="186"/>
    </row>
    <row r="8793" spans="1:8" ht="12.95" hidden="1" customHeight="1">
      <c r="A8793" s="190" t="s">
        <v>10268</v>
      </c>
      <c r="B8793" s="191">
        <f>ROUND(F8803,2)</f>
        <v>1340.01</v>
      </c>
      <c r="C8793" s="488"/>
      <c r="D8793" s="488"/>
      <c r="E8793" s="270"/>
      <c r="F8793" s="271"/>
      <c r="H8793" s="186"/>
    </row>
    <row r="8794" spans="1:8" ht="12.95" hidden="1" customHeight="1">
      <c r="A8794" s="195" t="s">
        <v>12885</v>
      </c>
      <c r="B8794" s="196" t="s">
        <v>8261</v>
      </c>
      <c r="C8794" s="196" t="s">
        <v>8262</v>
      </c>
      <c r="D8794" s="196" t="s">
        <v>8263</v>
      </c>
      <c r="E8794" s="196" t="s">
        <v>8264</v>
      </c>
      <c r="F8794" s="197" t="s">
        <v>8265</v>
      </c>
      <c r="H8794" s="186"/>
    </row>
    <row r="8795" spans="1:8" ht="12.95" hidden="1" customHeight="1">
      <c r="A8795" s="198" t="s">
        <v>13437</v>
      </c>
      <c r="B8795" s="199"/>
      <c r="C8795" s="199"/>
      <c r="D8795" s="199"/>
      <c r="E8795" s="199"/>
      <c r="F8795" s="200"/>
      <c r="H8795" s="186"/>
    </row>
    <row r="8796" spans="1:8" ht="12.95" hidden="1" customHeight="1">
      <c r="A8796" s="207" t="s">
        <v>13396</v>
      </c>
      <c r="B8796" s="208" t="s">
        <v>3316</v>
      </c>
      <c r="C8796" s="209" t="s">
        <v>13436</v>
      </c>
      <c r="D8796" s="210">
        <v>40</v>
      </c>
      <c r="E8796" s="211">
        <f>Insumos!D$2420</f>
        <v>3.28</v>
      </c>
      <c r="F8796" s="204">
        <f>PRODUCT(D8796:E8796)</f>
        <v>131.19999999999999</v>
      </c>
      <c r="H8796" s="186"/>
    </row>
    <row r="8797" spans="1:8" ht="12.95" hidden="1" customHeight="1">
      <c r="A8797" s="207" t="s">
        <v>8831</v>
      </c>
      <c r="B8797" s="208" t="s">
        <v>8832</v>
      </c>
      <c r="C8797" s="209" t="s">
        <v>13436</v>
      </c>
      <c r="D8797" s="210">
        <v>40</v>
      </c>
      <c r="E8797" s="211">
        <f>F$14</f>
        <v>2.89</v>
      </c>
      <c r="F8797" s="204">
        <f>PRODUCT(D8797:E8797)</f>
        <v>115.60000000000001</v>
      </c>
      <c r="H8797" s="186"/>
    </row>
    <row r="8798" spans="1:8" ht="12.95" hidden="1" customHeight="1">
      <c r="A8798" s="207" t="s">
        <v>4681</v>
      </c>
      <c r="B8798" s="208" t="s">
        <v>4682</v>
      </c>
      <c r="C8798" s="209" t="s">
        <v>13436</v>
      </c>
      <c r="D8798" s="210">
        <v>120</v>
      </c>
      <c r="E8798" s="211">
        <f>F$12</f>
        <v>2.12</v>
      </c>
      <c r="F8798" s="204">
        <f>PRODUCT(D8798:E8798)</f>
        <v>254.4</v>
      </c>
      <c r="H8798" s="186"/>
    </row>
    <row r="8799" spans="1:8" ht="12.95" hidden="1" customHeight="1">
      <c r="A8799" s="783" t="s">
        <v>13444</v>
      </c>
      <c r="B8799" s="784"/>
      <c r="C8799" s="784"/>
      <c r="D8799" s="784"/>
      <c r="E8799" s="784"/>
      <c r="F8799" s="204">
        <f>SUM(F8796:F8798)</f>
        <v>501.20000000000005</v>
      </c>
      <c r="H8799" s="186"/>
    </row>
    <row r="8800" spans="1:8" ht="12.95" hidden="1" customHeight="1">
      <c r="A8800" s="783" t="s">
        <v>6572</v>
      </c>
      <c r="B8800" s="784"/>
      <c r="C8800" s="784"/>
      <c r="D8800" s="784"/>
      <c r="E8800" s="206" t="s">
        <v>10906</v>
      </c>
      <c r="F8800" s="204">
        <f>SUM(F8799)</f>
        <v>501.20000000000005</v>
      </c>
      <c r="H8800" s="186"/>
    </row>
    <row r="8801" spans="1:8" ht="12.95" hidden="1" customHeight="1">
      <c r="A8801" s="783"/>
      <c r="B8801" s="784"/>
      <c r="C8801" s="784"/>
      <c r="D8801" s="784"/>
      <c r="E8801" s="212" t="s">
        <v>10907</v>
      </c>
      <c r="F8801" s="213">
        <f>F$10*(F8799)</f>
        <v>615.47360000000003</v>
      </c>
      <c r="H8801" s="186"/>
    </row>
    <row r="8802" spans="1:8" ht="12.95" hidden="1" customHeight="1">
      <c r="A8802" s="783"/>
      <c r="B8802" s="784"/>
      <c r="C8802" s="784"/>
      <c r="D8802" s="784"/>
      <c r="E8802" s="206" t="s">
        <v>10908</v>
      </c>
      <c r="F8802" s="213">
        <f>SUM(F8800:F8801)*F$11</f>
        <v>223.33472000000003</v>
      </c>
      <c r="H8802" s="186"/>
    </row>
    <row r="8803" spans="1:8" ht="12.95" hidden="1" customHeight="1">
      <c r="A8803" s="789"/>
      <c r="B8803" s="790"/>
      <c r="C8803" s="790"/>
      <c r="D8803" s="790"/>
      <c r="E8803" s="215" t="s">
        <v>10909</v>
      </c>
      <c r="F8803" s="216">
        <f>SUM(F8800:F8802)</f>
        <v>1340.0083200000001</v>
      </c>
      <c r="H8803" s="186"/>
    </row>
    <row r="8804" spans="1:8">
      <c r="A8804" s="206"/>
      <c r="B8804" s="206"/>
      <c r="C8804" s="206"/>
      <c r="D8804" s="206"/>
      <c r="E8804" s="212"/>
      <c r="F8804" s="220"/>
      <c r="H8804" s="186"/>
    </row>
    <row r="8805" spans="1:8" ht="11.1" customHeight="1">
      <c r="A8805" s="791" t="s">
        <v>3317</v>
      </c>
      <c r="B8805" s="792"/>
      <c r="C8805" s="792"/>
      <c r="D8805" s="792"/>
      <c r="E8805" s="781" t="s">
        <v>819</v>
      </c>
      <c r="F8805" s="782"/>
      <c r="H8805" s="186"/>
    </row>
    <row r="8806" spans="1:8" ht="11.1" customHeight="1">
      <c r="A8806" s="190" t="s">
        <v>10268</v>
      </c>
      <c r="B8806" s="191">
        <f>ROUND(F8816,2)</f>
        <v>354.63</v>
      </c>
      <c r="C8806" s="488"/>
      <c r="D8806" s="488"/>
      <c r="E8806" s="270"/>
      <c r="F8806" s="271"/>
      <c r="H8806" s="186"/>
    </row>
    <row r="8807" spans="1:8" ht="11.1" customHeight="1">
      <c r="A8807" s="195" t="s">
        <v>12885</v>
      </c>
      <c r="B8807" s="196" t="s">
        <v>8261</v>
      </c>
      <c r="C8807" s="196" t="s">
        <v>8262</v>
      </c>
      <c r="D8807" s="196" t="s">
        <v>8263</v>
      </c>
      <c r="E8807" s="196" t="s">
        <v>8264</v>
      </c>
      <c r="F8807" s="197" t="s">
        <v>8265</v>
      </c>
      <c r="H8807" s="186"/>
    </row>
    <row r="8808" spans="1:8" ht="11.1" customHeight="1">
      <c r="A8808" s="778" t="s">
        <v>13437</v>
      </c>
      <c r="B8808" s="779"/>
      <c r="C8808" s="779"/>
      <c r="D8808" s="779"/>
      <c r="E8808" s="779"/>
      <c r="F8808" s="780"/>
      <c r="H8808" s="186"/>
    </row>
    <row r="8809" spans="1:8" ht="11.1" customHeight="1">
      <c r="A8809" s="207" t="s">
        <v>13396</v>
      </c>
      <c r="B8809" s="208" t="s">
        <v>3316</v>
      </c>
      <c r="C8809" s="209" t="s">
        <v>13436</v>
      </c>
      <c r="D8809" s="210">
        <v>16</v>
      </c>
      <c r="E8809" s="211">
        <f>Insumos!D$2420</f>
        <v>3.28</v>
      </c>
      <c r="F8809" s="204">
        <f>PRODUCT(D8809:E8809)</f>
        <v>52.48</v>
      </c>
      <c r="H8809" s="186"/>
    </row>
    <row r="8810" spans="1:8" ht="11.1" customHeight="1">
      <c r="A8810" s="207" t="s">
        <v>8831</v>
      </c>
      <c r="B8810" s="208" t="s">
        <v>8832</v>
      </c>
      <c r="C8810" s="209" t="s">
        <v>13436</v>
      </c>
      <c r="D8810" s="210">
        <v>16</v>
      </c>
      <c r="E8810" s="211">
        <f>F$14</f>
        <v>2.89</v>
      </c>
      <c r="F8810" s="204">
        <f>PRODUCT(D8810:E8810)</f>
        <v>46.24</v>
      </c>
      <c r="H8810" s="186"/>
    </row>
    <row r="8811" spans="1:8" ht="11.1" customHeight="1">
      <c r="A8811" s="207" t="s">
        <v>4681</v>
      </c>
      <c r="B8811" s="208" t="s">
        <v>4682</v>
      </c>
      <c r="C8811" s="209" t="s">
        <v>13436</v>
      </c>
      <c r="D8811" s="210">
        <v>16</v>
      </c>
      <c r="E8811" s="211">
        <f>F$12</f>
        <v>2.12</v>
      </c>
      <c r="F8811" s="204">
        <f>PRODUCT(D8811:E8811)</f>
        <v>33.92</v>
      </c>
      <c r="H8811" s="186"/>
    </row>
    <row r="8812" spans="1:8" ht="11.1" customHeight="1">
      <c r="A8812" s="205" t="s">
        <v>13444</v>
      </c>
      <c r="B8812" s="206"/>
      <c r="C8812" s="206"/>
      <c r="D8812" s="206"/>
      <c r="E8812" s="206"/>
      <c r="F8812" s="204">
        <f>SUM(F8809:F8811)</f>
        <v>132.63999999999999</v>
      </c>
      <c r="H8812" s="186"/>
    </row>
    <row r="8813" spans="1:8" ht="11.1" customHeight="1">
      <c r="A8813" s="783" t="s">
        <v>6572</v>
      </c>
      <c r="B8813" s="784"/>
      <c r="C8813" s="784"/>
      <c r="D8813" s="784"/>
      <c r="E8813" s="206" t="s">
        <v>10906</v>
      </c>
      <c r="F8813" s="204">
        <f>SUM(F8812)</f>
        <v>132.63999999999999</v>
      </c>
      <c r="H8813" s="186"/>
    </row>
    <row r="8814" spans="1:8" ht="11.1" customHeight="1">
      <c r="A8814" s="783"/>
      <c r="B8814" s="784"/>
      <c r="C8814" s="784"/>
      <c r="D8814" s="784"/>
      <c r="E8814" s="212" t="s">
        <v>10907</v>
      </c>
      <c r="F8814" s="213">
        <f>F$10*(F8812)</f>
        <v>162.88191999999998</v>
      </c>
      <c r="H8814" s="186"/>
    </row>
    <row r="8815" spans="1:8" ht="11.1" customHeight="1">
      <c r="A8815" s="783"/>
      <c r="B8815" s="784"/>
      <c r="C8815" s="784"/>
      <c r="D8815" s="784"/>
      <c r="E8815" s="206" t="s">
        <v>10908</v>
      </c>
      <c r="F8815" s="213">
        <f>SUM(F8813:F8814)*F$11</f>
        <v>59.104383999999996</v>
      </c>
      <c r="H8815" s="186"/>
    </row>
    <row r="8816" spans="1:8" ht="11.1" customHeight="1">
      <c r="A8816" s="789"/>
      <c r="B8816" s="790"/>
      <c r="C8816" s="790"/>
      <c r="D8816" s="790"/>
      <c r="E8816" s="215" t="s">
        <v>10909</v>
      </c>
      <c r="F8816" s="216">
        <f>SUM(F8813:F8815)</f>
        <v>354.62630399999995</v>
      </c>
      <c r="H8816" s="186"/>
    </row>
    <row r="8817" spans="1:8" ht="11.1" customHeight="1">
      <c r="A8817" s="206"/>
      <c r="B8817" s="206"/>
      <c r="C8817" s="206"/>
      <c r="D8817" s="206"/>
      <c r="E8817" s="212"/>
      <c r="F8817" s="220"/>
      <c r="H8817" s="186"/>
    </row>
    <row r="8818" spans="1:8" ht="11.1" hidden="1" customHeight="1">
      <c r="A8818" s="791" t="s">
        <v>3318</v>
      </c>
      <c r="B8818" s="792"/>
      <c r="C8818" s="792"/>
      <c r="D8818" s="792"/>
      <c r="E8818" s="792"/>
      <c r="F8818" s="781" t="s">
        <v>3995</v>
      </c>
      <c r="G8818" s="782"/>
      <c r="H8818" s="186"/>
    </row>
    <row r="8819" spans="1:8" ht="11.1" hidden="1" customHeight="1">
      <c r="A8819" s="190" t="s">
        <v>10268</v>
      </c>
      <c r="B8819" s="191">
        <f>ROUND(F8836,2)</f>
        <v>4584.01</v>
      </c>
      <c r="C8819" s="269"/>
      <c r="D8819" s="269"/>
      <c r="E8819" s="269"/>
      <c r="F8819" s="271"/>
      <c r="G8819" s="270"/>
      <c r="H8819" s="186"/>
    </row>
    <row r="8820" spans="1:8" ht="11.1" hidden="1" customHeight="1">
      <c r="A8820" s="195" t="s">
        <v>12885</v>
      </c>
      <c r="B8820" s="196" t="s">
        <v>8261</v>
      </c>
      <c r="C8820" s="196" t="s">
        <v>8262</v>
      </c>
      <c r="D8820" s="196" t="s">
        <v>8263</v>
      </c>
      <c r="E8820" s="196" t="s">
        <v>8264</v>
      </c>
      <c r="F8820" s="197" t="s">
        <v>8265</v>
      </c>
      <c r="H8820" s="186"/>
    </row>
    <row r="8821" spans="1:8" ht="11.1" hidden="1" customHeight="1">
      <c r="A8821" s="778" t="s">
        <v>6573</v>
      </c>
      <c r="B8821" s="779"/>
      <c r="C8821" s="779"/>
      <c r="D8821" s="779"/>
      <c r="E8821" s="779"/>
      <c r="F8821" s="780"/>
      <c r="H8821" s="186"/>
    </row>
    <row r="8822" spans="1:8" ht="11.1" hidden="1" customHeight="1">
      <c r="A8822" s="198" t="s">
        <v>820</v>
      </c>
      <c r="B8822" s="325" t="s">
        <v>822</v>
      </c>
      <c r="C8822" s="326" t="s">
        <v>6555</v>
      </c>
      <c r="D8822" s="327">
        <v>1</v>
      </c>
      <c r="E8822" s="211">
        <f>Insumos!D$320</f>
        <v>700</v>
      </c>
      <c r="F8822" s="204">
        <f>PRODUCT(D8822:E8822)</f>
        <v>700</v>
      </c>
      <c r="H8822" s="186"/>
    </row>
    <row r="8823" spans="1:8" ht="11.1" hidden="1" customHeight="1">
      <c r="A8823" s="219" t="s">
        <v>821</v>
      </c>
      <c r="B8823" s="325" t="s">
        <v>823</v>
      </c>
      <c r="C8823" s="326" t="s">
        <v>6555</v>
      </c>
      <c r="D8823" s="327">
        <v>1</v>
      </c>
      <c r="E8823" s="211">
        <f>Insumos!D$321</f>
        <v>1000</v>
      </c>
      <c r="F8823" s="204">
        <f>PRODUCT(D8823:E8823)</f>
        <v>1000</v>
      </c>
      <c r="H8823" s="186"/>
    </row>
    <row r="8824" spans="1:8" ht="11.1" hidden="1" customHeight="1">
      <c r="A8824" s="783" t="s">
        <v>7469</v>
      </c>
      <c r="B8824" s="784"/>
      <c r="C8824" s="784"/>
      <c r="D8824" s="784"/>
      <c r="E8824" s="784"/>
      <c r="F8824" s="204">
        <f>SUM(F8822:F8823)</f>
        <v>1700</v>
      </c>
      <c r="H8824" s="186"/>
    </row>
    <row r="8825" spans="1:8" ht="11.1" hidden="1" customHeight="1">
      <c r="A8825" s="778" t="s">
        <v>13437</v>
      </c>
      <c r="B8825" s="779"/>
      <c r="C8825" s="779"/>
      <c r="D8825" s="779"/>
      <c r="E8825" s="779"/>
      <c r="F8825" s="780"/>
      <c r="H8825" s="186"/>
    </row>
    <row r="8826" spans="1:8" ht="11.1" hidden="1" customHeight="1">
      <c r="A8826" s="207" t="s">
        <v>4681</v>
      </c>
      <c r="B8826" s="208" t="s">
        <v>7094</v>
      </c>
      <c r="C8826" s="209" t="s">
        <v>13436</v>
      </c>
      <c r="D8826" s="210">
        <v>24</v>
      </c>
      <c r="E8826" s="211">
        <f>F$12</f>
        <v>2.12</v>
      </c>
      <c r="F8826" s="204">
        <f>PRODUCT(D8826:E8826)</f>
        <v>50.88</v>
      </c>
      <c r="H8826" s="186"/>
    </row>
    <row r="8827" spans="1:8" ht="11.1" hidden="1" customHeight="1">
      <c r="A8827" s="207" t="s">
        <v>13396</v>
      </c>
      <c r="B8827" s="208" t="s">
        <v>3316</v>
      </c>
      <c r="C8827" s="209" t="s">
        <v>13436</v>
      </c>
      <c r="D8827" s="210">
        <v>24</v>
      </c>
      <c r="E8827" s="211">
        <f>Insumos!D$2420</f>
        <v>3.28</v>
      </c>
      <c r="F8827" s="204">
        <f>PRODUCT(D8827:E8827)</f>
        <v>78.72</v>
      </c>
      <c r="H8827" s="186"/>
    </row>
    <row r="8828" spans="1:8" ht="11.1" hidden="1" customHeight="1">
      <c r="A8828" s="207" t="s">
        <v>8236</v>
      </c>
      <c r="B8828" s="208" t="s">
        <v>8237</v>
      </c>
      <c r="C8828" s="209" t="s">
        <v>13436</v>
      </c>
      <c r="D8828" s="210">
        <v>16</v>
      </c>
      <c r="E8828" s="211">
        <f>F$14</f>
        <v>2.89</v>
      </c>
      <c r="F8828" s="204">
        <f>PRODUCT(D8828:E8828)</f>
        <v>46.24</v>
      </c>
      <c r="H8828" s="186"/>
    </row>
    <row r="8829" spans="1:8" ht="11.1" hidden="1" customHeight="1">
      <c r="A8829" s="783" t="s">
        <v>13444</v>
      </c>
      <c r="B8829" s="784"/>
      <c r="C8829" s="784"/>
      <c r="D8829" s="784"/>
      <c r="E8829" s="784"/>
      <c r="F8829" s="204">
        <f>SUM(F8826:F8828)</f>
        <v>175.84</v>
      </c>
      <c r="H8829" s="186"/>
    </row>
    <row r="8830" spans="1:8" ht="11.1" hidden="1" customHeight="1">
      <c r="A8830" s="198" t="s">
        <v>13445</v>
      </c>
      <c r="B8830" s="199"/>
      <c r="C8830" s="199"/>
      <c r="D8830" s="199"/>
      <c r="E8830" s="199"/>
      <c r="F8830" s="200"/>
      <c r="H8830" s="186"/>
    </row>
    <row r="8831" spans="1:8" ht="11.1" hidden="1" customHeight="1">
      <c r="A8831" s="207" t="s">
        <v>7755</v>
      </c>
      <c r="B8831" s="480" t="s">
        <v>824</v>
      </c>
      <c r="C8831" s="209" t="s">
        <v>8247</v>
      </c>
      <c r="D8831" s="272">
        <v>303.2</v>
      </c>
      <c r="E8831" s="211">
        <f>Insumos!D$671</f>
        <v>5.7</v>
      </c>
      <c r="F8831" s="204">
        <f>PRODUCT(D8831:E8831)</f>
        <v>1728.24</v>
      </c>
      <c r="H8831" s="186"/>
    </row>
    <row r="8832" spans="1:8" ht="11.1" hidden="1" customHeight="1">
      <c r="A8832" s="783" t="s">
        <v>10905</v>
      </c>
      <c r="B8832" s="784"/>
      <c r="C8832" s="784"/>
      <c r="D8832" s="784"/>
      <c r="E8832" s="784"/>
      <c r="F8832" s="204">
        <f>SUM(F8831:F8831)</f>
        <v>1728.24</v>
      </c>
      <c r="H8832" s="186"/>
    </row>
    <row r="8833" spans="1:8" ht="11.1" hidden="1" customHeight="1">
      <c r="A8833" s="783" t="s">
        <v>6572</v>
      </c>
      <c r="B8833" s="784"/>
      <c r="C8833" s="784"/>
      <c r="D8833" s="784"/>
      <c r="E8833" s="206" t="s">
        <v>10906</v>
      </c>
      <c r="F8833" s="204">
        <f>SUM(F8824,F8829,F8832)</f>
        <v>3604.08</v>
      </c>
      <c r="H8833" s="186"/>
    </row>
    <row r="8834" spans="1:8" ht="11.1" hidden="1" customHeight="1">
      <c r="A8834" s="783"/>
      <c r="B8834" s="784"/>
      <c r="C8834" s="784"/>
      <c r="D8834" s="784"/>
      <c r="E8834" s="212" t="s">
        <v>10907</v>
      </c>
      <c r="F8834" s="213">
        <f>F$10*(F8829)</f>
        <v>215.93152000000001</v>
      </c>
      <c r="H8834" s="186"/>
    </row>
    <row r="8835" spans="1:8" ht="11.1" hidden="1" customHeight="1">
      <c r="A8835" s="783"/>
      <c r="B8835" s="784"/>
      <c r="C8835" s="784"/>
      <c r="D8835" s="784"/>
      <c r="E8835" s="206" t="s">
        <v>10908</v>
      </c>
      <c r="F8835" s="213">
        <f>SUM(F8833:F8834)*F$11</f>
        <v>764.00230400000009</v>
      </c>
      <c r="H8835" s="186"/>
    </row>
    <row r="8836" spans="1:8" ht="11.1" hidden="1" customHeight="1">
      <c r="A8836" s="789"/>
      <c r="B8836" s="790"/>
      <c r="C8836" s="790"/>
      <c r="D8836" s="790"/>
      <c r="E8836" s="215" t="s">
        <v>10909</v>
      </c>
      <c r="F8836" s="216">
        <f>SUM(F8833:F8835)</f>
        <v>4584.0138239999997</v>
      </c>
      <c r="H8836" s="186"/>
    </row>
    <row r="8837" spans="1:8" ht="11.1" hidden="1" customHeight="1">
      <c r="A8837" s="206"/>
      <c r="B8837" s="206"/>
      <c r="C8837" s="206"/>
      <c r="D8837" s="206"/>
      <c r="E8837" s="212"/>
      <c r="F8837" s="220"/>
      <c r="H8837" s="186"/>
    </row>
    <row r="8838" spans="1:8" ht="11.1" hidden="1" customHeight="1">
      <c r="A8838" s="791" t="s">
        <v>825</v>
      </c>
      <c r="B8838" s="792"/>
      <c r="C8838" s="792"/>
      <c r="D8838" s="792"/>
      <c r="E8838" s="792"/>
      <c r="F8838" s="781" t="s">
        <v>3995</v>
      </c>
      <c r="G8838" s="782"/>
      <c r="H8838" s="186"/>
    </row>
    <row r="8839" spans="1:8" ht="11.1" hidden="1" customHeight="1">
      <c r="A8839" s="190" t="s">
        <v>10268</v>
      </c>
      <c r="B8839" s="191">
        <f>ROUND(F8854,2)</f>
        <v>4217.18</v>
      </c>
      <c r="C8839" s="269"/>
      <c r="D8839" s="269"/>
      <c r="E8839" s="269"/>
      <c r="F8839" s="271"/>
      <c r="G8839" s="270"/>
      <c r="H8839" s="186"/>
    </row>
    <row r="8840" spans="1:8" ht="11.1" hidden="1" customHeight="1">
      <c r="A8840" s="195" t="s">
        <v>12885</v>
      </c>
      <c r="B8840" s="196" t="s">
        <v>8261</v>
      </c>
      <c r="C8840" s="196" t="s">
        <v>8262</v>
      </c>
      <c r="D8840" s="196" t="s">
        <v>8263</v>
      </c>
      <c r="E8840" s="196" t="s">
        <v>8264</v>
      </c>
      <c r="F8840" s="197" t="s">
        <v>8265</v>
      </c>
      <c r="H8840" s="186"/>
    </row>
    <row r="8841" spans="1:8" ht="11.1" hidden="1" customHeight="1">
      <c r="A8841" s="778" t="s">
        <v>6573</v>
      </c>
      <c r="B8841" s="779"/>
      <c r="C8841" s="779"/>
      <c r="D8841" s="779"/>
      <c r="E8841" s="779"/>
      <c r="F8841" s="780"/>
      <c r="H8841" s="186"/>
    </row>
    <row r="8842" spans="1:8" ht="11.1" hidden="1" customHeight="1">
      <c r="A8842" s="198" t="s">
        <v>10425</v>
      </c>
      <c r="B8842" s="325" t="s">
        <v>826</v>
      </c>
      <c r="C8842" s="209" t="s">
        <v>13436</v>
      </c>
      <c r="D8842" s="210">
        <v>24</v>
      </c>
      <c r="E8842" s="328">
        <f>Insumos!D$68</f>
        <v>67.05</v>
      </c>
      <c r="F8842" s="204">
        <f>PRODUCT(D8842:E8842)</f>
        <v>1609.1999999999998</v>
      </c>
      <c r="H8842" s="186"/>
    </row>
    <row r="8843" spans="1:8" ht="11.1" hidden="1" customHeight="1">
      <c r="A8843" s="198" t="s">
        <v>827</v>
      </c>
      <c r="B8843" s="325" t="s">
        <v>829</v>
      </c>
      <c r="C8843" s="326" t="s">
        <v>13436</v>
      </c>
      <c r="D8843" s="327">
        <v>8</v>
      </c>
      <c r="E8843" s="328">
        <f>Insumos!D$64</f>
        <v>0.96</v>
      </c>
      <c r="F8843" s="204">
        <f>PRODUCT(D8843:E8843)</f>
        <v>7.68</v>
      </c>
      <c r="H8843" s="186"/>
    </row>
    <row r="8844" spans="1:8" ht="11.1" hidden="1" customHeight="1">
      <c r="A8844" s="489" t="s">
        <v>317</v>
      </c>
      <c r="B8844" s="325" t="s">
        <v>828</v>
      </c>
      <c r="C8844" s="209" t="s">
        <v>13436</v>
      </c>
      <c r="D8844" s="210">
        <v>8</v>
      </c>
      <c r="E8844" s="211">
        <f>Insumos!D$74</f>
        <v>0.12</v>
      </c>
      <c r="F8844" s="204">
        <f>PRODUCT(D8844:E8844)</f>
        <v>0.96</v>
      </c>
      <c r="H8844" s="186"/>
    </row>
    <row r="8845" spans="1:8" ht="11.1" hidden="1" customHeight="1">
      <c r="A8845" s="783" t="s">
        <v>7469</v>
      </c>
      <c r="B8845" s="784"/>
      <c r="C8845" s="784"/>
      <c r="D8845" s="784"/>
      <c r="E8845" s="784"/>
      <c r="F8845" s="204">
        <f>SUM(F8842:F8844)</f>
        <v>1617.84</v>
      </c>
      <c r="H8845" s="186"/>
    </row>
    <row r="8846" spans="1:8" ht="11.1" hidden="1" customHeight="1">
      <c r="A8846" s="778" t="s">
        <v>13437</v>
      </c>
      <c r="B8846" s="779"/>
      <c r="C8846" s="779"/>
      <c r="D8846" s="779"/>
      <c r="E8846" s="779"/>
      <c r="F8846" s="780"/>
      <c r="H8846" s="186"/>
    </row>
    <row r="8847" spans="1:8" ht="11.1" hidden="1" customHeight="1">
      <c r="A8847" s="207" t="s">
        <v>4681</v>
      </c>
      <c r="B8847" s="208" t="s">
        <v>7094</v>
      </c>
      <c r="C8847" s="209" t="s">
        <v>13436</v>
      </c>
      <c r="D8847" s="210">
        <v>128</v>
      </c>
      <c r="E8847" s="211">
        <f>F$12</f>
        <v>2.12</v>
      </c>
      <c r="F8847" s="204">
        <f>PRODUCT(D8847:E8847)</f>
        <v>271.36</v>
      </c>
      <c r="H8847" s="186"/>
    </row>
    <row r="8848" spans="1:8" ht="11.1" hidden="1" customHeight="1">
      <c r="A8848" s="207" t="s">
        <v>13396</v>
      </c>
      <c r="B8848" s="208" t="s">
        <v>3316</v>
      </c>
      <c r="C8848" s="209" t="s">
        <v>13436</v>
      </c>
      <c r="D8848" s="210">
        <v>64</v>
      </c>
      <c r="E8848" s="211">
        <f>Insumos!D$2420</f>
        <v>3.28</v>
      </c>
      <c r="F8848" s="204">
        <f>PRODUCT(D8848:E8848)</f>
        <v>209.92</v>
      </c>
      <c r="H8848" s="186"/>
    </row>
    <row r="8849" spans="1:8" ht="11.1" hidden="1" customHeight="1">
      <c r="A8849" s="207" t="s">
        <v>8236</v>
      </c>
      <c r="B8849" s="208" t="s">
        <v>8237</v>
      </c>
      <c r="C8849" s="209" t="s">
        <v>13436</v>
      </c>
      <c r="D8849" s="210">
        <v>128</v>
      </c>
      <c r="E8849" s="211">
        <f>F$14</f>
        <v>2.89</v>
      </c>
      <c r="F8849" s="204">
        <f>PRODUCT(D8849:E8849)</f>
        <v>369.92</v>
      </c>
      <c r="H8849" s="186"/>
    </row>
    <row r="8850" spans="1:8" ht="11.1" hidden="1" customHeight="1">
      <c r="A8850" s="783" t="s">
        <v>13444</v>
      </c>
      <c r="B8850" s="784"/>
      <c r="C8850" s="784"/>
      <c r="D8850" s="784"/>
      <c r="E8850" s="784"/>
      <c r="F8850" s="204">
        <f>SUM(F8847:F8849)</f>
        <v>851.2</v>
      </c>
      <c r="H8850" s="186"/>
    </row>
    <row r="8851" spans="1:8" ht="11.1" hidden="1" customHeight="1">
      <c r="A8851" s="205" t="s">
        <v>6572</v>
      </c>
      <c r="B8851" s="206"/>
      <c r="C8851" s="206"/>
      <c r="D8851" s="206"/>
      <c r="E8851" s="206" t="s">
        <v>10906</v>
      </c>
      <c r="F8851" s="204">
        <f>SUM(F8845,F8850)</f>
        <v>2469.04</v>
      </c>
      <c r="H8851" s="186"/>
    </row>
    <row r="8852" spans="1:8" ht="11.1" hidden="1" customHeight="1">
      <c r="A8852" s="205"/>
      <c r="B8852" s="206"/>
      <c r="C8852" s="206"/>
      <c r="D8852" s="206"/>
      <c r="E8852" s="212" t="s">
        <v>10907</v>
      </c>
      <c r="F8852" s="213">
        <f>F$10*(F8850)</f>
        <v>1045.2736</v>
      </c>
      <c r="H8852" s="186"/>
    </row>
    <row r="8853" spans="1:8" ht="11.1" hidden="1" customHeight="1">
      <c r="A8853" s="205"/>
      <c r="B8853" s="206"/>
      <c r="C8853" s="206"/>
      <c r="D8853" s="206"/>
      <c r="E8853" s="206" t="s">
        <v>10908</v>
      </c>
      <c r="F8853" s="213">
        <f>SUM(F8851:F8852)*F$11</f>
        <v>702.86272000000008</v>
      </c>
      <c r="H8853" s="186"/>
    </row>
    <row r="8854" spans="1:8" ht="11.1" hidden="1" customHeight="1">
      <c r="A8854" s="550"/>
      <c r="B8854" s="214"/>
      <c r="C8854" s="214"/>
      <c r="D8854" s="214"/>
      <c r="E8854" s="215" t="s">
        <v>10909</v>
      </c>
      <c r="F8854" s="216">
        <f>SUM(F8851:F8853)</f>
        <v>4217.1763200000005</v>
      </c>
      <c r="H8854" s="186"/>
    </row>
    <row r="8855" spans="1:8" s="396" customFormat="1">
      <c r="A8855" s="383" t="s">
        <v>6537</v>
      </c>
      <c r="B8855" s="156"/>
      <c r="H8855" s="274"/>
    </row>
    <row r="8856" spans="1:8" s="396" customFormat="1">
      <c r="H8856" s="274"/>
    </row>
    <row r="8857" spans="1:8" s="396" customFormat="1" ht="12" customHeight="1">
      <c r="A8857" s="553" t="s">
        <v>11438</v>
      </c>
      <c r="B8857" s="558"/>
      <c r="C8857" s="558"/>
      <c r="D8857" s="558"/>
      <c r="E8857" s="799" t="s">
        <v>3998</v>
      </c>
      <c r="F8857" s="800"/>
      <c r="H8857" s="242" t="s">
        <v>12875</v>
      </c>
    </row>
    <row r="8858" spans="1:8" s="396" customFormat="1" ht="12" customHeight="1">
      <c r="A8858" s="243" t="s">
        <v>10268</v>
      </c>
      <c r="B8858" s="244">
        <f>ROUND(F8870,2)</f>
        <v>2.95</v>
      </c>
      <c r="C8858" s="392"/>
      <c r="D8858" s="392"/>
      <c r="E8858" s="392"/>
      <c r="F8858" s="490"/>
      <c r="H8858" s="274"/>
    </row>
    <row r="8859" spans="1:8" s="396" customFormat="1" ht="12" customHeight="1">
      <c r="A8859" s="248" t="s">
        <v>12885</v>
      </c>
      <c r="B8859" s="249" t="s">
        <v>8261</v>
      </c>
      <c r="C8859" s="249" t="s">
        <v>8262</v>
      </c>
      <c r="D8859" s="249" t="s">
        <v>8263</v>
      </c>
      <c r="E8859" s="249" t="s">
        <v>8264</v>
      </c>
      <c r="F8859" s="250" t="s">
        <v>8265</v>
      </c>
      <c r="H8859" s="274"/>
    </row>
    <row r="8860" spans="1:8" s="396" customFormat="1" ht="12" customHeight="1">
      <c r="A8860" s="801" t="s">
        <v>13437</v>
      </c>
      <c r="B8860" s="802"/>
      <c r="C8860" s="802"/>
      <c r="D8860" s="802"/>
      <c r="E8860" s="802"/>
      <c r="F8860" s="803"/>
      <c r="H8860" s="274"/>
    </row>
    <row r="8861" spans="1:8" s="396" customFormat="1" ht="11.45" customHeight="1">
      <c r="A8861" s="491" t="s">
        <v>4569</v>
      </c>
      <c r="B8861" s="491" t="s">
        <v>4570</v>
      </c>
      <c r="C8861" s="492" t="s">
        <v>13436</v>
      </c>
      <c r="D8861" s="493">
        <v>0.2</v>
      </c>
      <c r="E8861" s="430">
        <f>F$13</f>
        <v>2.2200000000000002</v>
      </c>
      <c r="F8861" s="257">
        <f>PRODUCT(D8861:E8861)</f>
        <v>0.44400000000000006</v>
      </c>
      <c r="H8861" s="274"/>
    </row>
    <row r="8862" spans="1:8" s="396" customFormat="1" ht="12" customHeight="1">
      <c r="A8862" s="258" t="s">
        <v>11439</v>
      </c>
      <c r="B8862" s="259" t="s">
        <v>11440</v>
      </c>
      <c r="C8862" s="252" t="s">
        <v>13436</v>
      </c>
      <c r="D8862" s="429">
        <v>0.2</v>
      </c>
      <c r="E8862" s="430">
        <f>F$14</f>
        <v>2.89</v>
      </c>
      <c r="F8862" s="257">
        <f>PRODUCT(D8862:E8862)</f>
        <v>0.57800000000000007</v>
      </c>
      <c r="H8862" s="274"/>
    </row>
    <row r="8863" spans="1:8" s="396" customFormat="1" ht="12" customHeight="1">
      <c r="A8863" s="774" t="s">
        <v>13444</v>
      </c>
      <c r="B8863" s="775"/>
      <c r="C8863" s="775"/>
      <c r="D8863" s="775"/>
      <c r="E8863" s="775"/>
      <c r="F8863" s="257">
        <f>SUM(F8861:F8862)</f>
        <v>1.0220000000000002</v>
      </c>
      <c r="H8863" s="274"/>
    </row>
    <row r="8864" spans="1:8" s="396" customFormat="1" ht="12" customHeight="1">
      <c r="A8864" s="801" t="s">
        <v>13445</v>
      </c>
      <c r="B8864" s="802"/>
      <c r="C8864" s="802"/>
      <c r="D8864" s="802"/>
      <c r="E8864" s="802"/>
      <c r="F8864" s="803"/>
      <c r="H8864" s="274"/>
    </row>
    <row r="8865" spans="1:8" s="396" customFormat="1" ht="12" customHeight="1">
      <c r="A8865" s="258" t="s">
        <v>11441</v>
      </c>
      <c r="B8865" s="259" t="s">
        <v>11442</v>
      </c>
      <c r="C8865" s="252" t="s">
        <v>8247</v>
      </c>
      <c r="D8865" s="429">
        <v>0.3</v>
      </c>
      <c r="E8865" s="256">
        <f>Insumos!D$6472</f>
        <v>0.61</v>
      </c>
      <c r="F8865" s="257">
        <f>PRODUCT(D8865:E8865)</f>
        <v>0.183</v>
      </c>
      <c r="H8865" s="274"/>
    </row>
    <row r="8866" spans="1:8" s="396" customFormat="1" ht="12" customHeight="1">
      <c r="A8866" s="774" t="s">
        <v>10905</v>
      </c>
      <c r="B8866" s="775"/>
      <c r="C8866" s="775"/>
      <c r="D8866" s="775"/>
      <c r="E8866" s="775"/>
      <c r="F8866" s="257">
        <f>SUM(F8865:F8865)</f>
        <v>0.183</v>
      </c>
      <c r="H8866" s="274"/>
    </row>
    <row r="8867" spans="1:8" s="396" customFormat="1" ht="12" customHeight="1">
      <c r="A8867" s="774" t="s">
        <v>6572</v>
      </c>
      <c r="B8867" s="775"/>
      <c r="C8867" s="775"/>
      <c r="D8867" s="775"/>
      <c r="E8867" s="259" t="s">
        <v>10906</v>
      </c>
      <c r="F8867" s="257">
        <f>SUM(F8863,F8866)</f>
        <v>1.2050000000000003</v>
      </c>
      <c r="H8867" s="274"/>
    </row>
    <row r="8868" spans="1:8" s="396" customFormat="1" ht="12" customHeight="1">
      <c r="A8868" s="774"/>
      <c r="B8868" s="775"/>
      <c r="C8868" s="775"/>
      <c r="D8868" s="775"/>
      <c r="E8868" s="259" t="s">
        <v>10907</v>
      </c>
      <c r="F8868" s="260">
        <f>F$10*(F8863)</f>
        <v>1.2550160000000004</v>
      </c>
      <c r="H8868" s="274"/>
    </row>
    <row r="8869" spans="1:8" s="396" customFormat="1" ht="12" customHeight="1">
      <c r="A8869" s="774"/>
      <c r="B8869" s="775"/>
      <c r="C8869" s="775"/>
      <c r="D8869" s="775"/>
      <c r="E8869" s="259" t="s">
        <v>10908</v>
      </c>
      <c r="F8869" s="260">
        <f>SUM(F8867:F8868)*F$11</f>
        <v>0.49200320000000008</v>
      </c>
      <c r="H8869" s="274"/>
    </row>
    <row r="8870" spans="1:8" s="396" customFormat="1" ht="12" customHeight="1">
      <c r="A8870" s="776"/>
      <c r="B8870" s="777"/>
      <c r="C8870" s="777"/>
      <c r="D8870" s="777"/>
      <c r="E8870" s="261" t="s">
        <v>10909</v>
      </c>
      <c r="F8870" s="263">
        <f>SUM(F8867:F8869)</f>
        <v>2.9520192000000005</v>
      </c>
      <c r="H8870" s="274"/>
    </row>
    <row r="8871" spans="1:8" s="396" customFormat="1" ht="12" customHeight="1">
      <c r="A8871" s="156"/>
      <c r="B8871" s="156"/>
      <c r="C8871" s="156"/>
      <c r="D8871" s="156"/>
      <c r="E8871" s="156"/>
      <c r="F8871" s="156"/>
      <c r="H8871" s="274"/>
    </row>
    <row r="8872" spans="1:8" s="396" customFormat="1" ht="12" hidden="1" customHeight="1">
      <c r="A8872" s="787" t="s">
        <v>4568</v>
      </c>
      <c r="B8872" s="788"/>
      <c r="C8872" s="788"/>
      <c r="D8872" s="788"/>
      <c r="E8872" s="793" t="s">
        <v>3998</v>
      </c>
      <c r="F8872" s="794"/>
      <c r="H8872" s="274"/>
    </row>
    <row r="8873" spans="1:8" s="396" customFormat="1" ht="12" hidden="1" customHeight="1">
      <c r="A8873" s="190" t="s">
        <v>10268</v>
      </c>
      <c r="B8873" s="191">
        <f>ROUND(F8884,2)</f>
        <v>2.65</v>
      </c>
      <c r="C8873" s="269"/>
      <c r="D8873" s="269"/>
      <c r="E8873" s="269"/>
      <c r="F8873" s="494"/>
      <c r="H8873" s="274"/>
    </row>
    <row r="8874" spans="1:8" s="396" customFormat="1" ht="12" hidden="1" customHeight="1">
      <c r="A8874" s="195" t="s">
        <v>12885</v>
      </c>
      <c r="B8874" s="196" t="s">
        <v>8261</v>
      </c>
      <c r="C8874" s="196" t="s">
        <v>8262</v>
      </c>
      <c r="D8874" s="196" t="s">
        <v>8263</v>
      </c>
      <c r="E8874" s="196" t="s">
        <v>8264</v>
      </c>
      <c r="F8874" s="197" t="s">
        <v>8265</v>
      </c>
      <c r="H8874" s="274"/>
    </row>
    <row r="8875" spans="1:8" s="396" customFormat="1" ht="12" hidden="1" customHeight="1">
      <c r="A8875" s="778" t="s">
        <v>13437</v>
      </c>
      <c r="B8875" s="779"/>
      <c r="C8875" s="779"/>
      <c r="D8875" s="779"/>
      <c r="E8875" s="779"/>
      <c r="F8875" s="780"/>
      <c r="H8875" s="274"/>
    </row>
    <row r="8876" spans="1:8" s="396" customFormat="1" ht="12" hidden="1" customHeight="1">
      <c r="A8876" s="329" t="s">
        <v>11439</v>
      </c>
      <c r="B8876" s="325" t="s">
        <v>11440</v>
      </c>
      <c r="C8876" s="326" t="s">
        <v>13436</v>
      </c>
      <c r="D8876" s="327">
        <v>0.3</v>
      </c>
      <c r="E8876" s="330">
        <f>F$14</f>
        <v>2.89</v>
      </c>
      <c r="F8876" s="204">
        <f>PRODUCT(D8876:E8876)</f>
        <v>0.86699999999999999</v>
      </c>
      <c r="H8876" s="274"/>
    </row>
    <row r="8877" spans="1:8" s="396" customFormat="1" ht="12" hidden="1" customHeight="1">
      <c r="A8877" s="783" t="s">
        <v>13444</v>
      </c>
      <c r="B8877" s="784"/>
      <c r="C8877" s="784"/>
      <c r="D8877" s="784"/>
      <c r="E8877" s="784"/>
      <c r="F8877" s="204">
        <f>SUM(F8876:F8876)</f>
        <v>0.86699999999999999</v>
      </c>
      <c r="H8877" s="274"/>
    </row>
    <row r="8878" spans="1:8" s="396" customFormat="1" ht="12" hidden="1" customHeight="1">
      <c r="A8878" s="778" t="s">
        <v>13445</v>
      </c>
      <c r="B8878" s="779"/>
      <c r="C8878" s="779"/>
      <c r="D8878" s="779"/>
      <c r="E8878" s="779"/>
      <c r="F8878" s="780"/>
      <c r="H8878" s="274"/>
    </row>
    <row r="8879" spans="1:8" s="396" customFormat="1" ht="12" hidden="1" customHeight="1">
      <c r="A8879" s="329" t="s">
        <v>11441</v>
      </c>
      <c r="B8879" s="325" t="s">
        <v>11442</v>
      </c>
      <c r="C8879" s="326" t="s">
        <v>8247</v>
      </c>
      <c r="D8879" s="327">
        <v>0.45</v>
      </c>
      <c r="E8879" s="211">
        <f>Insumos!D$6472</f>
        <v>0.61</v>
      </c>
      <c r="F8879" s="204">
        <f>PRODUCT(D8879:E8879)</f>
        <v>0.27450000000000002</v>
      </c>
      <c r="H8879" s="274"/>
    </row>
    <row r="8880" spans="1:8" s="396" customFormat="1" ht="12" hidden="1" customHeight="1">
      <c r="A8880" s="783" t="s">
        <v>10905</v>
      </c>
      <c r="B8880" s="784"/>
      <c r="C8880" s="784"/>
      <c r="D8880" s="784"/>
      <c r="E8880" s="784"/>
      <c r="F8880" s="204">
        <f>SUM(F8879:F8879)</f>
        <v>0.27450000000000002</v>
      </c>
      <c r="H8880" s="274"/>
    </row>
    <row r="8881" spans="1:8" s="396" customFormat="1" ht="12" hidden="1" customHeight="1">
      <c r="A8881" s="783" t="s">
        <v>6572</v>
      </c>
      <c r="B8881" s="784"/>
      <c r="C8881" s="784"/>
      <c r="D8881" s="784"/>
      <c r="E8881" s="206" t="s">
        <v>10906</v>
      </c>
      <c r="F8881" s="204">
        <f>SUM(F8877,F8880)</f>
        <v>1.1415</v>
      </c>
      <c r="H8881" s="274"/>
    </row>
    <row r="8882" spans="1:8" s="396" customFormat="1" ht="12" hidden="1" customHeight="1">
      <c r="A8882" s="783"/>
      <c r="B8882" s="784"/>
      <c r="C8882" s="784"/>
      <c r="D8882" s="784"/>
      <c r="E8882" s="206" t="s">
        <v>10907</v>
      </c>
      <c r="F8882" s="213">
        <f>F$10*(F8877)</f>
        <v>1.064676</v>
      </c>
      <c r="H8882" s="274"/>
    </row>
    <row r="8883" spans="1:8" s="396" customFormat="1" ht="12" hidden="1" customHeight="1">
      <c r="A8883" s="783"/>
      <c r="B8883" s="784"/>
      <c r="C8883" s="784"/>
      <c r="D8883" s="784"/>
      <c r="E8883" s="206" t="s">
        <v>10908</v>
      </c>
      <c r="F8883" s="213">
        <f>SUM(F8881:F8882)*F$11</f>
        <v>0.44123520000000005</v>
      </c>
      <c r="H8883" s="274"/>
    </row>
    <row r="8884" spans="1:8" s="396" customFormat="1" ht="12" hidden="1" customHeight="1">
      <c r="A8884" s="789"/>
      <c r="B8884" s="790"/>
      <c r="C8884" s="790"/>
      <c r="D8884" s="790"/>
      <c r="E8884" s="214" t="s">
        <v>10909</v>
      </c>
      <c r="F8884" s="216">
        <f>SUM(F8881:F8883)</f>
        <v>2.6474112000000001</v>
      </c>
      <c r="H8884" s="274"/>
    </row>
    <row r="8885" spans="1:8" s="396" customFormat="1" ht="12" hidden="1" customHeight="1">
      <c r="A8885" s="156"/>
      <c r="B8885" s="156"/>
      <c r="C8885" s="156"/>
      <c r="D8885" s="156"/>
      <c r="E8885" s="156"/>
      <c r="F8885" s="156"/>
      <c r="H8885" s="274"/>
    </row>
    <row r="8886" spans="1:8" s="396" customFormat="1" ht="12" hidden="1" customHeight="1">
      <c r="A8886" s="787" t="s">
        <v>6048</v>
      </c>
      <c r="B8886" s="788"/>
      <c r="C8886" s="788"/>
      <c r="D8886" s="788"/>
      <c r="E8886" s="793" t="s">
        <v>3998</v>
      </c>
      <c r="F8886" s="794"/>
      <c r="H8886" s="274"/>
    </row>
    <row r="8887" spans="1:8" s="396" customFormat="1" ht="12" hidden="1" customHeight="1">
      <c r="A8887" s="190" t="s">
        <v>10268</v>
      </c>
      <c r="B8887" s="191">
        <f>ROUND(F8900,2)</f>
        <v>8.7899999999999991</v>
      </c>
      <c r="C8887" s="269"/>
      <c r="D8887" s="269"/>
      <c r="E8887" s="269"/>
      <c r="F8887" s="494"/>
      <c r="H8887" s="274"/>
    </row>
    <row r="8888" spans="1:8" s="396" customFormat="1" ht="12" hidden="1" customHeight="1">
      <c r="A8888" s="195" t="s">
        <v>12885</v>
      </c>
      <c r="B8888" s="196" t="s">
        <v>8261</v>
      </c>
      <c r="C8888" s="196" t="s">
        <v>8262</v>
      </c>
      <c r="D8888" s="196" t="s">
        <v>8263</v>
      </c>
      <c r="E8888" s="196" t="s">
        <v>8264</v>
      </c>
      <c r="F8888" s="197" t="s">
        <v>8265</v>
      </c>
      <c r="H8888" s="274"/>
    </row>
    <row r="8889" spans="1:8" s="396" customFormat="1" ht="12" hidden="1" customHeight="1">
      <c r="A8889" s="778" t="s">
        <v>13437</v>
      </c>
      <c r="B8889" s="779"/>
      <c r="C8889" s="779"/>
      <c r="D8889" s="779"/>
      <c r="E8889" s="779"/>
      <c r="F8889" s="780"/>
      <c r="H8889" s="274"/>
    </row>
    <row r="8890" spans="1:8" s="396" customFormat="1" ht="12" hidden="1" customHeight="1">
      <c r="A8890" s="329" t="s">
        <v>4569</v>
      </c>
      <c r="B8890" s="325" t="s">
        <v>4570</v>
      </c>
      <c r="C8890" s="326" t="s">
        <v>13436</v>
      </c>
      <c r="D8890" s="345">
        <v>0.2</v>
      </c>
      <c r="E8890" s="330">
        <f>F$13</f>
        <v>2.2200000000000002</v>
      </c>
      <c r="F8890" s="204">
        <f>PRODUCT(D8890:E8890)</f>
        <v>0.44400000000000006</v>
      </c>
      <c r="H8890" s="274"/>
    </row>
    <row r="8891" spans="1:8" s="396" customFormat="1" ht="12" hidden="1" customHeight="1">
      <c r="A8891" s="329" t="s">
        <v>11439</v>
      </c>
      <c r="B8891" s="325" t="s">
        <v>11440</v>
      </c>
      <c r="C8891" s="326" t="s">
        <v>13436</v>
      </c>
      <c r="D8891" s="345">
        <v>0.3</v>
      </c>
      <c r="E8891" s="330">
        <f>F$14</f>
        <v>2.89</v>
      </c>
      <c r="F8891" s="204">
        <f>PRODUCT(D8891:E8891)</f>
        <v>0.86699999999999999</v>
      </c>
      <c r="H8891" s="274"/>
    </row>
    <row r="8892" spans="1:8" s="396" customFormat="1" ht="12" hidden="1" customHeight="1">
      <c r="A8892" s="783" t="s">
        <v>13444</v>
      </c>
      <c r="B8892" s="784"/>
      <c r="C8892" s="784"/>
      <c r="D8892" s="784"/>
      <c r="E8892" s="784"/>
      <c r="F8892" s="204">
        <f>SUM(F8890:F8891)</f>
        <v>1.3109999999999999</v>
      </c>
      <c r="H8892" s="274"/>
    </row>
    <row r="8893" spans="1:8" s="396" customFormat="1" ht="12" hidden="1" customHeight="1">
      <c r="A8893" s="778" t="s">
        <v>13445</v>
      </c>
      <c r="B8893" s="779"/>
      <c r="C8893" s="779"/>
      <c r="D8893" s="779"/>
      <c r="E8893" s="779"/>
      <c r="F8893" s="780"/>
      <c r="H8893" s="274"/>
    </row>
    <row r="8894" spans="1:8" s="396" customFormat="1" ht="12" hidden="1" customHeight="1">
      <c r="A8894" s="329" t="s">
        <v>4571</v>
      </c>
      <c r="B8894" s="325" t="s">
        <v>9184</v>
      </c>
      <c r="C8894" s="326" t="s">
        <v>6555</v>
      </c>
      <c r="D8894" s="345">
        <v>0.4</v>
      </c>
      <c r="E8894" s="211">
        <f>Insumos!D$6452</f>
        <v>0.38</v>
      </c>
      <c r="F8894" s="204">
        <f>PRODUCT(D8894:E8894)</f>
        <v>0.15200000000000002</v>
      </c>
      <c r="H8894" s="274"/>
    </row>
    <row r="8895" spans="1:8" s="396" customFormat="1" ht="12" hidden="1" customHeight="1">
      <c r="A8895" s="329" t="s">
        <v>9185</v>
      </c>
      <c r="B8895" s="325" t="s">
        <v>9186</v>
      </c>
      <c r="C8895" s="326" t="s">
        <v>8247</v>
      </c>
      <c r="D8895" s="345">
        <v>0.7</v>
      </c>
      <c r="E8895" s="211">
        <f>Insumos!D$6454</f>
        <v>6.07</v>
      </c>
      <c r="F8895" s="204">
        <f>PRODUCT(D8895:E8895)</f>
        <v>4.2489999999999997</v>
      </c>
      <c r="H8895" s="274"/>
    </row>
    <row r="8896" spans="1:8" s="396" customFormat="1" ht="12" hidden="1" customHeight="1">
      <c r="A8896" s="205" t="s">
        <v>10905</v>
      </c>
      <c r="B8896" s="206"/>
      <c r="C8896" s="206"/>
      <c r="D8896" s="206"/>
      <c r="E8896" s="206"/>
      <c r="F8896" s="204">
        <f>SUM(F8894:F8895)</f>
        <v>4.4009999999999998</v>
      </c>
      <c r="H8896" s="274"/>
    </row>
    <row r="8897" spans="1:8" s="396" customFormat="1" ht="12" hidden="1" customHeight="1">
      <c r="A8897" s="205" t="s">
        <v>6572</v>
      </c>
      <c r="B8897" s="206"/>
      <c r="C8897" s="206"/>
      <c r="D8897" s="206"/>
      <c r="E8897" s="206" t="s">
        <v>10906</v>
      </c>
      <c r="F8897" s="204">
        <f>SUM(F8892,F8896)</f>
        <v>5.7119999999999997</v>
      </c>
      <c r="H8897" s="274"/>
    </row>
    <row r="8898" spans="1:8" s="396" customFormat="1" ht="12" hidden="1" customHeight="1">
      <c r="A8898" s="205"/>
      <c r="B8898" s="206"/>
      <c r="C8898" s="206"/>
      <c r="D8898" s="206"/>
      <c r="E8898" s="206" t="s">
        <v>10907</v>
      </c>
      <c r="F8898" s="213">
        <f>F$10*(F8892)</f>
        <v>1.6099079999999999</v>
      </c>
      <c r="H8898" s="274"/>
    </row>
    <row r="8899" spans="1:8" s="396" customFormat="1" ht="12" hidden="1" customHeight="1">
      <c r="A8899" s="205"/>
      <c r="B8899" s="206"/>
      <c r="C8899" s="206"/>
      <c r="D8899" s="206"/>
      <c r="E8899" s="206" t="s">
        <v>10908</v>
      </c>
      <c r="F8899" s="213">
        <f>SUM(F8897:F8898)*F$11</f>
        <v>1.4643816000000001</v>
      </c>
      <c r="H8899" s="274"/>
    </row>
    <row r="8900" spans="1:8" s="396" customFormat="1" ht="12" hidden="1" customHeight="1">
      <c r="A8900" s="550"/>
      <c r="B8900" s="214"/>
      <c r="C8900" s="214"/>
      <c r="D8900" s="214"/>
      <c r="E8900" s="214" t="s">
        <v>10909</v>
      </c>
      <c r="F8900" s="216">
        <f>SUM(F8897:F8899)</f>
        <v>8.7862895999999999</v>
      </c>
      <c r="H8900" s="274"/>
    </row>
    <row r="8901" spans="1:8" s="396" customFormat="1" hidden="1">
      <c r="A8901" s="190"/>
      <c r="B8901" s="191"/>
      <c r="C8901" s="206"/>
      <c r="D8901" s="206"/>
      <c r="E8901" s="206"/>
      <c r="F8901" s="220"/>
      <c r="H8901" s="274"/>
    </row>
    <row r="8902" spans="1:8" s="396" customFormat="1" ht="10.9" hidden="1" customHeight="1">
      <c r="A8902" s="787" t="s">
        <v>3990</v>
      </c>
      <c r="B8902" s="788"/>
      <c r="C8902" s="788"/>
      <c r="D8902" s="788"/>
      <c r="E8902" s="793" t="s">
        <v>3998</v>
      </c>
      <c r="F8902" s="794"/>
      <c r="H8902" s="274"/>
    </row>
    <row r="8903" spans="1:8" s="396" customFormat="1" ht="10.9" hidden="1" customHeight="1">
      <c r="A8903" s="190" t="s">
        <v>10268</v>
      </c>
      <c r="B8903" s="191">
        <f>ROUND(F8917,2)</f>
        <v>8.68</v>
      </c>
      <c r="C8903" s="269"/>
      <c r="D8903" s="269"/>
      <c r="E8903" s="269"/>
      <c r="F8903" s="494"/>
      <c r="H8903" s="274"/>
    </row>
    <row r="8904" spans="1:8" s="396" customFormat="1" ht="10.9" hidden="1" customHeight="1">
      <c r="A8904" s="195" t="s">
        <v>12885</v>
      </c>
      <c r="B8904" s="196" t="s">
        <v>8261</v>
      </c>
      <c r="C8904" s="196" t="s">
        <v>8262</v>
      </c>
      <c r="D8904" s="196" t="s">
        <v>8263</v>
      </c>
      <c r="E8904" s="196" t="s">
        <v>8264</v>
      </c>
      <c r="F8904" s="197" t="s">
        <v>8265</v>
      </c>
      <c r="H8904" s="274"/>
    </row>
    <row r="8905" spans="1:8" s="396" customFormat="1" ht="10.9" hidden="1" customHeight="1">
      <c r="A8905" s="778" t="s">
        <v>13437</v>
      </c>
      <c r="B8905" s="779"/>
      <c r="C8905" s="779"/>
      <c r="D8905" s="779"/>
      <c r="E8905" s="779"/>
      <c r="F8905" s="780"/>
      <c r="H8905" s="274"/>
    </row>
    <row r="8906" spans="1:8" s="396" customFormat="1" ht="10.9" hidden="1" customHeight="1">
      <c r="A8906" s="343" t="s">
        <v>4569</v>
      </c>
      <c r="B8906" s="343" t="s">
        <v>4570</v>
      </c>
      <c r="C8906" s="344" t="s">
        <v>13436</v>
      </c>
      <c r="D8906" s="345">
        <v>0.35</v>
      </c>
      <c r="E8906" s="330">
        <f>F$13</f>
        <v>2.2200000000000002</v>
      </c>
      <c r="F8906" s="204">
        <f>PRODUCT(D8906:E8906)</f>
        <v>0.77700000000000002</v>
      </c>
      <c r="H8906" s="274"/>
    </row>
    <row r="8907" spans="1:8" s="396" customFormat="1" ht="10.9" hidden="1" customHeight="1">
      <c r="A8907" s="343" t="s">
        <v>11439</v>
      </c>
      <c r="B8907" s="343" t="s">
        <v>11440</v>
      </c>
      <c r="C8907" s="344" t="s">
        <v>13436</v>
      </c>
      <c r="D8907" s="345">
        <v>0.4</v>
      </c>
      <c r="E8907" s="330">
        <f>F$14</f>
        <v>2.89</v>
      </c>
      <c r="F8907" s="204">
        <f>PRODUCT(D8907:E8907)</f>
        <v>1.1560000000000001</v>
      </c>
      <c r="H8907" s="274"/>
    </row>
    <row r="8908" spans="1:8" s="396" customFormat="1" ht="10.9" hidden="1" customHeight="1">
      <c r="A8908" s="205" t="s">
        <v>13444</v>
      </c>
      <c r="B8908" s="206"/>
      <c r="C8908" s="206"/>
      <c r="D8908" s="206"/>
      <c r="E8908" s="206"/>
      <c r="F8908" s="204">
        <f>SUM(F8906:F8907)</f>
        <v>1.9330000000000003</v>
      </c>
      <c r="H8908" s="274"/>
    </row>
    <row r="8909" spans="1:8" s="396" customFormat="1" ht="10.9" hidden="1" customHeight="1">
      <c r="A8909" s="778" t="s">
        <v>13445</v>
      </c>
      <c r="B8909" s="779"/>
      <c r="C8909" s="779"/>
      <c r="D8909" s="779"/>
      <c r="E8909" s="779"/>
      <c r="F8909" s="780"/>
      <c r="H8909" s="274"/>
    </row>
    <row r="8910" spans="1:8" s="396" customFormat="1" ht="10.9" hidden="1" customHeight="1">
      <c r="A8910" s="343" t="s">
        <v>4571</v>
      </c>
      <c r="B8910" s="343" t="s">
        <v>9184</v>
      </c>
      <c r="C8910" s="344" t="s">
        <v>6555</v>
      </c>
      <c r="D8910" s="345">
        <v>0.25</v>
      </c>
      <c r="E8910" s="211">
        <f>Insumos!D$6452</f>
        <v>0.38</v>
      </c>
      <c r="F8910" s="204">
        <f>PRODUCT(D8910:E8910)</f>
        <v>9.5000000000000001E-2</v>
      </c>
      <c r="H8910" s="274"/>
    </row>
    <row r="8911" spans="1:8" s="396" customFormat="1" ht="10.9" hidden="1" customHeight="1">
      <c r="A8911" s="343" t="s">
        <v>3991</v>
      </c>
      <c r="B8911" s="343" t="s">
        <v>3992</v>
      </c>
      <c r="C8911" s="344" t="s">
        <v>2448</v>
      </c>
      <c r="D8911" s="345">
        <v>0.12</v>
      </c>
      <c r="E8911" s="211">
        <f>Insumos!D$6449</f>
        <v>7.08</v>
      </c>
      <c r="F8911" s="204">
        <f>PRODUCT(D8911:E8911)</f>
        <v>0.84960000000000002</v>
      </c>
      <c r="H8911" s="274"/>
    </row>
    <row r="8912" spans="1:8" s="396" customFormat="1" ht="10.9" hidden="1" customHeight="1">
      <c r="A8912" s="343" t="s">
        <v>3993</v>
      </c>
      <c r="B8912" s="343" t="s">
        <v>3994</v>
      </c>
      <c r="C8912" s="344" t="s">
        <v>2448</v>
      </c>
      <c r="D8912" s="345">
        <v>0.17</v>
      </c>
      <c r="E8912" s="211">
        <f>Insumos!D$6486</f>
        <v>11.64</v>
      </c>
      <c r="F8912" s="204">
        <f>PRODUCT(D8912:E8912)</f>
        <v>1.9788000000000003</v>
      </c>
      <c r="H8912" s="274"/>
    </row>
    <row r="8913" spans="1:8" s="396" customFormat="1" ht="10.9" hidden="1" customHeight="1">
      <c r="A8913" s="205" t="s">
        <v>10905</v>
      </c>
      <c r="B8913" s="206"/>
      <c r="C8913" s="206"/>
      <c r="D8913" s="206"/>
      <c r="E8913" s="206"/>
      <c r="F8913" s="204">
        <f>SUM(F8910:F8912)</f>
        <v>2.9234000000000004</v>
      </c>
      <c r="H8913" s="274"/>
    </row>
    <row r="8914" spans="1:8" s="396" customFormat="1" ht="10.9" hidden="1" customHeight="1">
      <c r="A8914" s="783" t="s">
        <v>6572</v>
      </c>
      <c r="B8914" s="784"/>
      <c r="C8914" s="784"/>
      <c r="D8914" s="784"/>
      <c r="E8914" s="206" t="s">
        <v>10906</v>
      </c>
      <c r="F8914" s="204">
        <f>SUM(F8908,F8913)</f>
        <v>4.8564000000000007</v>
      </c>
      <c r="H8914" s="274"/>
    </row>
    <row r="8915" spans="1:8" s="396" customFormat="1" ht="10.9" hidden="1" customHeight="1">
      <c r="A8915" s="783"/>
      <c r="B8915" s="784"/>
      <c r="C8915" s="784"/>
      <c r="D8915" s="784"/>
      <c r="E8915" s="206" t="s">
        <v>10907</v>
      </c>
      <c r="F8915" s="213">
        <f>F$10*(F8908)</f>
        <v>2.3737240000000002</v>
      </c>
      <c r="H8915" s="274"/>
    </row>
    <row r="8916" spans="1:8" s="396" customFormat="1" ht="10.9" hidden="1" customHeight="1">
      <c r="A8916" s="783"/>
      <c r="B8916" s="784"/>
      <c r="C8916" s="784"/>
      <c r="D8916" s="784"/>
      <c r="E8916" s="206" t="s">
        <v>10908</v>
      </c>
      <c r="F8916" s="213">
        <f>SUM(F8914:F8915)*F$11</f>
        <v>1.4460248000000002</v>
      </c>
      <c r="H8916" s="274"/>
    </row>
    <row r="8917" spans="1:8" s="396" customFormat="1" ht="10.9" hidden="1" customHeight="1">
      <c r="A8917" s="789"/>
      <c r="B8917" s="790"/>
      <c r="C8917" s="790"/>
      <c r="D8917" s="790"/>
      <c r="E8917" s="214" t="s">
        <v>10909</v>
      </c>
      <c r="F8917" s="216">
        <f>SUM(F8914:F8916)</f>
        <v>8.6761488000000018</v>
      </c>
      <c r="H8917" s="274"/>
    </row>
    <row r="8918" spans="1:8" s="396" customFormat="1" ht="10.9" hidden="1" customHeight="1">
      <c r="A8918" s="190"/>
      <c r="B8918" s="191"/>
      <c r="C8918" s="156"/>
      <c r="D8918" s="156"/>
      <c r="E8918" s="156"/>
      <c r="F8918" s="156"/>
      <c r="H8918" s="274"/>
    </row>
    <row r="8919" spans="1:8" s="396" customFormat="1" ht="10.9" hidden="1" customHeight="1">
      <c r="A8919" s="787" t="s">
        <v>3983</v>
      </c>
      <c r="B8919" s="788"/>
      <c r="C8919" s="788"/>
      <c r="D8919" s="788"/>
      <c r="E8919" s="793" t="s">
        <v>3998</v>
      </c>
      <c r="F8919" s="794"/>
      <c r="H8919" s="274"/>
    </row>
    <row r="8920" spans="1:8" s="396" customFormat="1" ht="10.9" hidden="1" customHeight="1">
      <c r="A8920" s="190" t="s">
        <v>10268</v>
      </c>
      <c r="B8920" s="191">
        <f>ROUND(F8935,2)</f>
        <v>10.050000000000001</v>
      </c>
      <c r="C8920" s="269"/>
      <c r="D8920" s="269"/>
      <c r="E8920" s="269"/>
      <c r="F8920" s="494"/>
      <c r="H8920" s="274"/>
    </row>
    <row r="8921" spans="1:8" s="396" customFormat="1" ht="10.9" hidden="1" customHeight="1">
      <c r="A8921" s="195" t="s">
        <v>12885</v>
      </c>
      <c r="B8921" s="196" t="s">
        <v>8261</v>
      </c>
      <c r="C8921" s="196" t="s">
        <v>8262</v>
      </c>
      <c r="D8921" s="196" t="s">
        <v>8263</v>
      </c>
      <c r="E8921" s="196" t="s">
        <v>8264</v>
      </c>
      <c r="F8921" s="197" t="s">
        <v>8265</v>
      </c>
      <c r="H8921" s="274"/>
    </row>
    <row r="8922" spans="1:8" s="396" customFormat="1" ht="10.9" hidden="1" customHeight="1">
      <c r="A8922" s="198" t="s">
        <v>13437</v>
      </c>
      <c r="B8922" s="199"/>
      <c r="C8922" s="199"/>
      <c r="D8922" s="199"/>
      <c r="E8922" s="199"/>
      <c r="F8922" s="200"/>
      <c r="H8922" s="274"/>
    </row>
    <row r="8923" spans="1:8" s="396" customFormat="1" ht="10.9" hidden="1" customHeight="1">
      <c r="A8923" s="343" t="s">
        <v>4569</v>
      </c>
      <c r="B8923" s="343" t="s">
        <v>4570</v>
      </c>
      <c r="C8923" s="344" t="s">
        <v>13436</v>
      </c>
      <c r="D8923" s="345">
        <v>0.35</v>
      </c>
      <c r="E8923" s="330">
        <f>F$13</f>
        <v>2.2200000000000002</v>
      </c>
      <c r="F8923" s="204">
        <f>PRODUCT(D8923:E8923)</f>
        <v>0.77700000000000002</v>
      </c>
      <c r="H8923" s="274"/>
    </row>
    <row r="8924" spans="1:8" s="396" customFormat="1" ht="10.9" hidden="1" customHeight="1">
      <c r="A8924" s="343" t="s">
        <v>11439</v>
      </c>
      <c r="B8924" s="343" t="s">
        <v>11440</v>
      </c>
      <c r="C8924" s="344" t="s">
        <v>13436</v>
      </c>
      <c r="D8924" s="345">
        <v>0.4</v>
      </c>
      <c r="E8924" s="330">
        <f>F$14</f>
        <v>2.89</v>
      </c>
      <c r="F8924" s="204">
        <f>PRODUCT(D8924:E8924)</f>
        <v>1.1560000000000001</v>
      </c>
      <c r="H8924" s="274"/>
    </row>
    <row r="8925" spans="1:8" s="396" customFormat="1" ht="10.9" hidden="1" customHeight="1">
      <c r="A8925" s="783" t="s">
        <v>13444</v>
      </c>
      <c r="B8925" s="784"/>
      <c r="C8925" s="784"/>
      <c r="D8925" s="784"/>
      <c r="E8925" s="784"/>
      <c r="F8925" s="204">
        <f>SUM(F8923:F8924)</f>
        <v>1.9330000000000003</v>
      </c>
      <c r="H8925" s="274"/>
    </row>
    <row r="8926" spans="1:8" s="396" customFormat="1" ht="10.9" hidden="1" customHeight="1">
      <c r="A8926" s="778" t="s">
        <v>13445</v>
      </c>
      <c r="B8926" s="779"/>
      <c r="C8926" s="779"/>
      <c r="D8926" s="779"/>
      <c r="E8926" s="779"/>
      <c r="F8926" s="780"/>
      <c r="H8926" s="274"/>
    </row>
    <row r="8927" spans="1:8" s="396" customFormat="1" ht="10.9" hidden="1" customHeight="1">
      <c r="A8927" s="343" t="s">
        <v>3984</v>
      </c>
      <c r="B8927" s="343" t="s">
        <v>3985</v>
      </c>
      <c r="C8927" s="344" t="s">
        <v>2448</v>
      </c>
      <c r="D8927" s="345">
        <v>0.05</v>
      </c>
      <c r="E8927" s="211">
        <f>Insumos!D$6433</f>
        <v>6.27</v>
      </c>
      <c r="F8927" s="204">
        <f>PRODUCT(D8927:E8927)</f>
        <v>0.3135</v>
      </c>
      <c r="H8927" s="274"/>
    </row>
    <row r="8928" spans="1:8" s="396" customFormat="1" ht="10.9" hidden="1" customHeight="1">
      <c r="A8928" s="343" t="s">
        <v>4571</v>
      </c>
      <c r="B8928" s="343" t="s">
        <v>9184</v>
      </c>
      <c r="C8928" s="344" t="s">
        <v>6555</v>
      </c>
      <c r="D8928" s="345">
        <v>0.25</v>
      </c>
      <c r="E8928" s="211">
        <f>Insumos!D$6452</f>
        <v>0.38</v>
      </c>
      <c r="F8928" s="204">
        <f>PRODUCT(D8928:E8928)</f>
        <v>9.5000000000000001E-2</v>
      </c>
      <c r="H8928" s="274"/>
    </row>
    <row r="8929" spans="1:8" s="396" customFormat="1" ht="10.9" hidden="1" customHeight="1">
      <c r="A8929" s="343" t="s">
        <v>3986</v>
      </c>
      <c r="B8929" s="343" t="s">
        <v>3987</v>
      </c>
      <c r="C8929" s="344" t="s">
        <v>2448</v>
      </c>
      <c r="D8929" s="345">
        <v>0.12</v>
      </c>
      <c r="E8929" s="211">
        <f>Insumos!D$6447</f>
        <v>12.15</v>
      </c>
      <c r="F8929" s="204">
        <f>PRODUCT(D8929:E8929)</f>
        <v>1.458</v>
      </c>
      <c r="H8929" s="274"/>
    </row>
    <row r="8930" spans="1:8" s="396" customFormat="1" ht="10.9" hidden="1" customHeight="1">
      <c r="A8930" s="343" t="s">
        <v>3988</v>
      </c>
      <c r="B8930" s="343" t="s">
        <v>3989</v>
      </c>
      <c r="C8930" s="344" t="s">
        <v>2448</v>
      </c>
      <c r="D8930" s="345">
        <v>0.17</v>
      </c>
      <c r="E8930" s="211">
        <f>Insumos!D$6487</f>
        <v>12.95</v>
      </c>
      <c r="F8930" s="204">
        <f>PRODUCT(D8930:E8930)</f>
        <v>2.2015000000000002</v>
      </c>
      <c r="H8930" s="274"/>
    </row>
    <row r="8931" spans="1:8" s="396" customFormat="1" ht="10.9" hidden="1" customHeight="1">
      <c r="A8931" s="205" t="s">
        <v>10905</v>
      </c>
      <c r="B8931" s="206"/>
      <c r="C8931" s="206"/>
      <c r="D8931" s="206"/>
      <c r="E8931" s="206"/>
      <c r="F8931" s="204">
        <f>SUM(F8927:F8930)</f>
        <v>4.0679999999999996</v>
      </c>
      <c r="H8931" s="274"/>
    </row>
    <row r="8932" spans="1:8" s="396" customFormat="1" ht="10.9" hidden="1" customHeight="1">
      <c r="A8932" s="205" t="s">
        <v>6572</v>
      </c>
      <c r="B8932" s="206"/>
      <c r="C8932" s="206"/>
      <c r="D8932" s="206"/>
      <c r="E8932" s="206" t="s">
        <v>10906</v>
      </c>
      <c r="F8932" s="204">
        <f>SUM(F8925,F8931)</f>
        <v>6.0009999999999994</v>
      </c>
      <c r="H8932" s="274"/>
    </row>
    <row r="8933" spans="1:8" s="396" customFormat="1" ht="10.9" hidden="1" customHeight="1">
      <c r="A8933" s="205"/>
      <c r="B8933" s="206"/>
      <c r="C8933" s="206"/>
      <c r="D8933" s="206"/>
      <c r="E8933" s="206" t="s">
        <v>10907</v>
      </c>
      <c r="F8933" s="213">
        <f>F$10*(F8925)</f>
        <v>2.3737240000000002</v>
      </c>
      <c r="H8933" s="274"/>
    </row>
    <row r="8934" spans="1:8" s="396" customFormat="1" ht="10.9" hidden="1" customHeight="1">
      <c r="A8934" s="205"/>
      <c r="B8934" s="206"/>
      <c r="C8934" s="206"/>
      <c r="D8934" s="206"/>
      <c r="E8934" s="206" t="s">
        <v>10908</v>
      </c>
      <c r="F8934" s="213">
        <f>SUM(F8932:F8933)*F$11</f>
        <v>1.6749448000000002</v>
      </c>
      <c r="H8934" s="274"/>
    </row>
    <row r="8935" spans="1:8" s="396" customFormat="1" ht="10.9" hidden="1" customHeight="1">
      <c r="A8935" s="550"/>
      <c r="B8935" s="214"/>
      <c r="C8935" s="214"/>
      <c r="D8935" s="214"/>
      <c r="E8935" s="214" t="s">
        <v>10909</v>
      </c>
      <c r="F8935" s="216">
        <f>SUM(F8932:F8934)</f>
        <v>10.049668800000001</v>
      </c>
      <c r="H8935" s="274"/>
    </row>
    <row r="8936" spans="1:8" s="396" customFormat="1" ht="10.9" hidden="1" customHeight="1">
      <c r="A8936" s="156"/>
      <c r="B8936" s="156"/>
      <c r="C8936" s="156"/>
      <c r="D8936" s="156"/>
      <c r="E8936" s="156"/>
      <c r="F8936" s="156"/>
      <c r="H8936" s="274"/>
    </row>
    <row r="8937" spans="1:8" s="396" customFormat="1" ht="10.9" hidden="1" customHeight="1">
      <c r="A8937" s="552" t="s">
        <v>741</v>
      </c>
      <c r="B8937" s="557"/>
      <c r="C8937" s="557"/>
      <c r="D8937" s="557"/>
      <c r="E8937" s="555" t="s">
        <v>3998</v>
      </c>
      <c r="F8937" s="648"/>
      <c r="H8937" s="274"/>
    </row>
    <row r="8938" spans="1:8" s="396" customFormat="1" ht="10.9" hidden="1" customHeight="1">
      <c r="A8938" s="190" t="s">
        <v>10268</v>
      </c>
      <c r="B8938" s="191">
        <f>ROUND(F8952,2)</f>
        <v>10.72</v>
      </c>
      <c r="C8938" s="269"/>
      <c r="D8938" s="269"/>
      <c r="E8938" s="269"/>
      <c r="F8938" s="494"/>
      <c r="H8938" s="274"/>
    </row>
    <row r="8939" spans="1:8" s="396" customFormat="1" ht="10.9" hidden="1" customHeight="1">
      <c r="A8939" s="195" t="s">
        <v>12885</v>
      </c>
      <c r="B8939" s="196" t="s">
        <v>8261</v>
      </c>
      <c r="C8939" s="196" t="s">
        <v>8262</v>
      </c>
      <c r="D8939" s="196" t="s">
        <v>8263</v>
      </c>
      <c r="E8939" s="196" t="s">
        <v>8264</v>
      </c>
      <c r="F8939" s="197" t="s">
        <v>8265</v>
      </c>
      <c r="H8939" s="274"/>
    </row>
    <row r="8940" spans="1:8" s="396" customFormat="1" ht="10.9" hidden="1" customHeight="1">
      <c r="A8940" s="198" t="s">
        <v>13437</v>
      </c>
      <c r="B8940" s="199"/>
      <c r="C8940" s="199"/>
      <c r="D8940" s="199"/>
      <c r="E8940" s="199"/>
      <c r="F8940" s="200"/>
      <c r="H8940" s="274"/>
    </row>
    <row r="8941" spans="1:8" s="396" customFormat="1" ht="10.9" hidden="1" customHeight="1">
      <c r="A8941" s="343" t="s">
        <v>4569</v>
      </c>
      <c r="B8941" s="343" t="s">
        <v>4570</v>
      </c>
      <c r="C8941" s="344" t="s">
        <v>13436</v>
      </c>
      <c r="D8941" s="345">
        <v>0.4</v>
      </c>
      <c r="E8941" s="330">
        <f>F$13</f>
        <v>2.2200000000000002</v>
      </c>
      <c r="F8941" s="204">
        <f>PRODUCT(D8941:E8941)</f>
        <v>0.88800000000000012</v>
      </c>
      <c r="H8941" s="274"/>
    </row>
    <row r="8942" spans="1:8" s="396" customFormat="1" ht="10.9" hidden="1" customHeight="1">
      <c r="A8942" s="343" t="s">
        <v>11439</v>
      </c>
      <c r="B8942" s="343" t="s">
        <v>11440</v>
      </c>
      <c r="C8942" s="344" t="s">
        <v>13436</v>
      </c>
      <c r="D8942" s="345">
        <v>0.5</v>
      </c>
      <c r="E8942" s="330">
        <f>F$14</f>
        <v>2.89</v>
      </c>
      <c r="F8942" s="204">
        <f>PRODUCT(D8942:E8942)</f>
        <v>1.4450000000000001</v>
      </c>
      <c r="H8942" s="274"/>
    </row>
    <row r="8943" spans="1:8" s="396" customFormat="1" ht="10.9" hidden="1" customHeight="1">
      <c r="A8943" s="205" t="s">
        <v>13444</v>
      </c>
      <c r="B8943" s="206"/>
      <c r="C8943" s="206"/>
      <c r="D8943" s="206"/>
      <c r="E8943" s="206"/>
      <c r="F8943" s="204">
        <f>SUM(F8941:F8942)</f>
        <v>2.3330000000000002</v>
      </c>
      <c r="H8943" s="274"/>
    </row>
    <row r="8944" spans="1:8" s="396" customFormat="1" ht="10.9" hidden="1" customHeight="1">
      <c r="A8944" s="198" t="s">
        <v>13445</v>
      </c>
      <c r="B8944" s="199"/>
      <c r="C8944" s="199"/>
      <c r="D8944" s="199"/>
      <c r="E8944" s="199"/>
      <c r="F8944" s="200"/>
      <c r="H8944" s="274"/>
    </row>
    <row r="8945" spans="1:8" s="396" customFormat="1" ht="10.9" hidden="1" customHeight="1">
      <c r="A8945" s="343" t="s">
        <v>4571</v>
      </c>
      <c r="B8945" s="343" t="s">
        <v>9184</v>
      </c>
      <c r="C8945" s="344" t="s">
        <v>6555</v>
      </c>
      <c r="D8945" s="345">
        <v>0.25</v>
      </c>
      <c r="E8945" s="211">
        <f>Insumos!D$6452</f>
        <v>0.38</v>
      </c>
      <c r="F8945" s="204">
        <f>PRODUCT(D8945:E8945)</f>
        <v>9.5000000000000001E-2</v>
      </c>
      <c r="H8945" s="274"/>
    </row>
    <row r="8946" spans="1:8" s="396" customFormat="1" ht="10.9" hidden="1" customHeight="1">
      <c r="A8946" s="343" t="s">
        <v>3991</v>
      </c>
      <c r="B8946" s="343" t="s">
        <v>3992</v>
      </c>
      <c r="C8946" s="344" t="s">
        <v>2448</v>
      </c>
      <c r="D8946" s="345">
        <v>0.12</v>
      </c>
      <c r="E8946" s="211">
        <f>Insumos!D$6449</f>
        <v>7.08</v>
      </c>
      <c r="F8946" s="204">
        <f>PRODUCT(D8946:E8946)</f>
        <v>0.84960000000000002</v>
      </c>
      <c r="H8946" s="274"/>
    </row>
    <row r="8947" spans="1:8" s="396" customFormat="1" ht="10.9" hidden="1" customHeight="1">
      <c r="A8947" s="343" t="s">
        <v>3993</v>
      </c>
      <c r="B8947" s="343" t="s">
        <v>3994</v>
      </c>
      <c r="C8947" s="344" t="s">
        <v>2448</v>
      </c>
      <c r="D8947" s="345">
        <v>0.24</v>
      </c>
      <c r="E8947" s="211">
        <f>Insumos!D$6486</f>
        <v>11.64</v>
      </c>
      <c r="F8947" s="204">
        <f>PRODUCT(D8947:E8947)</f>
        <v>2.7936000000000001</v>
      </c>
      <c r="H8947" s="274"/>
    </row>
    <row r="8948" spans="1:8" s="396" customFormat="1" ht="10.9" hidden="1" customHeight="1">
      <c r="A8948" s="783" t="s">
        <v>10905</v>
      </c>
      <c r="B8948" s="784"/>
      <c r="C8948" s="784"/>
      <c r="D8948" s="784"/>
      <c r="E8948" s="784"/>
      <c r="F8948" s="204">
        <f>SUM(F8945:F8947)</f>
        <v>3.7382</v>
      </c>
      <c r="H8948" s="274"/>
    </row>
    <row r="8949" spans="1:8" s="396" customFormat="1" ht="10.9" hidden="1" customHeight="1">
      <c r="A8949" s="783" t="s">
        <v>6572</v>
      </c>
      <c r="B8949" s="784"/>
      <c r="C8949" s="784"/>
      <c r="D8949" s="784"/>
      <c r="E8949" s="206" t="s">
        <v>10906</v>
      </c>
      <c r="F8949" s="204">
        <f>SUM(F8943,F8948)</f>
        <v>6.0712000000000002</v>
      </c>
      <c r="H8949" s="274"/>
    </row>
    <row r="8950" spans="1:8" s="396" customFormat="1" ht="10.9" hidden="1" customHeight="1">
      <c r="A8950" s="783"/>
      <c r="B8950" s="784"/>
      <c r="C8950" s="784"/>
      <c r="D8950" s="784"/>
      <c r="E8950" s="206" t="s">
        <v>10907</v>
      </c>
      <c r="F8950" s="213">
        <f>F$10*(F8943)</f>
        <v>2.8649240000000002</v>
      </c>
      <c r="H8950" s="274"/>
    </row>
    <row r="8951" spans="1:8" s="396" customFormat="1" ht="10.9" hidden="1" customHeight="1">
      <c r="A8951" s="783"/>
      <c r="B8951" s="784"/>
      <c r="C8951" s="784"/>
      <c r="D8951" s="784"/>
      <c r="E8951" s="206" t="s">
        <v>10908</v>
      </c>
      <c r="F8951" s="213">
        <f>SUM(F8949:F8950)*F$11</f>
        <v>1.7872247999999999</v>
      </c>
      <c r="H8951" s="274"/>
    </row>
    <row r="8952" spans="1:8" s="396" customFormat="1" ht="10.9" hidden="1" customHeight="1">
      <c r="A8952" s="789"/>
      <c r="B8952" s="790"/>
      <c r="C8952" s="790"/>
      <c r="D8952" s="790"/>
      <c r="E8952" s="214" t="s">
        <v>10909</v>
      </c>
      <c r="F8952" s="216">
        <f>SUM(F8949:F8951)</f>
        <v>10.7233488</v>
      </c>
      <c r="H8952" s="274"/>
    </row>
    <row r="8953" spans="1:8" s="396" customFormat="1" ht="10.9" hidden="1" customHeight="1">
      <c r="A8953" s="205"/>
      <c r="B8953" s="206"/>
      <c r="C8953" s="206"/>
      <c r="D8953" s="206"/>
      <c r="E8953" s="206"/>
      <c r="F8953" s="204"/>
      <c r="H8953" s="274"/>
    </row>
    <row r="8954" spans="1:8" s="396" customFormat="1" ht="14.1" hidden="1" customHeight="1">
      <c r="A8954" s="787" t="s">
        <v>740</v>
      </c>
      <c r="B8954" s="788"/>
      <c r="C8954" s="788"/>
      <c r="D8954" s="788"/>
      <c r="E8954" s="785" t="s">
        <v>3998</v>
      </c>
      <c r="F8954" s="786"/>
      <c r="H8954" s="274"/>
    </row>
    <row r="8955" spans="1:8" s="396" customFormat="1" ht="14.1" hidden="1" customHeight="1">
      <c r="A8955" s="190" t="s">
        <v>10268</v>
      </c>
      <c r="B8955" s="191">
        <f>ROUND(F8970,2)</f>
        <v>12.21</v>
      </c>
      <c r="C8955" s="269"/>
      <c r="D8955" s="269"/>
      <c r="E8955" s="269"/>
      <c r="F8955" s="494"/>
      <c r="H8955" s="274"/>
    </row>
    <row r="8956" spans="1:8" s="396" customFormat="1" ht="14.1" hidden="1" customHeight="1">
      <c r="A8956" s="195" t="s">
        <v>12885</v>
      </c>
      <c r="B8956" s="196" t="s">
        <v>8261</v>
      </c>
      <c r="C8956" s="196" t="s">
        <v>8262</v>
      </c>
      <c r="D8956" s="196" t="s">
        <v>8263</v>
      </c>
      <c r="E8956" s="196" t="s">
        <v>8264</v>
      </c>
      <c r="F8956" s="197" t="s">
        <v>8265</v>
      </c>
      <c r="H8956" s="274"/>
    </row>
    <row r="8957" spans="1:8" s="396" customFormat="1" ht="14.1" hidden="1" customHeight="1">
      <c r="A8957" s="778" t="s">
        <v>13437</v>
      </c>
      <c r="B8957" s="779"/>
      <c r="C8957" s="779"/>
      <c r="D8957" s="779"/>
      <c r="E8957" s="779"/>
      <c r="F8957" s="780"/>
      <c r="H8957" s="274"/>
    </row>
    <row r="8958" spans="1:8" s="396" customFormat="1" ht="14.1" hidden="1" customHeight="1">
      <c r="A8958" s="343" t="s">
        <v>4569</v>
      </c>
      <c r="B8958" s="343" t="s">
        <v>4570</v>
      </c>
      <c r="C8958" s="344" t="s">
        <v>13436</v>
      </c>
      <c r="D8958" s="345">
        <v>0.4</v>
      </c>
      <c r="E8958" s="330">
        <f>F$13</f>
        <v>2.2200000000000002</v>
      </c>
      <c r="F8958" s="204">
        <f>PRODUCT(D8958:E8958)</f>
        <v>0.88800000000000012</v>
      </c>
      <c r="H8958" s="274"/>
    </row>
    <row r="8959" spans="1:8" s="396" customFormat="1" ht="14.1" hidden="1" customHeight="1">
      <c r="A8959" s="343" t="s">
        <v>11439</v>
      </c>
      <c r="B8959" s="343" t="s">
        <v>11440</v>
      </c>
      <c r="C8959" s="344" t="s">
        <v>13436</v>
      </c>
      <c r="D8959" s="345">
        <v>0.5</v>
      </c>
      <c r="E8959" s="330">
        <f>F$14</f>
        <v>2.89</v>
      </c>
      <c r="F8959" s="204">
        <f>PRODUCT(D8959:E8959)</f>
        <v>1.4450000000000001</v>
      </c>
      <c r="H8959" s="274"/>
    </row>
    <row r="8960" spans="1:8" s="396" customFormat="1" ht="14.1" hidden="1" customHeight="1">
      <c r="A8960" s="783" t="s">
        <v>13444</v>
      </c>
      <c r="B8960" s="784"/>
      <c r="C8960" s="784"/>
      <c r="D8960" s="784"/>
      <c r="E8960" s="784"/>
      <c r="F8960" s="204">
        <f>SUM(F8958:F8959)</f>
        <v>2.3330000000000002</v>
      </c>
      <c r="H8960" s="274"/>
    </row>
    <row r="8961" spans="1:8" s="396" customFormat="1" ht="14.1" hidden="1" customHeight="1">
      <c r="A8961" s="778" t="s">
        <v>13445</v>
      </c>
      <c r="B8961" s="779"/>
      <c r="C8961" s="779"/>
      <c r="D8961" s="779"/>
      <c r="E8961" s="779"/>
      <c r="F8961" s="780"/>
      <c r="H8961" s="274"/>
    </row>
    <row r="8962" spans="1:8" s="396" customFormat="1" ht="14.1" hidden="1" customHeight="1">
      <c r="A8962" s="343" t="s">
        <v>3984</v>
      </c>
      <c r="B8962" s="343" t="s">
        <v>3985</v>
      </c>
      <c r="C8962" s="344" t="s">
        <v>2448</v>
      </c>
      <c r="D8962" s="345">
        <v>0.05</v>
      </c>
      <c r="E8962" s="211">
        <f>Insumos!D$6433</f>
        <v>6.27</v>
      </c>
      <c r="F8962" s="204">
        <f>PRODUCT(D8962:E8962)</f>
        <v>0.3135</v>
      </c>
      <c r="H8962" s="274"/>
    </row>
    <row r="8963" spans="1:8" s="396" customFormat="1" ht="14.1" hidden="1" customHeight="1">
      <c r="A8963" s="343" t="s">
        <v>4571</v>
      </c>
      <c r="B8963" s="343" t="s">
        <v>9184</v>
      </c>
      <c r="C8963" s="344" t="s">
        <v>6555</v>
      </c>
      <c r="D8963" s="345">
        <v>0.25</v>
      </c>
      <c r="E8963" s="211">
        <f>Insumos!D$6452</f>
        <v>0.38</v>
      </c>
      <c r="F8963" s="204">
        <f>PRODUCT(D8963:E8963)</f>
        <v>9.5000000000000001E-2</v>
      </c>
      <c r="H8963" s="274"/>
    </row>
    <row r="8964" spans="1:8" s="396" customFormat="1" ht="14.1" hidden="1" customHeight="1">
      <c r="A8964" s="343" t="s">
        <v>3986</v>
      </c>
      <c r="B8964" s="343" t="s">
        <v>3987</v>
      </c>
      <c r="C8964" s="344" t="s">
        <v>2448</v>
      </c>
      <c r="D8964" s="345">
        <v>0.12</v>
      </c>
      <c r="E8964" s="211">
        <f>Insumos!D$6447</f>
        <v>12.15</v>
      </c>
      <c r="F8964" s="204">
        <f>PRODUCT(D8964:E8964)</f>
        <v>1.458</v>
      </c>
      <c r="H8964" s="274"/>
    </row>
    <row r="8965" spans="1:8" s="396" customFormat="1" ht="14.1" hidden="1" customHeight="1">
      <c r="A8965" s="343" t="s">
        <v>3988</v>
      </c>
      <c r="B8965" s="343" t="s">
        <v>3989</v>
      </c>
      <c r="C8965" s="344" t="s">
        <v>2448</v>
      </c>
      <c r="D8965" s="345">
        <v>0.24</v>
      </c>
      <c r="E8965" s="211">
        <f>Insumos!D$6487</f>
        <v>12.95</v>
      </c>
      <c r="F8965" s="204">
        <f>PRODUCT(D8965:E8965)</f>
        <v>3.1079999999999997</v>
      </c>
      <c r="H8965" s="274"/>
    </row>
    <row r="8966" spans="1:8" s="396" customFormat="1" ht="14.1" hidden="1" customHeight="1">
      <c r="A8966" s="205" t="s">
        <v>10905</v>
      </c>
      <c r="B8966" s="206"/>
      <c r="C8966" s="206"/>
      <c r="D8966" s="206"/>
      <c r="E8966" s="206"/>
      <c r="F8966" s="204">
        <f>SUM(F8962:F8965)</f>
        <v>4.974499999999999</v>
      </c>
      <c r="H8966" s="274"/>
    </row>
    <row r="8967" spans="1:8" s="396" customFormat="1" ht="14.1" hidden="1" customHeight="1">
      <c r="A8967" s="783" t="s">
        <v>6572</v>
      </c>
      <c r="B8967" s="784"/>
      <c r="C8967" s="784"/>
      <c r="D8967" s="784"/>
      <c r="E8967" s="206" t="s">
        <v>10906</v>
      </c>
      <c r="F8967" s="204">
        <f>SUM(F8960,F8966)</f>
        <v>7.3074999999999992</v>
      </c>
      <c r="H8967" s="274"/>
    </row>
    <row r="8968" spans="1:8" s="396" customFormat="1" ht="14.1" hidden="1" customHeight="1">
      <c r="A8968" s="783"/>
      <c r="B8968" s="784"/>
      <c r="C8968" s="784"/>
      <c r="D8968" s="784"/>
      <c r="E8968" s="206" t="s">
        <v>10907</v>
      </c>
      <c r="F8968" s="213">
        <f>F$10*(F8960)</f>
        <v>2.8649240000000002</v>
      </c>
      <c r="H8968" s="274"/>
    </row>
    <row r="8969" spans="1:8" s="396" customFormat="1" ht="14.1" hidden="1" customHeight="1">
      <c r="A8969" s="783"/>
      <c r="B8969" s="784"/>
      <c r="C8969" s="784"/>
      <c r="D8969" s="784"/>
      <c r="E8969" s="206" t="s">
        <v>10908</v>
      </c>
      <c r="F8969" s="213">
        <f>SUM(F8967:F8968)*F$11</f>
        <v>2.0344848</v>
      </c>
      <c r="H8969" s="274"/>
    </row>
    <row r="8970" spans="1:8" s="396" customFormat="1" ht="14.1" hidden="1" customHeight="1">
      <c r="A8970" s="789"/>
      <c r="B8970" s="790"/>
      <c r="C8970" s="790"/>
      <c r="D8970" s="790"/>
      <c r="E8970" s="214" t="s">
        <v>10909</v>
      </c>
      <c r="F8970" s="216">
        <f>SUM(F8967:F8969)</f>
        <v>12.206908799999999</v>
      </c>
      <c r="H8970" s="274"/>
    </row>
    <row r="8971" spans="1:8" s="396" customFormat="1" ht="14.1" customHeight="1">
      <c r="A8971" s="156"/>
      <c r="B8971" s="156"/>
      <c r="C8971" s="156"/>
      <c r="D8971" s="156"/>
      <c r="E8971" s="156"/>
      <c r="F8971" s="156"/>
      <c r="H8971" s="274"/>
    </row>
    <row r="8972" spans="1:8" s="396" customFormat="1" ht="14.1" hidden="1" customHeight="1">
      <c r="A8972" s="787" t="s">
        <v>742</v>
      </c>
      <c r="B8972" s="788"/>
      <c r="C8972" s="788"/>
      <c r="D8972" s="788"/>
      <c r="E8972" s="785" t="s">
        <v>3998</v>
      </c>
      <c r="F8972" s="786"/>
      <c r="H8972" s="274"/>
    </row>
    <row r="8973" spans="1:8" s="396" customFormat="1" ht="14.1" hidden="1" customHeight="1">
      <c r="A8973" s="190" t="s">
        <v>10268</v>
      </c>
      <c r="B8973" s="191">
        <f>ROUND(F8988,2)</f>
        <v>9.58</v>
      </c>
      <c r="C8973" s="269"/>
      <c r="D8973" s="269"/>
      <c r="E8973" s="269"/>
      <c r="F8973" s="494"/>
      <c r="H8973" s="274"/>
    </row>
    <row r="8974" spans="1:8" s="396" customFormat="1" ht="14.1" hidden="1" customHeight="1">
      <c r="A8974" s="195" t="s">
        <v>12885</v>
      </c>
      <c r="B8974" s="196" t="s">
        <v>8261</v>
      </c>
      <c r="C8974" s="196" t="s">
        <v>8262</v>
      </c>
      <c r="D8974" s="196" t="s">
        <v>8263</v>
      </c>
      <c r="E8974" s="196" t="s">
        <v>8264</v>
      </c>
      <c r="F8974" s="197" t="s">
        <v>8265</v>
      </c>
      <c r="H8974" s="274"/>
    </row>
    <row r="8975" spans="1:8" s="396" customFormat="1" ht="14.1" hidden="1" customHeight="1">
      <c r="A8975" s="778" t="s">
        <v>13437</v>
      </c>
      <c r="B8975" s="779"/>
      <c r="C8975" s="779"/>
      <c r="D8975" s="779"/>
      <c r="E8975" s="779"/>
      <c r="F8975" s="780"/>
      <c r="H8975" s="274"/>
    </row>
    <row r="8976" spans="1:8" s="396" customFormat="1" ht="14.1" hidden="1" customHeight="1">
      <c r="A8976" s="343" t="s">
        <v>4569</v>
      </c>
      <c r="B8976" s="343" t="s">
        <v>4570</v>
      </c>
      <c r="C8976" s="344" t="s">
        <v>13436</v>
      </c>
      <c r="D8976" s="345">
        <v>0.35</v>
      </c>
      <c r="E8976" s="330">
        <f>F$13</f>
        <v>2.2200000000000002</v>
      </c>
      <c r="F8976" s="204">
        <f>PRODUCT(D8976:E8976)</f>
        <v>0.77700000000000002</v>
      </c>
      <c r="H8976" s="274"/>
    </row>
    <row r="8977" spans="1:8" s="396" customFormat="1" ht="14.1" hidden="1" customHeight="1">
      <c r="A8977" s="343" t="s">
        <v>11439</v>
      </c>
      <c r="B8977" s="343" t="s">
        <v>11440</v>
      </c>
      <c r="C8977" s="344" t="s">
        <v>13436</v>
      </c>
      <c r="D8977" s="345">
        <v>0.4</v>
      </c>
      <c r="E8977" s="330">
        <f>F$14</f>
        <v>2.89</v>
      </c>
      <c r="F8977" s="204">
        <f>PRODUCT(D8977:E8977)</f>
        <v>1.1560000000000001</v>
      </c>
      <c r="H8977" s="274"/>
    </row>
    <row r="8978" spans="1:8" s="396" customFormat="1" ht="14.1" hidden="1" customHeight="1">
      <c r="A8978" s="205" t="s">
        <v>13444</v>
      </c>
      <c r="B8978" s="206"/>
      <c r="C8978" s="206"/>
      <c r="D8978" s="206"/>
      <c r="E8978" s="206"/>
      <c r="F8978" s="204">
        <f>SUM(F8976:F8977)</f>
        <v>1.9330000000000003</v>
      </c>
      <c r="H8978" s="274"/>
    </row>
    <row r="8979" spans="1:8" s="396" customFormat="1" ht="14.1" hidden="1" customHeight="1">
      <c r="A8979" s="198" t="s">
        <v>13445</v>
      </c>
      <c r="B8979" s="199"/>
      <c r="C8979" s="199"/>
      <c r="D8979" s="199"/>
      <c r="E8979" s="199"/>
      <c r="F8979" s="200"/>
      <c r="H8979" s="274"/>
    </row>
    <row r="8980" spans="1:8" s="396" customFormat="1" ht="14.1" hidden="1" customHeight="1">
      <c r="A8980" s="343" t="s">
        <v>4571</v>
      </c>
      <c r="B8980" s="343" t="s">
        <v>9184</v>
      </c>
      <c r="C8980" s="344" t="s">
        <v>6555</v>
      </c>
      <c r="D8980" s="345">
        <v>0.4</v>
      </c>
      <c r="E8980" s="211">
        <f>Insumos!D$6452</f>
        <v>0.38</v>
      </c>
      <c r="F8980" s="204">
        <f>PRODUCT(D8980:E8980)</f>
        <v>0.15200000000000002</v>
      </c>
      <c r="H8980" s="274"/>
    </row>
    <row r="8981" spans="1:8" s="396" customFormat="1" ht="14.1" hidden="1" customHeight="1">
      <c r="A8981" s="343" t="s">
        <v>3986</v>
      </c>
      <c r="B8981" s="343" t="s">
        <v>3987</v>
      </c>
      <c r="C8981" s="344" t="s">
        <v>2448</v>
      </c>
      <c r="D8981" s="345">
        <v>0.12</v>
      </c>
      <c r="E8981" s="211">
        <f>Insumos!D$6447</f>
        <v>12.15</v>
      </c>
      <c r="F8981" s="204">
        <f>PRODUCT(D8981:E8981)</f>
        <v>1.458</v>
      </c>
      <c r="H8981" s="274"/>
    </row>
    <row r="8982" spans="1:8" s="396" customFormat="1" ht="14.1" hidden="1" customHeight="1">
      <c r="A8982" s="343" t="s">
        <v>743</v>
      </c>
      <c r="B8982" s="343" t="s">
        <v>744</v>
      </c>
      <c r="C8982" s="344" t="s">
        <v>2448</v>
      </c>
      <c r="D8982" s="345">
        <v>0.05</v>
      </c>
      <c r="E8982" s="211">
        <f>Insumos!D$6469</f>
        <v>6.48</v>
      </c>
      <c r="F8982" s="204">
        <f>PRODUCT(D8982:E8982)</f>
        <v>0.32400000000000007</v>
      </c>
      <c r="H8982" s="274"/>
    </row>
    <row r="8983" spans="1:8" s="396" customFormat="1" ht="14.1" hidden="1" customHeight="1">
      <c r="A8983" s="343" t="s">
        <v>745</v>
      </c>
      <c r="B8983" s="343" t="s">
        <v>746</v>
      </c>
      <c r="C8983" s="344" t="s">
        <v>2448</v>
      </c>
      <c r="D8983" s="345">
        <v>0.17</v>
      </c>
      <c r="E8983" s="211">
        <f>Insumos!D$6484</f>
        <v>10.23</v>
      </c>
      <c r="F8983" s="204">
        <f>PRODUCT(D8983:E8983)</f>
        <v>1.7391000000000001</v>
      </c>
      <c r="H8983" s="274"/>
    </row>
    <row r="8984" spans="1:8" s="396" customFormat="1" ht="14.1" hidden="1" customHeight="1">
      <c r="A8984" s="783" t="s">
        <v>10905</v>
      </c>
      <c r="B8984" s="784"/>
      <c r="C8984" s="784"/>
      <c r="D8984" s="784"/>
      <c r="E8984" s="784"/>
      <c r="F8984" s="204">
        <f>SUM(F8980:F8983)</f>
        <v>3.6730999999999998</v>
      </c>
      <c r="H8984" s="274"/>
    </row>
    <row r="8985" spans="1:8" s="396" customFormat="1" ht="14.1" hidden="1" customHeight="1">
      <c r="A8985" s="783" t="s">
        <v>6572</v>
      </c>
      <c r="B8985" s="784"/>
      <c r="C8985" s="784"/>
      <c r="D8985" s="784"/>
      <c r="E8985" s="206" t="s">
        <v>10906</v>
      </c>
      <c r="F8985" s="204">
        <f>SUM(F8978,F8984)</f>
        <v>5.6060999999999996</v>
      </c>
      <c r="H8985" s="274"/>
    </row>
    <row r="8986" spans="1:8" s="396" customFormat="1" ht="14.1" hidden="1" customHeight="1">
      <c r="A8986" s="783"/>
      <c r="B8986" s="784"/>
      <c r="C8986" s="784"/>
      <c r="D8986" s="784"/>
      <c r="E8986" s="206" t="s">
        <v>10907</v>
      </c>
      <c r="F8986" s="213">
        <f>F$10*(F8978)</f>
        <v>2.3737240000000002</v>
      </c>
      <c r="H8986" s="274"/>
    </row>
    <row r="8987" spans="1:8" s="396" customFormat="1" ht="14.1" hidden="1" customHeight="1">
      <c r="A8987" s="783"/>
      <c r="B8987" s="784"/>
      <c r="C8987" s="784"/>
      <c r="D8987" s="784"/>
      <c r="E8987" s="206" t="s">
        <v>10908</v>
      </c>
      <c r="F8987" s="213">
        <f>SUM(F8985:F8986)*F$11</f>
        <v>1.5959648</v>
      </c>
      <c r="H8987" s="274"/>
    </row>
    <row r="8988" spans="1:8" s="396" customFormat="1" ht="14.1" hidden="1" customHeight="1">
      <c r="A8988" s="789"/>
      <c r="B8988" s="790"/>
      <c r="C8988" s="790"/>
      <c r="D8988" s="790"/>
      <c r="E8988" s="214" t="s">
        <v>10909</v>
      </c>
      <c r="F8988" s="216">
        <f>SUM(F8985:F8987)</f>
        <v>9.5757887999999998</v>
      </c>
      <c r="H8988" s="274"/>
    </row>
    <row r="8989" spans="1:8" s="396" customFormat="1" ht="14.1" hidden="1" customHeight="1">
      <c r="A8989" s="206"/>
      <c r="B8989" s="206"/>
      <c r="C8989" s="206"/>
      <c r="D8989" s="206"/>
      <c r="E8989" s="206"/>
      <c r="F8989" s="220"/>
      <c r="H8989" s="274"/>
    </row>
    <row r="8990" spans="1:8" s="396" customFormat="1" ht="14.1" hidden="1" customHeight="1">
      <c r="A8990" s="206"/>
      <c r="B8990" s="206"/>
      <c r="C8990" s="206"/>
      <c r="D8990" s="206"/>
      <c r="E8990" s="206"/>
      <c r="F8990" s="220"/>
      <c r="H8990" s="274"/>
    </row>
    <row r="8991" spans="1:8" s="396" customFormat="1" ht="14.1" hidden="1" customHeight="1">
      <c r="A8991" s="206"/>
      <c r="B8991" s="206"/>
      <c r="C8991" s="206"/>
      <c r="D8991" s="206"/>
      <c r="E8991" s="206"/>
      <c r="F8991" s="220"/>
      <c r="H8991" s="274"/>
    </row>
    <row r="8992" spans="1:8" s="396" customFormat="1" ht="14.1" hidden="1" customHeight="1">
      <c r="A8992" s="206"/>
      <c r="B8992" s="206"/>
      <c r="C8992" s="206"/>
      <c r="D8992" s="206"/>
      <c r="E8992" s="206"/>
      <c r="F8992" s="220"/>
      <c r="H8992" s="274"/>
    </row>
    <row r="8993" spans="1:8" s="396" customFormat="1" ht="12" hidden="1" customHeight="1">
      <c r="A8993" s="156"/>
      <c r="B8993" s="156"/>
      <c r="C8993" s="156"/>
      <c r="D8993" s="156"/>
      <c r="E8993" s="156"/>
      <c r="F8993" s="156"/>
      <c r="H8993" s="274"/>
    </row>
    <row r="8994" spans="1:8" s="396" customFormat="1" ht="12" hidden="1" customHeight="1">
      <c r="A8994" s="787" t="s">
        <v>8062</v>
      </c>
      <c r="B8994" s="788"/>
      <c r="C8994" s="788"/>
      <c r="D8994" s="788"/>
      <c r="E8994" s="785" t="s">
        <v>3998</v>
      </c>
      <c r="F8994" s="786"/>
      <c r="H8994" s="274"/>
    </row>
    <row r="8995" spans="1:8" s="396" customFormat="1" ht="12" hidden="1" customHeight="1">
      <c r="A8995" s="190" t="s">
        <v>10268</v>
      </c>
      <c r="B8995" s="191">
        <f>ROUND(F9008,2)</f>
        <v>4.0199999999999996</v>
      </c>
      <c r="C8995" s="269"/>
      <c r="D8995" s="269"/>
      <c r="E8995" s="269"/>
      <c r="F8995" s="494"/>
      <c r="H8995" s="274"/>
    </row>
    <row r="8996" spans="1:8" s="396" customFormat="1" ht="12" hidden="1" customHeight="1">
      <c r="A8996" s="195" t="s">
        <v>12885</v>
      </c>
      <c r="B8996" s="196" t="s">
        <v>8261</v>
      </c>
      <c r="C8996" s="196" t="s">
        <v>8262</v>
      </c>
      <c r="D8996" s="196" t="s">
        <v>8263</v>
      </c>
      <c r="E8996" s="196" t="s">
        <v>8264</v>
      </c>
      <c r="F8996" s="197" t="s">
        <v>8265</v>
      </c>
      <c r="H8996" s="274"/>
    </row>
    <row r="8997" spans="1:8" s="396" customFormat="1" ht="12" hidden="1" customHeight="1">
      <c r="A8997" s="778" t="s">
        <v>13437</v>
      </c>
      <c r="B8997" s="779"/>
      <c r="C8997" s="779"/>
      <c r="D8997" s="779"/>
      <c r="E8997" s="779"/>
      <c r="F8997" s="780"/>
      <c r="H8997" s="274"/>
    </row>
    <row r="8998" spans="1:8" s="396" customFormat="1" ht="12" hidden="1" customHeight="1">
      <c r="A8998" s="343" t="s">
        <v>11439</v>
      </c>
      <c r="B8998" s="343" t="s">
        <v>11440</v>
      </c>
      <c r="C8998" s="344" t="s">
        <v>13436</v>
      </c>
      <c r="D8998" s="345">
        <v>0.33</v>
      </c>
      <c r="E8998" s="330">
        <f>F$14</f>
        <v>2.89</v>
      </c>
      <c r="F8998" s="204">
        <f>PRODUCT(D8998:E8998)</f>
        <v>0.9537000000000001</v>
      </c>
      <c r="H8998" s="274"/>
    </row>
    <row r="8999" spans="1:8" s="396" customFormat="1" ht="12" hidden="1" customHeight="1">
      <c r="A8999" s="343" t="s">
        <v>4681</v>
      </c>
      <c r="B8999" s="343" t="s">
        <v>4682</v>
      </c>
      <c r="C8999" s="344" t="s">
        <v>13436</v>
      </c>
      <c r="D8999" s="345">
        <v>0.15</v>
      </c>
      <c r="E8999" s="330">
        <f>F$12</f>
        <v>2.12</v>
      </c>
      <c r="F8999" s="204">
        <f>PRODUCT(D8999:E8999)</f>
        <v>0.318</v>
      </c>
      <c r="H8999" s="274"/>
    </row>
    <row r="9000" spans="1:8" s="396" customFormat="1" ht="12" hidden="1" customHeight="1">
      <c r="A9000" s="783" t="s">
        <v>13444</v>
      </c>
      <c r="B9000" s="784"/>
      <c r="C9000" s="784"/>
      <c r="D9000" s="784"/>
      <c r="E9000" s="784"/>
      <c r="F9000" s="204">
        <f>SUM(F8998:F8999)</f>
        <v>1.2717000000000001</v>
      </c>
      <c r="H9000" s="274"/>
    </row>
    <row r="9001" spans="1:8" s="396" customFormat="1" ht="12" hidden="1" customHeight="1">
      <c r="A9001" s="778" t="s">
        <v>13445</v>
      </c>
      <c r="B9001" s="779"/>
      <c r="C9001" s="779"/>
      <c r="D9001" s="779"/>
      <c r="E9001" s="779"/>
      <c r="F9001" s="780"/>
      <c r="H9001" s="274"/>
    </row>
    <row r="9002" spans="1:8" s="396" customFormat="1" ht="12" hidden="1" customHeight="1">
      <c r="A9002" s="343" t="s">
        <v>4571</v>
      </c>
      <c r="B9002" s="343" t="s">
        <v>9184</v>
      </c>
      <c r="C9002" s="344" t="s">
        <v>6555</v>
      </c>
      <c r="D9002" s="345">
        <v>0.2</v>
      </c>
      <c r="E9002" s="211">
        <f>Insumos!D$6452</f>
        <v>0.38</v>
      </c>
      <c r="F9002" s="204">
        <f>PRODUCT(D9002:E9002)</f>
        <v>7.6000000000000012E-2</v>
      </c>
      <c r="H9002" s="274"/>
    </row>
    <row r="9003" spans="1:8" s="396" customFormat="1" ht="12" hidden="1" customHeight="1">
      <c r="A9003" s="343" t="s">
        <v>8063</v>
      </c>
      <c r="B9003" s="343" t="s">
        <v>8064</v>
      </c>
      <c r="C9003" s="344" t="s">
        <v>8247</v>
      </c>
      <c r="D9003" s="345">
        <v>0.35</v>
      </c>
      <c r="E9003" s="211">
        <f>Insumos!D$6444</f>
        <v>1.25</v>
      </c>
      <c r="F9003" s="204">
        <f>PRODUCT(D9003:E9003)</f>
        <v>0.4375</v>
      </c>
      <c r="H9003" s="274"/>
    </row>
    <row r="9004" spans="1:8" s="396" customFormat="1" ht="12" hidden="1" customHeight="1">
      <c r="A9004" s="783" t="s">
        <v>10905</v>
      </c>
      <c r="B9004" s="784"/>
      <c r="C9004" s="784"/>
      <c r="D9004" s="784"/>
      <c r="E9004" s="784"/>
      <c r="F9004" s="204">
        <f>SUM(F9002:F9003)</f>
        <v>0.51350000000000007</v>
      </c>
      <c r="H9004" s="274"/>
    </row>
    <row r="9005" spans="1:8" s="396" customFormat="1" ht="12" hidden="1" customHeight="1">
      <c r="A9005" s="783" t="s">
        <v>6572</v>
      </c>
      <c r="B9005" s="784"/>
      <c r="C9005" s="784"/>
      <c r="D9005" s="784"/>
      <c r="E9005" s="206" t="s">
        <v>10906</v>
      </c>
      <c r="F9005" s="204">
        <f>SUM(F9000,F9004)</f>
        <v>1.7852000000000001</v>
      </c>
      <c r="H9005" s="274"/>
    </row>
    <row r="9006" spans="1:8" s="396" customFormat="1" ht="12" hidden="1" customHeight="1">
      <c r="A9006" s="783"/>
      <c r="B9006" s="784"/>
      <c r="C9006" s="784"/>
      <c r="D9006" s="784"/>
      <c r="E9006" s="206" t="s">
        <v>10907</v>
      </c>
      <c r="F9006" s="213">
        <f>F$10*(F9000)</f>
        <v>1.5616476000000001</v>
      </c>
      <c r="H9006" s="274"/>
    </row>
    <row r="9007" spans="1:8" s="396" customFormat="1" ht="12" hidden="1" customHeight="1">
      <c r="A9007" s="783"/>
      <c r="B9007" s="784"/>
      <c r="C9007" s="784"/>
      <c r="D9007" s="784"/>
      <c r="E9007" s="206" t="s">
        <v>10908</v>
      </c>
      <c r="F9007" s="213">
        <f>SUM(F9005:F9006)*F$11</f>
        <v>0.66936952000000005</v>
      </c>
      <c r="H9007" s="274"/>
    </row>
    <row r="9008" spans="1:8" s="396" customFormat="1" ht="12" hidden="1" customHeight="1">
      <c r="A9008" s="789"/>
      <c r="B9008" s="790"/>
      <c r="C9008" s="790"/>
      <c r="D9008" s="790"/>
      <c r="E9008" s="214" t="s">
        <v>10909</v>
      </c>
      <c r="F9008" s="216">
        <f>SUM(F9005:F9007)</f>
        <v>4.0162171200000003</v>
      </c>
      <c r="H9008" s="274"/>
    </row>
    <row r="9009" spans="1:8" s="396" customFormat="1" ht="12" hidden="1" customHeight="1">
      <c r="A9009" s="156"/>
      <c r="B9009" s="156"/>
      <c r="C9009" s="156"/>
      <c r="D9009" s="156"/>
      <c r="E9009" s="156"/>
      <c r="F9009" s="156"/>
      <c r="H9009" s="274"/>
    </row>
    <row r="9010" spans="1:8" s="396" customFormat="1" ht="12" hidden="1" customHeight="1">
      <c r="A9010" s="787" t="s">
        <v>8065</v>
      </c>
      <c r="B9010" s="788"/>
      <c r="C9010" s="788"/>
      <c r="D9010" s="788"/>
      <c r="E9010" s="785" t="s">
        <v>3998</v>
      </c>
      <c r="F9010" s="786"/>
      <c r="H9010" s="274"/>
    </row>
    <row r="9011" spans="1:8" s="396" customFormat="1" ht="12" hidden="1" customHeight="1">
      <c r="A9011" s="190" t="s">
        <v>10268</v>
      </c>
      <c r="B9011" s="191">
        <f>ROUND(F9023,2)</f>
        <v>9.02</v>
      </c>
      <c r="C9011" s="269"/>
      <c r="D9011" s="269"/>
      <c r="E9011" s="269"/>
      <c r="F9011" s="494"/>
      <c r="H9011" s="274"/>
    </row>
    <row r="9012" spans="1:8" s="396" customFormat="1" ht="12" hidden="1" customHeight="1">
      <c r="A9012" s="195" t="s">
        <v>12885</v>
      </c>
      <c r="B9012" s="196" t="s">
        <v>8261</v>
      </c>
      <c r="C9012" s="196" t="s">
        <v>8262</v>
      </c>
      <c r="D9012" s="196" t="s">
        <v>8263</v>
      </c>
      <c r="E9012" s="196" t="s">
        <v>8264</v>
      </c>
      <c r="F9012" s="197" t="s">
        <v>8265</v>
      </c>
      <c r="H9012" s="274"/>
    </row>
    <row r="9013" spans="1:8" s="396" customFormat="1" ht="12" hidden="1" customHeight="1">
      <c r="A9013" s="778" t="s">
        <v>13437</v>
      </c>
      <c r="B9013" s="779"/>
      <c r="C9013" s="779"/>
      <c r="D9013" s="779"/>
      <c r="E9013" s="779"/>
      <c r="F9013" s="780"/>
      <c r="H9013" s="274"/>
    </row>
    <row r="9014" spans="1:8" s="396" customFormat="1" ht="12" hidden="1" customHeight="1">
      <c r="A9014" s="343" t="s">
        <v>4569</v>
      </c>
      <c r="B9014" s="343" t="s">
        <v>4570</v>
      </c>
      <c r="C9014" s="344" t="s">
        <v>13436</v>
      </c>
      <c r="D9014" s="345">
        <v>0.33</v>
      </c>
      <c r="E9014" s="330">
        <f>F$13</f>
        <v>2.2200000000000002</v>
      </c>
      <c r="F9014" s="204">
        <f>PRODUCT(D9014:E9014)</f>
        <v>0.73260000000000014</v>
      </c>
      <c r="H9014" s="274"/>
    </row>
    <row r="9015" spans="1:8" s="396" customFormat="1" ht="12" hidden="1" customHeight="1">
      <c r="A9015" s="343" t="s">
        <v>11439</v>
      </c>
      <c r="B9015" s="343" t="s">
        <v>11440</v>
      </c>
      <c r="C9015" s="344" t="s">
        <v>13436</v>
      </c>
      <c r="D9015" s="345">
        <v>0.5</v>
      </c>
      <c r="E9015" s="330">
        <f>F$14</f>
        <v>2.89</v>
      </c>
      <c r="F9015" s="204">
        <f>PRODUCT(D9015:E9015)</f>
        <v>1.4450000000000001</v>
      </c>
      <c r="H9015" s="274"/>
    </row>
    <row r="9016" spans="1:8" s="396" customFormat="1" ht="12" hidden="1" customHeight="1">
      <c r="A9016" s="783" t="s">
        <v>13444</v>
      </c>
      <c r="B9016" s="784"/>
      <c r="C9016" s="784"/>
      <c r="D9016" s="784"/>
      <c r="E9016" s="784"/>
      <c r="F9016" s="204">
        <f>SUM(F9014:F9015)</f>
        <v>2.1776</v>
      </c>
      <c r="H9016" s="274"/>
    </row>
    <row r="9017" spans="1:8" s="396" customFormat="1" ht="12" hidden="1" customHeight="1">
      <c r="A9017" s="198" t="s">
        <v>13445</v>
      </c>
      <c r="B9017" s="199"/>
      <c r="C9017" s="199"/>
      <c r="D9017" s="199"/>
      <c r="E9017" s="199"/>
      <c r="F9017" s="200"/>
      <c r="H9017" s="274"/>
    </row>
    <row r="9018" spans="1:8" s="396" customFormat="1" ht="12" hidden="1" customHeight="1">
      <c r="A9018" s="343" t="s">
        <v>8066</v>
      </c>
      <c r="B9018" s="343" t="s">
        <v>8067</v>
      </c>
      <c r="C9018" s="344" t="s">
        <v>8247</v>
      </c>
      <c r="D9018" s="345">
        <v>1.3</v>
      </c>
      <c r="E9018" s="211">
        <f>Insumos!D$6145</f>
        <v>2.0499999999999998</v>
      </c>
      <c r="F9018" s="204">
        <f>PRODUCT(D9018:E9018)</f>
        <v>2.665</v>
      </c>
      <c r="H9018" s="274"/>
    </row>
    <row r="9019" spans="1:8" s="396" customFormat="1" ht="12" hidden="1" customHeight="1">
      <c r="A9019" s="783" t="s">
        <v>10905</v>
      </c>
      <c r="B9019" s="784"/>
      <c r="C9019" s="784"/>
      <c r="D9019" s="784"/>
      <c r="E9019" s="784"/>
      <c r="F9019" s="204">
        <f>SUM(F9018:F9018)</f>
        <v>2.665</v>
      </c>
      <c r="H9019" s="274"/>
    </row>
    <row r="9020" spans="1:8" s="396" customFormat="1" ht="12" hidden="1" customHeight="1">
      <c r="A9020" s="783" t="s">
        <v>6572</v>
      </c>
      <c r="B9020" s="784"/>
      <c r="C9020" s="784"/>
      <c r="D9020" s="784"/>
      <c r="E9020" s="206" t="s">
        <v>10906</v>
      </c>
      <c r="F9020" s="204">
        <f>SUM(F9016,F9019)</f>
        <v>4.8426</v>
      </c>
      <c r="H9020" s="274"/>
    </row>
    <row r="9021" spans="1:8" s="396" customFormat="1" ht="12" hidden="1" customHeight="1">
      <c r="A9021" s="783"/>
      <c r="B9021" s="784"/>
      <c r="C9021" s="784"/>
      <c r="D9021" s="784"/>
      <c r="E9021" s="206" t="s">
        <v>10907</v>
      </c>
      <c r="F9021" s="213">
        <f>F$10*(F9016)</f>
        <v>2.6740927999999999</v>
      </c>
      <c r="H9021" s="274"/>
    </row>
    <row r="9022" spans="1:8" s="396" customFormat="1" ht="12" hidden="1" customHeight="1">
      <c r="A9022" s="783"/>
      <c r="B9022" s="784"/>
      <c r="C9022" s="784"/>
      <c r="D9022" s="784"/>
      <c r="E9022" s="206" t="s">
        <v>10908</v>
      </c>
      <c r="F9022" s="213">
        <f>SUM(F9020:F9021)*F$11</f>
        <v>1.50333856</v>
      </c>
      <c r="H9022" s="274"/>
    </row>
    <row r="9023" spans="1:8" s="396" customFormat="1" ht="12" hidden="1" customHeight="1">
      <c r="A9023" s="789"/>
      <c r="B9023" s="790"/>
      <c r="C9023" s="790"/>
      <c r="D9023" s="790"/>
      <c r="E9023" s="214" t="s">
        <v>10909</v>
      </c>
      <c r="F9023" s="216">
        <f>SUM(F9020:F9022)</f>
        <v>9.0200313599999991</v>
      </c>
      <c r="H9023" s="274"/>
    </row>
    <row r="9024" spans="1:8" s="396" customFormat="1" ht="12" hidden="1" customHeight="1">
      <c r="A9024" s="156"/>
      <c r="B9024" s="156"/>
      <c r="C9024" s="156"/>
      <c r="D9024" s="156"/>
      <c r="E9024" s="156"/>
      <c r="F9024" s="156"/>
      <c r="H9024" s="274"/>
    </row>
    <row r="9025" spans="1:8" s="396" customFormat="1" ht="12" hidden="1" customHeight="1">
      <c r="A9025" s="787" t="s">
        <v>8651</v>
      </c>
      <c r="B9025" s="788"/>
      <c r="C9025" s="788"/>
      <c r="D9025" s="788"/>
      <c r="E9025" s="788"/>
      <c r="F9025" s="495" t="s">
        <v>3998</v>
      </c>
      <c r="H9025" s="274"/>
    </row>
    <row r="9026" spans="1:8" s="396" customFormat="1" ht="12" hidden="1" customHeight="1">
      <c r="A9026" s="190" t="s">
        <v>10268</v>
      </c>
      <c r="B9026" s="191">
        <f>ROUND(F9039,2)</f>
        <v>9.6300000000000008</v>
      </c>
      <c r="C9026" s="269"/>
      <c r="D9026" s="269"/>
      <c r="E9026" s="269"/>
      <c r="F9026" s="494"/>
      <c r="H9026" s="274"/>
    </row>
    <row r="9027" spans="1:8" s="396" customFormat="1" ht="12" hidden="1" customHeight="1">
      <c r="A9027" s="195" t="s">
        <v>12885</v>
      </c>
      <c r="B9027" s="196" t="s">
        <v>8261</v>
      </c>
      <c r="C9027" s="196" t="s">
        <v>8262</v>
      </c>
      <c r="D9027" s="196" t="s">
        <v>8263</v>
      </c>
      <c r="E9027" s="196" t="s">
        <v>8264</v>
      </c>
      <c r="F9027" s="197" t="s">
        <v>8265</v>
      </c>
      <c r="H9027" s="274"/>
    </row>
    <row r="9028" spans="1:8" s="396" customFormat="1" ht="12" hidden="1" customHeight="1">
      <c r="A9028" s="198" t="s">
        <v>13437</v>
      </c>
      <c r="B9028" s="199"/>
      <c r="C9028" s="199"/>
      <c r="D9028" s="199"/>
      <c r="E9028" s="199"/>
      <c r="F9028" s="200"/>
      <c r="H9028" s="274"/>
    </row>
    <row r="9029" spans="1:8" s="396" customFormat="1" ht="12" hidden="1" customHeight="1">
      <c r="A9029" s="343" t="s">
        <v>4569</v>
      </c>
      <c r="B9029" s="343" t="s">
        <v>4570</v>
      </c>
      <c r="C9029" s="344" t="s">
        <v>13436</v>
      </c>
      <c r="D9029" s="345">
        <v>0.3</v>
      </c>
      <c r="E9029" s="330">
        <f>F$13</f>
        <v>2.2200000000000002</v>
      </c>
      <c r="F9029" s="204">
        <f>PRODUCT(D9029:E9029)</f>
        <v>0.66600000000000004</v>
      </c>
      <c r="H9029" s="274"/>
    </row>
    <row r="9030" spans="1:8" s="396" customFormat="1" ht="12" hidden="1" customHeight="1">
      <c r="A9030" s="343" t="s">
        <v>11439</v>
      </c>
      <c r="B9030" s="343" t="s">
        <v>11440</v>
      </c>
      <c r="C9030" s="344" t="s">
        <v>13436</v>
      </c>
      <c r="D9030" s="345">
        <v>0.35</v>
      </c>
      <c r="E9030" s="330">
        <f>F$14</f>
        <v>2.89</v>
      </c>
      <c r="F9030" s="204">
        <f>PRODUCT(D9030:E9030)</f>
        <v>1.0115000000000001</v>
      </c>
      <c r="H9030" s="274"/>
    </row>
    <row r="9031" spans="1:8" s="396" customFormat="1" ht="12" hidden="1" customHeight="1">
      <c r="A9031" s="205" t="s">
        <v>13444</v>
      </c>
      <c r="B9031" s="206"/>
      <c r="C9031" s="206"/>
      <c r="D9031" s="206"/>
      <c r="E9031" s="206"/>
      <c r="F9031" s="204">
        <f>SUM(F9029:F9030)</f>
        <v>1.6775000000000002</v>
      </c>
      <c r="H9031" s="274"/>
    </row>
    <row r="9032" spans="1:8" s="396" customFormat="1" ht="12" hidden="1" customHeight="1">
      <c r="A9032" s="778" t="s">
        <v>13445</v>
      </c>
      <c r="B9032" s="779"/>
      <c r="C9032" s="779"/>
      <c r="D9032" s="779"/>
      <c r="E9032" s="779"/>
      <c r="F9032" s="780"/>
      <c r="H9032" s="274"/>
    </row>
    <row r="9033" spans="1:8" s="396" customFormat="1" ht="12" hidden="1" customHeight="1">
      <c r="A9033" s="343" t="s">
        <v>4571</v>
      </c>
      <c r="B9033" s="343" t="s">
        <v>9184</v>
      </c>
      <c r="C9033" s="344" t="s">
        <v>6555</v>
      </c>
      <c r="D9033" s="345">
        <v>0.5</v>
      </c>
      <c r="E9033" s="211">
        <f>Insumos!D$6452</f>
        <v>0.38</v>
      </c>
      <c r="F9033" s="204">
        <f>PRODUCT(D9033:E9033)</f>
        <v>0.19</v>
      </c>
      <c r="H9033" s="274"/>
    </row>
    <row r="9034" spans="1:8" s="396" customFormat="1" ht="12" hidden="1" customHeight="1">
      <c r="A9034" s="343" t="s">
        <v>8068</v>
      </c>
      <c r="B9034" s="343" t="s">
        <v>8069</v>
      </c>
      <c r="C9034" s="344" t="s">
        <v>8247</v>
      </c>
      <c r="D9034" s="345">
        <v>0.45</v>
      </c>
      <c r="E9034" s="211">
        <f>Insumos!D$6455</f>
        <v>9.11</v>
      </c>
      <c r="F9034" s="204">
        <f>PRODUCT(D9034:E9034)</f>
        <v>4.0994999999999999</v>
      </c>
      <c r="H9034" s="274"/>
    </row>
    <row r="9035" spans="1:8" s="396" customFormat="1" ht="12" hidden="1" customHeight="1">
      <c r="A9035" s="783" t="s">
        <v>10905</v>
      </c>
      <c r="B9035" s="784"/>
      <c r="C9035" s="784"/>
      <c r="D9035" s="784"/>
      <c r="E9035" s="784"/>
      <c r="F9035" s="204">
        <f>SUM(F9033:F9034)</f>
        <v>4.2895000000000003</v>
      </c>
      <c r="H9035" s="274"/>
    </row>
    <row r="9036" spans="1:8" s="396" customFormat="1" ht="12" hidden="1" customHeight="1">
      <c r="A9036" s="783" t="s">
        <v>6572</v>
      </c>
      <c r="B9036" s="784"/>
      <c r="C9036" s="784"/>
      <c r="D9036" s="784"/>
      <c r="E9036" s="206" t="s">
        <v>10906</v>
      </c>
      <c r="F9036" s="204">
        <f>SUM(F9031,F9035)</f>
        <v>5.9670000000000005</v>
      </c>
      <c r="H9036" s="274"/>
    </row>
    <row r="9037" spans="1:8" s="396" customFormat="1" ht="12" hidden="1" customHeight="1">
      <c r="A9037" s="783"/>
      <c r="B9037" s="784"/>
      <c r="C9037" s="784"/>
      <c r="D9037" s="784"/>
      <c r="E9037" s="206" t="s">
        <v>10907</v>
      </c>
      <c r="F9037" s="213">
        <f>F$10*(F9031)</f>
        <v>2.0599700000000003</v>
      </c>
      <c r="H9037" s="274"/>
    </row>
    <row r="9038" spans="1:8" s="396" customFormat="1" ht="12" hidden="1" customHeight="1">
      <c r="A9038" s="783"/>
      <c r="B9038" s="784"/>
      <c r="C9038" s="784"/>
      <c r="D9038" s="784"/>
      <c r="E9038" s="206" t="s">
        <v>10908</v>
      </c>
      <c r="F9038" s="213">
        <f>SUM(F9036:F9037)*F$11</f>
        <v>1.6053940000000002</v>
      </c>
      <c r="H9038" s="274"/>
    </row>
    <row r="9039" spans="1:8" s="396" customFormat="1" ht="12" hidden="1" customHeight="1">
      <c r="A9039" s="789"/>
      <c r="B9039" s="790"/>
      <c r="C9039" s="790"/>
      <c r="D9039" s="790"/>
      <c r="E9039" s="214" t="s">
        <v>10909</v>
      </c>
      <c r="F9039" s="216">
        <f>SUM(F9036:F9038)</f>
        <v>9.6323640000000008</v>
      </c>
      <c r="H9039" s="274"/>
    </row>
    <row r="9040" spans="1:8" s="396" customFormat="1" hidden="1">
      <c r="A9040" s="156"/>
      <c r="B9040" s="156"/>
      <c r="C9040" s="156"/>
      <c r="D9040" s="156"/>
      <c r="E9040" s="156"/>
      <c r="F9040" s="156"/>
      <c r="H9040" s="274"/>
    </row>
    <row r="9041" spans="1:8" s="396" customFormat="1" ht="13.5" hidden="1" customHeight="1">
      <c r="A9041" s="554" t="s">
        <v>8070</v>
      </c>
      <c r="B9041" s="647"/>
      <c r="C9041" s="647"/>
      <c r="D9041" s="647"/>
      <c r="E9041" s="647"/>
      <c r="F9041" s="496" t="s">
        <v>3998</v>
      </c>
      <c r="H9041" s="497"/>
    </row>
    <row r="9042" spans="1:8" s="396" customFormat="1" ht="12.75" hidden="1" customHeight="1">
      <c r="A9042" s="190" t="s">
        <v>10268</v>
      </c>
      <c r="B9042" s="191">
        <f>ROUND(F9057,2)</f>
        <v>9.4600000000000009</v>
      </c>
      <c r="C9042" s="400"/>
      <c r="D9042" s="400"/>
      <c r="E9042" s="400"/>
      <c r="F9042" s="498"/>
      <c r="H9042" s="274"/>
    </row>
    <row r="9043" spans="1:8" s="396" customFormat="1" hidden="1">
      <c r="A9043" s="195" t="s">
        <v>12885</v>
      </c>
      <c r="B9043" s="196" t="s">
        <v>8261</v>
      </c>
      <c r="C9043" s="196" t="s">
        <v>8262</v>
      </c>
      <c r="D9043" s="196" t="s">
        <v>8263</v>
      </c>
      <c r="E9043" s="196" t="s">
        <v>8264</v>
      </c>
      <c r="F9043" s="197" t="s">
        <v>8265</v>
      </c>
      <c r="H9043" s="274"/>
    </row>
    <row r="9044" spans="1:8" s="396" customFormat="1" ht="12.75" hidden="1" customHeight="1">
      <c r="A9044" s="778" t="s">
        <v>13437</v>
      </c>
      <c r="B9044" s="779"/>
      <c r="C9044" s="779"/>
      <c r="D9044" s="779"/>
      <c r="E9044" s="779"/>
      <c r="F9044" s="780"/>
      <c r="H9044" s="274"/>
    </row>
    <row r="9045" spans="1:8" s="396" customFormat="1" hidden="1">
      <c r="A9045" s="205" t="s">
        <v>4569</v>
      </c>
      <c r="B9045" s="206" t="s">
        <v>4570</v>
      </c>
      <c r="C9045" s="199" t="s">
        <v>13436</v>
      </c>
      <c r="D9045" s="202">
        <v>0.35</v>
      </c>
      <c r="E9045" s="499">
        <f>F$13</f>
        <v>2.2200000000000002</v>
      </c>
      <c r="F9045" s="204">
        <f>PRODUCT(D9045:E9045)</f>
        <v>0.77700000000000002</v>
      </c>
      <c r="H9045" s="274"/>
    </row>
    <row r="9046" spans="1:8" s="396" customFormat="1" hidden="1">
      <c r="A9046" s="205" t="s">
        <v>11439</v>
      </c>
      <c r="B9046" s="206" t="s">
        <v>11440</v>
      </c>
      <c r="C9046" s="199" t="s">
        <v>13436</v>
      </c>
      <c r="D9046" s="202">
        <v>0.4</v>
      </c>
      <c r="E9046" s="499">
        <f>F$14</f>
        <v>2.89</v>
      </c>
      <c r="F9046" s="204">
        <f>PRODUCT(D9046:E9046)</f>
        <v>1.1560000000000001</v>
      </c>
      <c r="H9046" s="274"/>
    </row>
    <row r="9047" spans="1:8" s="396" customFormat="1" ht="12.75" hidden="1" customHeight="1">
      <c r="A9047" s="205" t="s">
        <v>13444</v>
      </c>
      <c r="B9047" s="206"/>
      <c r="C9047" s="206"/>
      <c r="D9047" s="206"/>
      <c r="E9047" s="206"/>
      <c r="F9047" s="204">
        <f>SUM(F9045:F9046)</f>
        <v>1.9330000000000003</v>
      </c>
      <c r="H9047" s="274"/>
    </row>
    <row r="9048" spans="1:8" s="396" customFormat="1" hidden="1">
      <c r="A9048" s="778" t="s">
        <v>13445</v>
      </c>
      <c r="B9048" s="779"/>
      <c r="C9048" s="779"/>
      <c r="D9048" s="779"/>
      <c r="E9048" s="779"/>
      <c r="F9048" s="780"/>
      <c r="H9048" s="274"/>
    </row>
    <row r="9049" spans="1:8" s="396" customFormat="1" hidden="1">
      <c r="A9049" s="205" t="s">
        <v>3984</v>
      </c>
      <c r="B9049" s="206" t="s">
        <v>3985</v>
      </c>
      <c r="C9049" s="199" t="s">
        <v>2448</v>
      </c>
      <c r="D9049" s="202">
        <v>0.04</v>
      </c>
      <c r="E9049" s="267">
        <f>Insumos!D$6433</f>
        <v>6.27</v>
      </c>
      <c r="F9049" s="204">
        <f>PRODUCT(D9049:E9049)</f>
        <v>0.25079999999999997</v>
      </c>
      <c r="H9049" s="274"/>
    </row>
    <row r="9050" spans="1:8" s="396" customFormat="1" hidden="1">
      <c r="A9050" s="205" t="s">
        <v>2446</v>
      </c>
      <c r="B9050" s="206" t="s">
        <v>2447</v>
      </c>
      <c r="C9050" s="199" t="s">
        <v>2448</v>
      </c>
      <c r="D9050" s="202">
        <v>0.16</v>
      </c>
      <c r="E9050" s="267">
        <f>Insumos!D$6439</f>
        <v>9.92</v>
      </c>
      <c r="F9050" s="204">
        <f>PRODUCT(D9050:E9050)</f>
        <v>1.5871999999999999</v>
      </c>
      <c r="H9050" s="274"/>
    </row>
    <row r="9051" spans="1:8" s="396" customFormat="1" hidden="1">
      <c r="A9051" s="205" t="s">
        <v>8071</v>
      </c>
      <c r="B9051" s="206" t="s">
        <v>8072</v>
      </c>
      <c r="C9051" s="199" t="s">
        <v>2448</v>
      </c>
      <c r="D9051" s="202">
        <v>0.13</v>
      </c>
      <c r="E9051" s="267">
        <f>Insumos!D$6441</f>
        <v>12.21</v>
      </c>
      <c r="F9051" s="204">
        <f>PRODUCT(D9051:E9051)</f>
        <v>1.5873000000000002</v>
      </c>
      <c r="H9051" s="274"/>
    </row>
    <row r="9052" spans="1:8" s="396" customFormat="1" hidden="1">
      <c r="A9052" s="205" t="s">
        <v>4571</v>
      </c>
      <c r="B9052" s="206" t="s">
        <v>9184</v>
      </c>
      <c r="C9052" s="199" t="s">
        <v>6555</v>
      </c>
      <c r="D9052" s="202">
        <v>0.4</v>
      </c>
      <c r="E9052" s="267">
        <f>Insumos!D$6452</f>
        <v>0.38</v>
      </c>
      <c r="F9052" s="204">
        <f>PRODUCT(D9052:E9052)</f>
        <v>0.15200000000000002</v>
      </c>
      <c r="H9052" s="274"/>
    </row>
    <row r="9053" spans="1:8" s="396" customFormat="1" ht="12.75" hidden="1" customHeight="1">
      <c r="A9053" s="783" t="s">
        <v>10905</v>
      </c>
      <c r="B9053" s="784"/>
      <c r="C9053" s="784"/>
      <c r="D9053" s="784"/>
      <c r="E9053" s="784"/>
      <c r="F9053" s="204">
        <f>SUM(F9049:F9052)</f>
        <v>3.5773000000000001</v>
      </c>
      <c r="H9053" s="274"/>
    </row>
    <row r="9054" spans="1:8" s="396" customFormat="1" hidden="1">
      <c r="A9054" s="783" t="s">
        <v>6572</v>
      </c>
      <c r="B9054" s="784"/>
      <c r="C9054" s="784"/>
      <c r="D9054" s="784"/>
      <c r="E9054" s="206" t="s">
        <v>10906</v>
      </c>
      <c r="F9054" s="204">
        <f>SUM(F9047,F9053)</f>
        <v>5.5103000000000009</v>
      </c>
      <c r="H9054" s="274"/>
    </row>
    <row r="9055" spans="1:8" s="396" customFormat="1" hidden="1">
      <c r="A9055" s="783"/>
      <c r="B9055" s="784"/>
      <c r="C9055" s="784"/>
      <c r="D9055" s="784"/>
      <c r="E9055" s="206" t="s">
        <v>10907</v>
      </c>
      <c r="F9055" s="213">
        <f>F$10*(F9047)</f>
        <v>2.3737240000000002</v>
      </c>
      <c r="H9055" s="274"/>
    </row>
    <row r="9056" spans="1:8" s="396" customFormat="1" hidden="1">
      <c r="A9056" s="783"/>
      <c r="B9056" s="784"/>
      <c r="C9056" s="784"/>
      <c r="D9056" s="784"/>
      <c r="E9056" s="206" t="s">
        <v>10908</v>
      </c>
      <c r="F9056" s="213">
        <f>SUM(F9054:F9055)*F$11</f>
        <v>1.5768048000000003</v>
      </c>
      <c r="H9056" s="274"/>
    </row>
    <row r="9057" spans="1:8" s="396" customFormat="1" hidden="1">
      <c r="A9057" s="789"/>
      <c r="B9057" s="790"/>
      <c r="C9057" s="790"/>
      <c r="D9057" s="790"/>
      <c r="E9057" s="214" t="s">
        <v>10909</v>
      </c>
      <c r="F9057" s="216">
        <f>SUM(F9054:F9056)</f>
        <v>9.4608288000000016</v>
      </c>
      <c r="H9057" s="274"/>
    </row>
    <row r="9058" spans="1:8" s="396" customFormat="1">
      <c r="A9058" s="156"/>
      <c r="B9058" s="156"/>
      <c r="C9058" s="156"/>
      <c r="D9058" s="156"/>
      <c r="E9058" s="156"/>
      <c r="F9058" s="156"/>
      <c r="H9058" s="274"/>
    </row>
    <row r="9059" spans="1:8" s="396" customFormat="1" ht="13.5" hidden="1" customHeight="1">
      <c r="A9059" s="787" t="s">
        <v>8073</v>
      </c>
      <c r="B9059" s="788"/>
      <c r="C9059" s="788"/>
      <c r="D9059" s="788"/>
      <c r="E9059" s="788"/>
      <c r="F9059" s="495" t="s">
        <v>3998</v>
      </c>
      <c r="H9059" s="274"/>
    </row>
    <row r="9060" spans="1:8" s="396" customFormat="1" ht="12.75" hidden="1" customHeight="1">
      <c r="A9060" s="190" t="s">
        <v>10268</v>
      </c>
      <c r="B9060" s="191">
        <f>ROUND(F9074,2)</f>
        <v>9.64</v>
      </c>
      <c r="C9060" s="269"/>
      <c r="D9060" s="269"/>
      <c r="E9060" s="269"/>
      <c r="F9060" s="494"/>
      <c r="H9060" s="274"/>
    </row>
    <row r="9061" spans="1:8" s="396" customFormat="1" hidden="1">
      <c r="A9061" s="195" t="s">
        <v>12885</v>
      </c>
      <c r="B9061" s="196" t="s">
        <v>8261</v>
      </c>
      <c r="C9061" s="196" t="s">
        <v>8262</v>
      </c>
      <c r="D9061" s="196" t="s">
        <v>8263</v>
      </c>
      <c r="E9061" s="196" t="s">
        <v>8264</v>
      </c>
      <c r="F9061" s="197" t="s">
        <v>8265</v>
      </c>
      <c r="H9061" s="274"/>
    </row>
    <row r="9062" spans="1:8" s="396" customFormat="1" ht="12.75" hidden="1" customHeight="1">
      <c r="A9062" s="778" t="s">
        <v>13437</v>
      </c>
      <c r="B9062" s="779"/>
      <c r="C9062" s="779"/>
      <c r="D9062" s="779"/>
      <c r="E9062" s="779"/>
      <c r="F9062" s="780"/>
      <c r="H9062" s="274"/>
    </row>
    <row r="9063" spans="1:8" s="396" customFormat="1" hidden="1">
      <c r="A9063" s="343" t="s">
        <v>4569</v>
      </c>
      <c r="B9063" s="343" t="s">
        <v>4570</v>
      </c>
      <c r="C9063" s="344" t="s">
        <v>13436</v>
      </c>
      <c r="D9063" s="345">
        <v>0.3</v>
      </c>
      <c r="E9063" s="330">
        <f>F$13</f>
        <v>2.2200000000000002</v>
      </c>
      <c r="F9063" s="204">
        <f>PRODUCT(D9063:E9063)</f>
        <v>0.66600000000000004</v>
      </c>
      <c r="H9063" s="274"/>
    </row>
    <row r="9064" spans="1:8" s="396" customFormat="1" hidden="1">
      <c r="A9064" s="343" t="s">
        <v>11439</v>
      </c>
      <c r="B9064" s="343" t="s">
        <v>11440</v>
      </c>
      <c r="C9064" s="344" t="s">
        <v>13436</v>
      </c>
      <c r="D9064" s="345">
        <v>0.4</v>
      </c>
      <c r="E9064" s="330">
        <f>F$14</f>
        <v>2.89</v>
      </c>
      <c r="F9064" s="204">
        <f>PRODUCT(D9064:E9064)</f>
        <v>1.1560000000000001</v>
      </c>
      <c r="H9064" s="274"/>
    </row>
    <row r="9065" spans="1:8" s="396" customFormat="1" ht="12.75" hidden="1" customHeight="1">
      <c r="A9065" s="783" t="s">
        <v>13444</v>
      </c>
      <c r="B9065" s="784"/>
      <c r="C9065" s="784"/>
      <c r="D9065" s="784"/>
      <c r="E9065" s="784"/>
      <c r="F9065" s="204">
        <f>SUM(F9063:F9064)</f>
        <v>1.8220000000000001</v>
      </c>
      <c r="H9065" s="274"/>
    </row>
    <row r="9066" spans="1:8" s="396" customFormat="1" hidden="1">
      <c r="A9066" s="778" t="s">
        <v>13445</v>
      </c>
      <c r="B9066" s="779"/>
      <c r="C9066" s="779"/>
      <c r="D9066" s="779"/>
      <c r="E9066" s="779"/>
      <c r="F9066" s="780"/>
      <c r="H9066" s="274"/>
    </row>
    <row r="9067" spans="1:8" s="396" customFormat="1" hidden="1">
      <c r="A9067" s="343" t="s">
        <v>3984</v>
      </c>
      <c r="B9067" s="343" t="s">
        <v>3985</v>
      </c>
      <c r="C9067" s="344" t="s">
        <v>2448</v>
      </c>
      <c r="D9067" s="345">
        <v>0.05</v>
      </c>
      <c r="E9067" s="211">
        <f>Insumos!D$6433</f>
        <v>6.27</v>
      </c>
      <c r="F9067" s="204">
        <f>PRODUCT(D9067:E9067)</f>
        <v>0.3135</v>
      </c>
      <c r="H9067" s="274"/>
    </row>
    <row r="9068" spans="1:8" s="396" customFormat="1" hidden="1">
      <c r="A9068" s="343" t="s">
        <v>4571</v>
      </c>
      <c r="B9068" s="343" t="s">
        <v>9184</v>
      </c>
      <c r="C9068" s="344" t="s">
        <v>6555</v>
      </c>
      <c r="D9068" s="345">
        <v>1</v>
      </c>
      <c r="E9068" s="211">
        <f>Insumos!D$6452</f>
        <v>0.38</v>
      </c>
      <c r="F9068" s="204">
        <f>PRODUCT(D9068:E9068)</f>
        <v>0.38</v>
      </c>
      <c r="H9068" s="274"/>
    </row>
    <row r="9069" spans="1:8" s="396" customFormat="1" hidden="1">
      <c r="A9069" s="343" t="s">
        <v>8074</v>
      </c>
      <c r="B9069" s="343" t="s">
        <v>8075</v>
      </c>
      <c r="C9069" s="344" t="s">
        <v>2448</v>
      </c>
      <c r="D9069" s="345">
        <v>0.27</v>
      </c>
      <c r="E9069" s="211">
        <f>Insumos!D$6495</f>
        <v>12.15</v>
      </c>
      <c r="F9069" s="204">
        <f>PRODUCT(D9069:E9069)</f>
        <v>3.2805000000000004</v>
      </c>
      <c r="H9069" s="274"/>
    </row>
    <row r="9070" spans="1:8" s="396" customFormat="1" ht="12.75" hidden="1" customHeight="1">
      <c r="A9070" s="783" t="s">
        <v>10905</v>
      </c>
      <c r="B9070" s="784"/>
      <c r="C9070" s="784"/>
      <c r="D9070" s="784"/>
      <c r="E9070" s="784"/>
      <c r="F9070" s="204">
        <f>SUM(F9067:F9069)</f>
        <v>3.9740000000000002</v>
      </c>
      <c r="H9070" s="274"/>
    </row>
    <row r="9071" spans="1:8" s="396" customFormat="1" hidden="1">
      <c r="A9071" s="783" t="s">
        <v>6572</v>
      </c>
      <c r="B9071" s="784"/>
      <c r="C9071" s="784"/>
      <c r="D9071" s="784"/>
      <c r="E9071" s="206" t="s">
        <v>10906</v>
      </c>
      <c r="F9071" s="204">
        <f>SUM(F9065,F9070)</f>
        <v>5.7960000000000003</v>
      </c>
      <c r="H9071" s="274"/>
    </row>
    <row r="9072" spans="1:8" s="396" customFormat="1" hidden="1">
      <c r="A9072" s="783"/>
      <c r="B9072" s="784"/>
      <c r="C9072" s="784"/>
      <c r="D9072" s="784"/>
      <c r="E9072" s="206" t="s">
        <v>10907</v>
      </c>
      <c r="F9072" s="213">
        <f>F$10*(F9065)</f>
        <v>2.2374160000000001</v>
      </c>
      <c r="H9072" s="274"/>
    </row>
    <row r="9073" spans="1:8" s="396" customFormat="1" hidden="1">
      <c r="A9073" s="783"/>
      <c r="B9073" s="784"/>
      <c r="C9073" s="784"/>
      <c r="D9073" s="784"/>
      <c r="E9073" s="206" t="s">
        <v>10908</v>
      </c>
      <c r="F9073" s="213">
        <f>SUM(F9071:F9072)*F$11</f>
        <v>1.6066832000000002</v>
      </c>
      <c r="H9073" s="274"/>
    </row>
    <row r="9074" spans="1:8" s="396" customFormat="1" hidden="1">
      <c r="A9074" s="789"/>
      <c r="B9074" s="790"/>
      <c r="C9074" s="790"/>
      <c r="D9074" s="790"/>
      <c r="E9074" s="214" t="s">
        <v>10909</v>
      </c>
      <c r="F9074" s="216">
        <f>SUM(F9071:F9073)</f>
        <v>9.6400992000000016</v>
      </c>
      <c r="H9074" s="274"/>
    </row>
    <row r="9075" spans="1:8" s="396" customFormat="1" hidden="1">
      <c r="A9075" s="206"/>
      <c r="B9075" s="206"/>
      <c r="C9075" s="206"/>
      <c r="D9075" s="206"/>
      <c r="E9075" s="206"/>
      <c r="F9075" s="220"/>
      <c r="H9075" s="274"/>
    </row>
    <row r="9076" spans="1:8" s="396" customFormat="1" hidden="1">
      <c r="A9076" s="206"/>
      <c r="B9076" s="206"/>
      <c r="C9076" s="206"/>
      <c r="D9076" s="206"/>
      <c r="E9076" s="206"/>
      <c r="F9076" s="220"/>
      <c r="H9076" s="274"/>
    </row>
    <row r="9077" spans="1:8" s="396" customFormat="1" hidden="1">
      <c r="A9077" s="206"/>
      <c r="B9077" s="206"/>
      <c r="C9077" s="206"/>
      <c r="D9077" s="206"/>
      <c r="E9077" s="206"/>
      <c r="F9077" s="220"/>
      <c r="H9077" s="274"/>
    </row>
    <row r="9078" spans="1:8" s="396" customFormat="1" hidden="1">
      <c r="A9078" s="206"/>
      <c r="B9078" s="206"/>
      <c r="C9078" s="206"/>
      <c r="D9078" s="206"/>
      <c r="E9078" s="206"/>
      <c r="F9078" s="220"/>
      <c r="H9078" s="274"/>
    </row>
    <row r="9079" spans="1:8" s="396" customFormat="1" hidden="1">
      <c r="A9079" s="206"/>
      <c r="B9079" s="206"/>
      <c r="C9079" s="206"/>
      <c r="D9079" s="206"/>
      <c r="E9079" s="206"/>
      <c r="F9079" s="220"/>
      <c r="H9079" s="274"/>
    </row>
    <row r="9080" spans="1:8" s="396" customFormat="1" hidden="1">
      <c r="A9080" s="206"/>
      <c r="B9080" s="206"/>
      <c r="C9080" s="206"/>
      <c r="D9080" s="206"/>
      <c r="E9080" s="206"/>
      <c r="F9080" s="220"/>
      <c r="H9080" s="274"/>
    </row>
    <row r="9081" spans="1:8" s="396" customFormat="1" hidden="1">
      <c r="A9081" s="206"/>
      <c r="B9081" s="206"/>
      <c r="C9081" s="206"/>
      <c r="D9081" s="206"/>
      <c r="E9081" s="206"/>
      <c r="F9081" s="220"/>
      <c r="H9081" s="274"/>
    </row>
    <row r="9082" spans="1:8" s="396" customFormat="1">
      <c r="A9082" s="156"/>
      <c r="B9082" s="156"/>
      <c r="C9082" s="156"/>
      <c r="D9082" s="156"/>
      <c r="E9082" s="156"/>
      <c r="F9082" s="156"/>
      <c r="H9082" s="274"/>
    </row>
    <row r="9083" spans="1:8" s="396" customFormat="1" ht="11.45" customHeight="1">
      <c r="A9083" s="553" t="s">
        <v>8076</v>
      </c>
      <c r="B9083" s="558"/>
      <c r="C9083" s="558"/>
      <c r="D9083" s="558"/>
      <c r="E9083" s="558"/>
      <c r="F9083" s="500" t="s">
        <v>3998</v>
      </c>
      <c r="H9083" s="242" t="s">
        <v>12875</v>
      </c>
    </row>
    <row r="9084" spans="1:8" s="396" customFormat="1" ht="11.45" customHeight="1">
      <c r="A9084" s="243" t="s">
        <v>10268</v>
      </c>
      <c r="B9084" s="244">
        <f>ROUND(F9099,2)</f>
        <v>9.81</v>
      </c>
      <c r="C9084" s="392"/>
      <c r="D9084" s="392"/>
      <c r="E9084" s="392"/>
      <c r="F9084" s="490"/>
      <c r="H9084" s="274"/>
    </row>
    <row r="9085" spans="1:8" s="396" customFormat="1" ht="11.45" customHeight="1">
      <c r="A9085" s="248" t="s">
        <v>12885</v>
      </c>
      <c r="B9085" s="249" t="s">
        <v>8261</v>
      </c>
      <c r="C9085" s="249" t="s">
        <v>8262</v>
      </c>
      <c r="D9085" s="249" t="s">
        <v>8263</v>
      </c>
      <c r="E9085" s="249" t="s">
        <v>8264</v>
      </c>
      <c r="F9085" s="250" t="s">
        <v>8265</v>
      </c>
      <c r="H9085" s="274"/>
    </row>
    <row r="9086" spans="1:8" s="396" customFormat="1" ht="11.45" customHeight="1">
      <c r="A9086" s="251" t="s">
        <v>13437</v>
      </c>
      <c r="B9086" s="252"/>
      <c r="C9086" s="252"/>
      <c r="D9086" s="252"/>
      <c r="E9086" s="252"/>
      <c r="F9086" s="549"/>
      <c r="H9086" s="274"/>
    </row>
    <row r="9087" spans="1:8" s="396" customFormat="1" ht="11.45" customHeight="1">
      <c r="A9087" s="491" t="s">
        <v>4569</v>
      </c>
      <c r="B9087" s="491" t="s">
        <v>4570</v>
      </c>
      <c r="C9087" s="492" t="s">
        <v>13436</v>
      </c>
      <c r="D9087" s="493">
        <v>0.4</v>
      </c>
      <c r="E9087" s="430">
        <f>F$13</f>
        <v>2.2200000000000002</v>
      </c>
      <c r="F9087" s="257">
        <f>PRODUCT(D9087:E9087)</f>
        <v>0.88800000000000012</v>
      </c>
      <c r="H9087" s="274"/>
    </row>
    <row r="9088" spans="1:8" s="396" customFormat="1" ht="11.45" customHeight="1">
      <c r="A9088" s="491" t="s">
        <v>11439</v>
      </c>
      <c r="B9088" s="491" t="s">
        <v>11440</v>
      </c>
      <c r="C9088" s="492" t="s">
        <v>13436</v>
      </c>
      <c r="D9088" s="493">
        <v>0.4</v>
      </c>
      <c r="E9088" s="430">
        <f>F$14</f>
        <v>2.89</v>
      </c>
      <c r="F9088" s="257">
        <f>PRODUCT(D9088:E9088)</f>
        <v>1.1560000000000001</v>
      </c>
      <c r="H9088" s="274"/>
    </row>
    <row r="9089" spans="1:8" s="396" customFormat="1" ht="11.45" customHeight="1">
      <c r="A9089" s="258" t="s">
        <v>13444</v>
      </c>
      <c r="B9089" s="259"/>
      <c r="C9089" s="259"/>
      <c r="D9089" s="259"/>
      <c r="E9089" s="259"/>
      <c r="F9089" s="257">
        <f>SUM(F9087:F9088)</f>
        <v>2.0440000000000005</v>
      </c>
      <c r="H9089" s="274"/>
    </row>
    <row r="9090" spans="1:8" s="396" customFormat="1" ht="11.45" customHeight="1">
      <c r="A9090" s="251" t="s">
        <v>13445</v>
      </c>
      <c r="B9090" s="252"/>
      <c r="C9090" s="252"/>
      <c r="D9090" s="252"/>
      <c r="E9090" s="252"/>
      <c r="F9090" s="549"/>
      <c r="H9090" s="274"/>
    </row>
    <row r="9091" spans="1:8" s="396" customFormat="1" ht="11.45" customHeight="1">
      <c r="A9091" s="491" t="s">
        <v>3984</v>
      </c>
      <c r="B9091" s="491" t="s">
        <v>3985</v>
      </c>
      <c r="C9091" s="492" t="s">
        <v>2448</v>
      </c>
      <c r="D9091" s="493">
        <v>0.03</v>
      </c>
      <c r="E9091" s="256">
        <f>Insumos!D$6433</f>
        <v>6.27</v>
      </c>
      <c r="F9091" s="257">
        <f>PRODUCT(D9091:E9091)</f>
        <v>0.18809999999999999</v>
      </c>
      <c r="H9091" s="274"/>
    </row>
    <row r="9092" spans="1:8" s="396" customFormat="1" ht="11.45" customHeight="1">
      <c r="A9092" s="491" t="s">
        <v>2446</v>
      </c>
      <c r="B9092" s="491" t="s">
        <v>2447</v>
      </c>
      <c r="C9092" s="492" t="s">
        <v>2448</v>
      </c>
      <c r="D9092" s="493">
        <v>0.16</v>
      </c>
      <c r="E9092" s="256">
        <f>Insumos!D$6439</f>
        <v>9.92</v>
      </c>
      <c r="F9092" s="257">
        <f>PRODUCT(D9092:E9092)</f>
        <v>1.5871999999999999</v>
      </c>
      <c r="H9092" s="274"/>
    </row>
    <row r="9093" spans="1:8" s="396" customFormat="1" ht="11.45" customHeight="1">
      <c r="A9093" s="491" t="s">
        <v>10249</v>
      </c>
      <c r="B9093" s="491" t="s">
        <v>10250</v>
      </c>
      <c r="C9093" s="492" t="s">
        <v>6555</v>
      </c>
      <c r="D9093" s="493">
        <v>0.3</v>
      </c>
      <c r="E9093" s="256">
        <f>Insumos!D$6451</f>
        <v>1.4</v>
      </c>
      <c r="F9093" s="257">
        <f>PRODUCT(D9093:E9093)</f>
        <v>0.42</v>
      </c>
      <c r="H9093" s="274"/>
    </row>
    <row r="9094" spans="1:8" s="396" customFormat="1" ht="11.45" customHeight="1">
      <c r="A9094" s="491" t="s">
        <v>10251</v>
      </c>
      <c r="B9094" s="491" t="s">
        <v>10252</v>
      </c>
      <c r="C9094" s="492" t="s">
        <v>2448</v>
      </c>
      <c r="D9094" s="493">
        <v>0.12</v>
      </c>
      <c r="E9094" s="256">
        <f>Insumos!D$6496</f>
        <v>11.89</v>
      </c>
      <c r="F9094" s="257">
        <f>PRODUCT(D9094:E9094)</f>
        <v>1.4268000000000001</v>
      </c>
      <c r="H9094" s="274"/>
    </row>
    <row r="9095" spans="1:8" s="396" customFormat="1" ht="11.45" customHeight="1">
      <c r="A9095" s="774" t="s">
        <v>10905</v>
      </c>
      <c r="B9095" s="775"/>
      <c r="C9095" s="775"/>
      <c r="D9095" s="775"/>
      <c r="E9095" s="775"/>
      <c r="F9095" s="257">
        <f>SUM(F9091:F9094)</f>
        <v>3.6221000000000001</v>
      </c>
      <c r="H9095" s="274"/>
    </row>
    <row r="9096" spans="1:8" s="396" customFormat="1" ht="11.45" customHeight="1">
      <c r="A9096" s="774" t="s">
        <v>6572</v>
      </c>
      <c r="B9096" s="775"/>
      <c r="C9096" s="775"/>
      <c r="D9096" s="775"/>
      <c r="E9096" s="259" t="s">
        <v>10906</v>
      </c>
      <c r="F9096" s="257">
        <f>SUM(F9089,F9095)</f>
        <v>5.6661000000000001</v>
      </c>
      <c r="H9096" s="274"/>
    </row>
    <row r="9097" spans="1:8" s="396" customFormat="1" ht="11.45" customHeight="1">
      <c r="A9097" s="774"/>
      <c r="B9097" s="775"/>
      <c r="C9097" s="775"/>
      <c r="D9097" s="775"/>
      <c r="E9097" s="259" t="s">
        <v>10907</v>
      </c>
      <c r="F9097" s="260">
        <f>F$10*(F9089)</f>
        <v>2.5100320000000007</v>
      </c>
      <c r="H9097" s="274"/>
    </row>
    <row r="9098" spans="1:8" s="396" customFormat="1" ht="11.45" customHeight="1">
      <c r="A9098" s="774"/>
      <c r="B9098" s="775"/>
      <c r="C9098" s="775"/>
      <c r="D9098" s="775"/>
      <c r="E9098" s="259" t="s">
        <v>10908</v>
      </c>
      <c r="F9098" s="260">
        <f>SUM(F9096:F9097)*F$11</f>
        <v>1.6352264000000003</v>
      </c>
      <c r="H9098" s="274"/>
    </row>
    <row r="9099" spans="1:8" s="396" customFormat="1" ht="11.45" customHeight="1">
      <c r="A9099" s="776"/>
      <c r="B9099" s="777"/>
      <c r="C9099" s="777"/>
      <c r="D9099" s="777"/>
      <c r="E9099" s="261" t="s">
        <v>10909</v>
      </c>
      <c r="F9099" s="263">
        <f>SUM(F9096:F9098)</f>
        <v>9.8113584000000014</v>
      </c>
      <c r="H9099" s="274"/>
    </row>
    <row r="9100" spans="1:8" s="396" customFormat="1" ht="11.45" customHeight="1">
      <c r="A9100" s="156"/>
      <c r="B9100" s="156"/>
      <c r="C9100" s="156"/>
      <c r="D9100" s="156"/>
      <c r="E9100" s="156"/>
      <c r="F9100" s="156"/>
      <c r="H9100" s="274"/>
    </row>
    <row r="9101" spans="1:8" s="396" customFormat="1" ht="11.45" hidden="1" customHeight="1">
      <c r="A9101" s="552" t="s">
        <v>10253</v>
      </c>
      <c r="B9101" s="557"/>
      <c r="C9101" s="557"/>
      <c r="D9101" s="557"/>
      <c r="E9101" s="557"/>
      <c r="F9101" s="495" t="s">
        <v>3998</v>
      </c>
      <c r="H9101" s="274"/>
    </row>
    <row r="9102" spans="1:8" s="396" customFormat="1" ht="11.45" hidden="1" customHeight="1">
      <c r="A9102" s="190" t="s">
        <v>10268</v>
      </c>
      <c r="B9102" s="191">
        <f>ROUND(F9114,2)</f>
        <v>7.42</v>
      </c>
      <c r="C9102" s="269"/>
      <c r="D9102" s="269"/>
      <c r="E9102" s="269"/>
      <c r="F9102" s="494"/>
      <c r="H9102" s="274"/>
    </row>
    <row r="9103" spans="1:8" s="396" customFormat="1" ht="11.45" hidden="1" customHeight="1">
      <c r="A9103" s="195" t="s">
        <v>12885</v>
      </c>
      <c r="B9103" s="196" t="s">
        <v>8261</v>
      </c>
      <c r="C9103" s="196" t="s">
        <v>8262</v>
      </c>
      <c r="D9103" s="196" t="s">
        <v>8263</v>
      </c>
      <c r="E9103" s="196" t="s">
        <v>8264</v>
      </c>
      <c r="F9103" s="197" t="s">
        <v>8265</v>
      </c>
      <c r="H9103" s="274"/>
    </row>
    <row r="9104" spans="1:8" s="396" customFormat="1" ht="11.45" hidden="1" customHeight="1">
      <c r="A9104" s="198" t="s">
        <v>13437</v>
      </c>
      <c r="B9104" s="199"/>
      <c r="C9104" s="199"/>
      <c r="D9104" s="199"/>
      <c r="E9104" s="199"/>
      <c r="F9104" s="200"/>
      <c r="H9104" s="274"/>
    </row>
    <row r="9105" spans="1:8" s="396" customFormat="1" ht="11.45" hidden="1" customHeight="1">
      <c r="A9105" s="343" t="s">
        <v>4569</v>
      </c>
      <c r="B9105" s="343" t="s">
        <v>4570</v>
      </c>
      <c r="C9105" s="344" t="s">
        <v>13436</v>
      </c>
      <c r="D9105" s="345">
        <v>0.1</v>
      </c>
      <c r="E9105" s="330">
        <f>F$13</f>
        <v>2.2200000000000002</v>
      </c>
      <c r="F9105" s="204">
        <f>PRODUCT(D9105:E9105)</f>
        <v>0.22200000000000003</v>
      </c>
      <c r="H9105" s="274"/>
    </row>
    <row r="9106" spans="1:8" s="396" customFormat="1" ht="11.45" hidden="1" customHeight="1">
      <c r="A9106" s="343" t="s">
        <v>11439</v>
      </c>
      <c r="B9106" s="343" t="s">
        <v>11440</v>
      </c>
      <c r="C9106" s="344" t="s">
        <v>13436</v>
      </c>
      <c r="D9106" s="345">
        <v>0.6</v>
      </c>
      <c r="E9106" s="330">
        <f>F$14</f>
        <v>2.89</v>
      </c>
      <c r="F9106" s="204">
        <f>PRODUCT(D9106:E9106)</f>
        <v>1.734</v>
      </c>
      <c r="H9106" s="274"/>
    </row>
    <row r="9107" spans="1:8" s="396" customFormat="1" ht="11.45" hidden="1" customHeight="1">
      <c r="A9107" s="783" t="s">
        <v>13444</v>
      </c>
      <c r="B9107" s="784"/>
      <c r="C9107" s="784"/>
      <c r="D9107" s="784"/>
      <c r="E9107" s="784"/>
      <c r="F9107" s="204">
        <f>SUM(F9105:F9106)</f>
        <v>1.956</v>
      </c>
      <c r="H9107" s="274"/>
    </row>
    <row r="9108" spans="1:8" s="396" customFormat="1" ht="11.45" hidden="1" customHeight="1">
      <c r="A9108" s="778" t="s">
        <v>13445</v>
      </c>
      <c r="B9108" s="779"/>
      <c r="C9108" s="779"/>
      <c r="D9108" s="779"/>
      <c r="E9108" s="779"/>
      <c r="F9108" s="780"/>
      <c r="H9108" s="274"/>
    </row>
    <row r="9109" spans="1:8" s="396" customFormat="1" ht="11.45" hidden="1" customHeight="1">
      <c r="A9109" s="343" t="s">
        <v>10254</v>
      </c>
      <c r="B9109" s="343" t="s">
        <v>10255</v>
      </c>
      <c r="C9109" s="344" t="s">
        <v>2448</v>
      </c>
      <c r="D9109" s="345">
        <v>0.2</v>
      </c>
      <c r="E9109" s="211">
        <f>Insumos!D$6489</f>
        <v>9.11</v>
      </c>
      <c r="F9109" s="204">
        <f>PRODUCT(D9109:E9109)</f>
        <v>1.8220000000000001</v>
      </c>
      <c r="H9109" s="274"/>
    </row>
    <row r="9110" spans="1:8" s="396" customFormat="1" ht="11.45" hidden="1" customHeight="1">
      <c r="A9110" s="783" t="s">
        <v>10905</v>
      </c>
      <c r="B9110" s="784"/>
      <c r="C9110" s="784"/>
      <c r="D9110" s="784"/>
      <c r="E9110" s="784"/>
      <c r="F9110" s="204">
        <f>SUM(F9109:F9109)</f>
        <v>1.8220000000000001</v>
      </c>
      <c r="H9110" s="274"/>
    </row>
    <row r="9111" spans="1:8" s="396" customFormat="1" ht="11.45" hidden="1" customHeight="1">
      <c r="A9111" s="783" t="s">
        <v>6572</v>
      </c>
      <c r="B9111" s="784"/>
      <c r="C9111" s="784"/>
      <c r="D9111" s="784"/>
      <c r="E9111" s="206" t="s">
        <v>10906</v>
      </c>
      <c r="F9111" s="204">
        <f>SUM(F9107,F9110)</f>
        <v>3.778</v>
      </c>
      <c r="H9111" s="274"/>
    </row>
    <row r="9112" spans="1:8" s="396" customFormat="1" ht="11.45" hidden="1" customHeight="1">
      <c r="A9112" s="783"/>
      <c r="B9112" s="784"/>
      <c r="C9112" s="784"/>
      <c r="D9112" s="784"/>
      <c r="E9112" s="206" t="s">
        <v>10907</v>
      </c>
      <c r="F9112" s="213">
        <f>F$10*(F9107)</f>
        <v>2.4019680000000001</v>
      </c>
      <c r="H9112" s="274"/>
    </row>
    <row r="9113" spans="1:8" s="396" customFormat="1" ht="11.45" hidden="1" customHeight="1">
      <c r="A9113" s="783"/>
      <c r="B9113" s="784"/>
      <c r="C9113" s="784"/>
      <c r="D9113" s="784"/>
      <c r="E9113" s="206" t="s">
        <v>10908</v>
      </c>
      <c r="F9113" s="213">
        <f>SUM(F9111:F9112)*F$11</f>
        <v>1.2359936000000002</v>
      </c>
      <c r="H9113" s="274"/>
    </row>
    <row r="9114" spans="1:8" s="396" customFormat="1" ht="11.45" hidden="1" customHeight="1">
      <c r="A9114" s="789"/>
      <c r="B9114" s="790"/>
      <c r="C9114" s="790"/>
      <c r="D9114" s="790"/>
      <c r="E9114" s="214" t="s">
        <v>10909</v>
      </c>
      <c r="F9114" s="216">
        <f>SUM(F9111:F9113)</f>
        <v>7.415961600000001</v>
      </c>
      <c r="H9114" s="274"/>
    </row>
    <row r="9115" spans="1:8" s="396" customFormat="1" ht="11.45" customHeight="1">
      <c r="A9115" s="206"/>
      <c r="B9115" s="206"/>
      <c r="C9115" s="206"/>
      <c r="D9115" s="206"/>
      <c r="E9115" s="206"/>
      <c r="F9115" s="220"/>
      <c r="H9115" s="274"/>
    </row>
    <row r="9116" spans="1:8" s="396" customFormat="1" ht="11.45" customHeight="1">
      <c r="A9116" s="797" t="s">
        <v>12630</v>
      </c>
      <c r="B9116" s="798"/>
      <c r="C9116" s="798"/>
      <c r="D9116" s="798"/>
      <c r="E9116" s="798"/>
      <c r="F9116" s="501" t="s">
        <v>3995</v>
      </c>
      <c r="H9116" s="242" t="s">
        <v>12875</v>
      </c>
    </row>
    <row r="9117" spans="1:8" s="396" customFormat="1" ht="11.45" customHeight="1">
      <c r="A9117" s="277" t="s">
        <v>10268</v>
      </c>
      <c r="B9117" s="278">
        <f>ROUND(F9131,2)</f>
        <v>110.35</v>
      </c>
      <c r="C9117" s="320"/>
      <c r="D9117" s="320"/>
      <c r="E9117" s="320"/>
      <c r="F9117" s="502"/>
      <c r="H9117" s="274"/>
    </row>
    <row r="9118" spans="1:8" s="396" customFormat="1" ht="11.45" customHeight="1">
      <c r="A9118" s="282" t="s">
        <v>12885</v>
      </c>
      <c r="B9118" s="283" t="s">
        <v>8261</v>
      </c>
      <c r="C9118" s="283" t="s">
        <v>8262</v>
      </c>
      <c r="D9118" s="283" t="s">
        <v>8263</v>
      </c>
      <c r="E9118" s="283" t="s">
        <v>8264</v>
      </c>
      <c r="F9118" s="284" t="s">
        <v>8265</v>
      </c>
      <c r="H9118" s="274"/>
    </row>
    <row r="9119" spans="1:8" s="396" customFormat="1" ht="11.45" customHeight="1">
      <c r="A9119" s="771" t="s">
        <v>13437</v>
      </c>
      <c r="B9119" s="772"/>
      <c r="C9119" s="772"/>
      <c r="D9119" s="772"/>
      <c r="E9119" s="772"/>
      <c r="F9119" s="773"/>
      <c r="H9119" s="274"/>
    </row>
    <row r="9120" spans="1:8" s="396" customFormat="1" ht="11.45" customHeight="1">
      <c r="A9120" s="293" t="s">
        <v>13438</v>
      </c>
      <c r="B9120" s="503" t="s">
        <v>4570</v>
      </c>
      <c r="C9120" s="286" t="s">
        <v>13436</v>
      </c>
      <c r="D9120" s="475">
        <v>5</v>
      </c>
      <c r="E9120" s="504">
        <f>F$13</f>
        <v>2.2200000000000002</v>
      </c>
      <c r="F9120" s="292">
        <f>PRODUCT(D9120:E9120)</f>
        <v>11.100000000000001</v>
      </c>
      <c r="H9120" s="274"/>
    </row>
    <row r="9121" spans="1:8" s="396" customFormat="1" ht="11.45" customHeight="1">
      <c r="A9121" s="293" t="s">
        <v>11439</v>
      </c>
      <c r="B9121" s="294" t="s">
        <v>11440</v>
      </c>
      <c r="C9121" s="286" t="s">
        <v>13436</v>
      </c>
      <c r="D9121" s="475">
        <v>5</v>
      </c>
      <c r="E9121" s="504">
        <f>F$14</f>
        <v>2.89</v>
      </c>
      <c r="F9121" s="292">
        <f>PRODUCT(D9121:E9121)</f>
        <v>14.450000000000001</v>
      </c>
      <c r="H9121" s="274"/>
    </row>
    <row r="9122" spans="1:8" s="396" customFormat="1" ht="11.45" customHeight="1">
      <c r="A9122" s="763" t="s">
        <v>13444</v>
      </c>
      <c r="B9122" s="764"/>
      <c r="C9122" s="764"/>
      <c r="D9122" s="764"/>
      <c r="E9122" s="764"/>
      <c r="F9122" s="292">
        <f>SUM(F9120:F9121)</f>
        <v>25.550000000000004</v>
      </c>
      <c r="H9122" s="274"/>
    </row>
    <row r="9123" spans="1:8" s="396" customFormat="1" ht="11.45" customHeight="1">
      <c r="A9123" s="771" t="s">
        <v>13445</v>
      </c>
      <c r="B9123" s="772"/>
      <c r="C9123" s="772"/>
      <c r="D9123" s="772"/>
      <c r="E9123" s="772"/>
      <c r="F9123" s="773"/>
      <c r="H9123" s="274"/>
    </row>
    <row r="9124" spans="1:8" s="396" customFormat="1" ht="11.45" customHeight="1">
      <c r="A9124" s="293" t="s">
        <v>4571</v>
      </c>
      <c r="B9124" s="294" t="s">
        <v>9184</v>
      </c>
      <c r="C9124" s="286" t="s">
        <v>6555</v>
      </c>
      <c r="D9124" s="475">
        <v>1.67</v>
      </c>
      <c r="E9124" s="291">
        <f>Insumos!D$6452</f>
        <v>0.38</v>
      </c>
      <c r="F9124" s="292">
        <f>PRODUCT(D9124:E9124)</f>
        <v>0.63459999999999994</v>
      </c>
      <c r="H9124" s="274"/>
    </row>
    <row r="9125" spans="1:8" s="396" customFormat="1" ht="11.45" customHeight="1">
      <c r="A9125" s="293" t="s">
        <v>10254</v>
      </c>
      <c r="B9125" s="294" t="s">
        <v>12629</v>
      </c>
      <c r="C9125" s="286" t="s">
        <v>2448</v>
      </c>
      <c r="D9125" s="475">
        <v>3.42</v>
      </c>
      <c r="E9125" s="291">
        <f>Insumos!$D$6489</f>
        <v>9.11</v>
      </c>
      <c r="F9125" s="292">
        <f>PRODUCT(D9125:E9125)</f>
        <v>31.156199999999998</v>
      </c>
      <c r="H9125" s="274"/>
    </row>
    <row r="9126" spans="1:8" s="396" customFormat="1" ht="11.45" customHeight="1">
      <c r="A9126" s="293" t="s">
        <v>743</v>
      </c>
      <c r="B9126" s="294" t="s">
        <v>744</v>
      </c>
      <c r="C9126" s="286" t="s">
        <v>2448</v>
      </c>
      <c r="D9126" s="475">
        <v>0.5</v>
      </c>
      <c r="E9126" s="291">
        <f>Insumos!D$6469</f>
        <v>6.48</v>
      </c>
      <c r="F9126" s="292">
        <f>PRODUCT(D9126:E9126)</f>
        <v>3.24</v>
      </c>
      <c r="H9126" s="274"/>
    </row>
    <row r="9127" spans="1:8" s="396" customFormat="1" ht="11.45" customHeight="1">
      <c r="A9127" s="763" t="s">
        <v>10905</v>
      </c>
      <c r="B9127" s="764"/>
      <c r="C9127" s="764"/>
      <c r="D9127" s="764"/>
      <c r="E9127" s="764"/>
      <c r="F9127" s="292">
        <f>SUM(F9124:F9126)</f>
        <v>35.030799999999999</v>
      </c>
      <c r="H9127" s="274"/>
    </row>
    <row r="9128" spans="1:8" s="396" customFormat="1" ht="11.45" customHeight="1">
      <c r="A9128" s="763" t="s">
        <v>6572</v>
      </c>
      <c r="B9128" s="764"/>
      <c r="C9128" s="764"/>
      <c r="D9128" s="764"/>
      <c r="E9128" s="294" t="s">
        <v>10906</v>
      </c>
      <c r="F9128" s="292">
        <f>SUM(F9122,F9127)</f>
        <v>60.580800000000004</v>
      </c>
      <c r="H9128" s="274"/>
    </row>
    <row r="9129" spans="1:8" s="396" customFormat="1" ht="11.45" customHeight="1">
      <c r="A9129" s="763"/>
      <c r="B9129" s="764"/>
      <c r="C9129" s="764"/>
      <c r="D9129" s="764"/>
      <c r="E9129" s="294" t="s">
        <v>10907</v>
      </c>
      <c r="F9129" s="304">
        <f>F$10*(F9122)</f>
        <v>31.375400000000006</v>
      </c>
      <c r="H9129" s="274"/>
    </row>
    <row r="9130" spans="1:8" s="396" customFormat="1" ht="11.45" customHeight="1">
      <c r="A9130" s="763"/>
      <c r="B9130" s="764"/>
      <c r="C9130" s="764"/>
      <c r="D9130" s="764"/>
      <c r="E9130" s="294" t="s">
        <v>10908</v>
      </c>
      <c r="F9130" s="304">
        <f>SUM(F9128:F9129)*F$11</f>
        <v>18.391240000000003</v>
      </c>
      <c r="H9130" s="274"/>
    </row>
    <row r="9131" spans="1:8" s="396" customFormat="1" ht="11.45" customHeight="1">
      <c r="A9131" s="765"/>
      <c r="B9131" s="766"/>
      <c r="C9131" s="766"/>
      <c r="D9131" s="766"/>
      <c r="E9131" s="305" t="s">
        <v>10909</v>
      </c>
      <c r="F9131" s="307">
        <f>SUM(F9128:F9130)</f>
        <v>110.34744000000001</v>
      </c>
      <c r="H9131" s="274"/>
    </row>
    <row r="9132" spans="1:8" s="396" customFormat="1">
      <c r="H9132" s="274"/>
    </row>
    <row r="9133" spans="1:8" hidden="1">
      <c r="A9133" s="796" t="s">
        <v>13178</v>
      </c>
      <c r="B9133" s="796"/>
      <c r="H9133" s="186"/>
    </row>
    <row r="9134" spans="1:8" hidden="1">
      <c r="H9134" s="186"/>
    </row>
    <row r="9135" spans="1:8" ht="12.75" hidden="1" customHeight="1">
      <c r="A9135" s="552" t="s">
        <v>5604</v>
      </c>
      <c r="B9135" s="557"/>
      <c r="C9135" s="557"/>
      <c r="D9135" s="557"/>
      <c r="E9135" s="557"/>
      <c r="F9135" s="188" t="s">
        <v>3998</v>
      </c>
      <c r="H9135" s="186"/>
    </row>
    <row r="9136" spans="1:8" ht="12.75" hidden="1" customHeight="1">
      <c r="A9136" s="190" t="s">
        <v>10268</v>
      </c>
      <c r="B9136" s="191">
        <f>ROUND(F9151,2)</f>
        <v>28.73</v>
      </c>
      <c r="C9136" s="192"/>
      <c r="D9136" s="193"/>
      <c r="E9136" s="192"/>
      <c r="F9136" s="194"/>
      <c r="H9136" s="186"/>
    </row>
    <row r="9137" spans="1:8" hidden="1">
      <c r="A9137" s="195" t="s">
        <v>12885</v>
      </c>
      <c r="B9137" s="196" t="s">
        <v>8261</v>
      </c>
      <c r="C9137" s="196" t="s">
        <v>8262</v>
      </c>
      <c r="D9137" s="196" t="s">
        <v>8263</v>
      </c>
      <c r="E9137" s="196" t="s">
        <v>8264</v>
      </c>
      <c r="F9137" s="197" t="s">
        <v>8265</v>
      </c>
      <c r="H9137" s="186"/>
    </row>
    <row r="9138" spans="1:8" ht="12.75" hidden="1" customHeight="1">
      <c r="A9138" s="778" t="s">
        <v>6573</v>
      </c>
      <c r="B9138" s="779"/>
      <c r="C9138" s="779"/>
      <c r="D9138" s="779"/>
      <c r="E9138" s="779"/>
      <c r="F9138" s="780"/>
      <c r="H9138" s="186"/>
    </row>
    <row r="9139" spans="1:8" hidden="1">
      <c r="A9139" s="342" t="s">
        <v>2455</v>
      </c>
      <c r="B9139" s="343" t="s">
        <v>2456</v>
      </c>
      <c r="C9139" s="344" t="s">
        <v>13436</v>
      </c>
      <c r="D9139" s="345">
        <v>7.1999999999999995E-2</v>
      </c>
      <c r="E9139" s="211">
        <f>Insumos!D$143</f>
        <v>62.75</v>
      </c>
      <c r="F9139" s="204">
        <f>PRODUCT(D9139:E9139)</f>
        <v>4.5179999999999998</v>
      </c>
      <c r="H9139" s="186"/>
    </row>
    <row r="9140" spans="1:8" ht="22.5" hidden="1">
      <c r="A9140" s="342" t="s">
        <v>5605</v>
      </c>
      <c r="B9140" s="343" t="s">
        <v>5606</v>
      </c>
      <c r="C9140" s="344" t="s">
        <v>13436</v>
      </c>
      <c r="D9140" s="345">
        <v>0.08</v>
      </c>
      <c r="E9140" s="211">
        <f>Insumos!D$62</f>
        <v>11.28</v>
      </c>
      <c r="F9140" s="204">
        <f>PRODUCT(D9140:E9140)</f>
        <v>0.90239999999999998</v>
      </c>
      <c r="H9140" s="186"/>
    </row>
    <row r="9141" spans="1:8" ht="12.75" hidden="1" customHeight="1">
      <c r="A9141" s="783" t="s">
        <v>6574</v>
      </c>
      <c r="B9141" s="784"/>
      <c r="C9141" s="784"/>
      <c r="D9141" s="784"/>
      <c r="E9141" s="784"/>
      <c r="F9141" s="204">
        <f>SUM(F9139:F9140)</f>
        <v>5.4203999999999999</v>
      </c>
      <c r="H9141" s="186"/>
    </row>
    <row r="9142" spans="1:8" ht="12.75" hidden="1" customHeight="1">
      <c r="A9142" s="778" t="s">
        <v>13437</v>
      </c>
      <c r="B9142" s="779"/>
      <c r="C9142" s="779"/>
      <c r="D9142" s="779"/>
      <c r="E9142" s="779"/>
      <c r="F9142" s="780"/>
      <c r="H9142" s="186"/>
    </row>
    <row r="9143" spans="1:8" hidden="1">
      <c r="A9143" s="343" t="s">
        <v>4681</v>
      </c>
      <c r="B9143" s="343" t="s">
        <v>4682</v>
      </c>
      <c r="C9143" s="344" t="s">
        <v>13436</v>
      </c>
      <c r="D9143" s="345">
        <v>0.4</v>
      </c>
      <c r="E9143" s="330">
        <f>F$12</f>
        <v>2.12</v>
      </c>
      <c r="F9143" s="204">
        <f>PRODUCT(D9143:E9143)</f>
        <v>0.84800000000000009</v>
      </c>
      <c r="H9143" s="186"/>
    </row>
    <row r="9144" spans="1:8" ht="12.75" hidden="1" customHeight="1">
      <c r="A9144" s="205" t="s">
        <v>13444</v>
      </c>
      <c r="B9144" s="206"/>
      <c r="C9144" s="206"/>
      <c r="D9144" s="206"/>
      <c r="E9144" s="206"/>
      <c r="F9144" s="204">
        <f>SUM(F9143:F9143)</f>
        <v>0.84800000000000009</v>
      </c>
      <c r="H9144" s="186"/>
    </row>
    <row r="9145" spans="1:8" hidden="1">
      <c r="A9145" s="778" t="s">
        <v>13445</v>
      </c>
      <c r="B9145" s="779"/>
      <c r="C9145" s="779"/>
      <c r="D9145" s="779"/>
      <c r="E9145" s="779"/>
      <c r="F9145" s="780"/>
      <c r="H9145" s="186"/>
    </row>
    <row r="9146" spans="1:8" ht="22.5" hidden="1">
      <c r="A9146" s="343" t="s">
        <v>5607</v>
      </c>
      <c r="B9146" s="343" t="s">
        <v>5608</v>
      </c>
      <c r="C9146" s="344" t="s">
        <v>8667</v>
      </c>
      <c r="D9146" s="345">
        <v>0.115</v>
      </c>
      <c r="E9146" s="211">
        <f>Insumos!D$5962</f>
        <v>144.6</v>
      </c>
      <c r="F9146" s="204">
        <f>PRODUCT(D9146:E9146)</f>
        <v>16.629000000000001</v>
      </c>
      <c r="H9146" s="186"/>
    </row>
    <row r="9147" spans="1:8" ht="12.75" hidden="1" customHeight="1">
      <c r="A9147" s="205" t="s">
        <v>10905</v>
      </c>
      <c r="B9147" s="206"/>
      <c r="C9147" s="206"/>
      <c r="D9147" s="206"/>
      <c r="E9147" s="206"/>
      <c r="F9147" s="204">
        <f>SUM(F9146:F9146)</f>
        <v>16.629000000000001</v>
      </c>
      <c r="H9147" s="186"/>
    </row>
    <row r="9148" spans="1:8" hidden="1">
      <c r="A9148" s="783" t="s">
        <v>6572</v>
      </c>
      <c r="B9148" s="784"/>
      <c r="C9148" s="784"/>
      <c r="D9148" s="784"/>
      <c r="E9148" s="206" t="s">
        <v>10906</v>
      </c>
      <c r="F9148" s="204">
        <f>SUM(F9141,F9144,F9147)</f>
        <v>22.897400000000001</v>
      </c>
      <c r="H9148" s="186"/>
    </row>
    <row r="9149" spans="1:8" hidden="1">
      <c r="A9149" s="783"/>
      <c r="B9149" s="784"/>
      <c r="C9149" s="784"/>
      <c r="D9149" s="784"/>
      <c r="E9149" s="206" t="s">
        <v>10907</v>
      </c>
      <c r="F9149" s="213">
        <f>F$10*(F9144)</f>
        <v>1.041344</v>
      </c>
      <c r="H9149" s="186"/>
    </row>
    <row r="9150" spans="1:8" hidden="1">
      <c r="A9150" s="783"/>
      <c r="B9150" s="784"/>
      <c r="C9150" s="784"/>
      <c r="D9150" s="784"/>
      <c r="E9150" s="206" t="s">
        <v>10908</v>
      </c>
      <c r="F9150" s="213">
        <f>SUM(F9148:F9149)*F$11</f>
        <v>4.7877488000000001</v>
      </c>
      <c r="H9150" s="186"/>
    </row>
    <row r="9151" spans="1:8" hidden="1">
      <c r="A9151" s="789"/>
      <c r="B9151" s="790"/>
      <c r="C9151" s="790"/>
      <c r="D9151" s="790"/>
      <c r="E9151" s="214" t="s">
        <v>10909</v>
      </c>
      <c r="F9151" s="216">
        <f>SUM(F9148:F9150)</f>
        <v>28.726492799999999</v>
      </c>
      <c r="H9151" s="186"/>
    </row>
    <row r="9152" spans="1:8" hidden="1">
      <c r="F9152" s="217"/>
      <c r="H9152" s="186"/>
    </row>
    <row r="9153" spans="1:8" ht="12.75" hidden="1" customHeight="1">
      <c r="A9153" s="787" t="s">
        <v>7732</v>
      </c>
      <c r="B9153" s="788"/>
      <c r="C9153" s="788"/>
      <c r="D9153" s="788"/>
      <c r="E9153" s="788"/>
      <c r="F9153" s="495" t="s">
        <v>3998</v>
      </c>
      <c r="H9153" s="186"/>
    </row>
    <row r="9154" spans="1:8" hidden="1">
      <c r="A9154" s="190" t="s">
        <v>10268</v>
      </c>
      <c r="B9154" s="191">
        <f>ROUND(F9168,2)</f>
        <v>19.61</v>
      </c>
      <c r="C9154" s="269"/>
      <c r="D9154" s="269"/>
      <c r="E9154" s="269"/>
      <c r="F9154" s="494"/>
      <c r="H9154" s="186"/>
    </row>
    <row r="9155" spans="1:8" hidden="1">
      <c r="A9155" s="195" t="s">
        <v>12885</v>
      </c>
      <c r="B9155" s="196" t="s">
        <v>8261</v>
      </c>
      <c r="C9155" s="196" t="s">
        <v>8262</v>
      </c>
      <c r="D9155" s="196" t="s">
        <v>8263</v>
      </c>
      <c r="E9155" s="196" t="s">
        <v>8264</v>
      </c>
      <c r="F9155" s="197" t="s">
        <v>8265</v>
      </c>
      <c r="H9155" s="186"/>
    </row>
    <row r="9156" spans="1:8" ht="12.75" hidden="1" customHeight="1">
      <c r="A9156" s="778" t="s">
        <v>13437</v>
      </c>
      <c r="B9156" s="779"/>
      <c r="C9156" s="779"/>
      <c r="D9156" s="779"/>
      <c r="E9156" s="779"/>
      <c r="F9156" s="780"/>
      <c r="H9156" s="186"/>
    </row>
    <row r="9157" spans="1:8" hidden="1">
      <c r="A9157" s="329" t="s">
        <v>736</v>
      </c>
      <c r="B9157" s="325" t="s">
        <v>737</v>
      </c>
      <c r="C9157" s="326" t="s">
        <v>13436</v>
      </c>
      <c r="D9157" s="327">
        <v>0.9</v>
      </c>
      <c r="E9157" s="330">
        <f>F$14</f>
        <v>2.89</v>
      </c>
      <c r="F9157" s="204">
        <f>PRODUCT(D9157:E9157)</f>
        <v>2.601</v>
      </c>
      <c r="H9157" s="186"/>
    </row>
    <row r="9158" spans="1:8" hidden="1">
      <c r="A9158" s="329" t="s">
        <v>4681</v>
      </c>
      <c r="B9158" s="325" t="s">
        <v>4682</v>
      </c>
      <c r="C9158" s="326" t="s">
        <v>13436</v>
      </c>
      <c r="D9158" s="327">
        <v>1.05</v>
      </c>
      <c r="E9158" s="330">
        <f>F$12</f>
        <v>2.12</v>
      </c>
      <c r="F9158" s="204">
        <f>PRODUCT(D9158:E9158)</f>
        <v>2.2260000000000004</v>
      </c>
      <c r="H9158" s="186"/>
    </row>
    <row r="9159" spans="1:8" ht="12.75" hidden="1" customHeight="1">
      <c r="A9159" s="783" t="s">
        <v>13444</v>
      </c>
      <c r="B9159" s="784"/>
      <c r="C9159" s="784"/>
      <c r="D9159" s="784"/>
      <c r="E9159" s="784"/>
      <c r="F9159" s="204">
        <f>SUM(F9157:F9158)</f>
        <v>4.827</v>
      </c>
      <c r="H9159" s="186"/>
    </row>
    <row r="9160" spans="1:8" hidden="1">
      <c r="A9160" s="198" t="s">
        <v>13445</v>
      </c>
      <c r="B9160" s="199"/>
      <c r="C9160" s="199"/>
      <c r="D9160" s="199"/>
      <c r="E9160" s="199"/>
      <c r="F9160" s="200"/>
      <c r="H9160" s="186"/>
    </row>
    <row r="9161" spans="1:8" hidden="1">
      <c r="A9161" s="329" t="s">
        <v>8056</v>
      </c>
      <c r="B9161" s="325" t="s">
        <v>8057</v>
      </c>
      <c r="C9161" s="326" t="s">
        <v>8240</v>
      </c>
      <c r="D9161" s="327">
        <v>7.1999999999999998E-3</v>
      </c>
      <c r="E9161" s="211">
        <f>Insumos!D$12</f>
        <v>42.5</v>
      </c>
      <c r="F9161" s="204">
        <f>PRODUCT(D9161:E9161)</f>
        <v>0.30599999999999999</v>
      </c>
      <c r="H9161" s="186"/>
    </row>
    <row r="9162" spans="1:8" hidden="1">
      <c r="A9162" s="329" t="s">
        <v>13365</v>
      </c>
      <c r="B9162" s="325" t="s">
        <v>10264</v>
      </c>
      <c r="C9162" s="326" t="s">
        <v>8240</v>
      </c>
      <c r="D9162" s="327">
        <v>0.12</v>
      </c>
      <c r="E9162" s="211">
        <f>Insumos!D$15</f>
        <v>33.75</v>
      </c>
      <c r="F9162" s="204">
        <f>PRODUCT(D9162:E9162)</f>
        <v>4.05</v>
      </c>
      <c r="H9162" s="186"/>
    </row>
    <row r="9163" spans="1:8" hidden="1">
      <c r="A9163" s="329" t="s">
        <v>8245</v>
      </c>
      <c r="B9163" s="325" t="s">
        <v>8246</v>
      </c>
      <c r="C9163" s="326" t="s">
        <v>8247</v>
      </c>
      <c r="D9163" s="327">
        <v>2.68</v>
      </c>
      <c r="E9163" s="211">
        <f>Insumos!D$22</f>
        <v>0.46</v>
      </c>
      <c r="F9163" s="204">
        <f>PRODUCT(D9163:E9163)</f>
        <v>1.2328000000000001</v>
      </c>
      <c r="H9163" s="186"/>
    </row>
    <row r="9164" spans="1:8" ht="12.75" hidden="1" customHeight="1">
      <c r="A9164" s="783" t="s">
        <v>10905</v>
      </c>
      <c r="B9164" s="784"/>
      <c r="C9164" s="784"/>
      <c r="D9164" s="784"/>
      <c r="E9164" s="784"/>
      <c r="F9164" s="204">
        <f>SUM(F9161:F9163)</f>
        <v>5.5888</v>
      </c>
      <c r="H9164" s="186"/>
    </row>
    <row r="9165" spans="1:8" hidden="1">
      <c r="A9165" s="783" t="s">
        <v>6572</v>
      </c>
      <c r="B9165" s="784"/>
      <c r="C9165" s="784"/>
      <c r="D9165" s="784"/>
      <c r="E9165" s="206" t="s">
        <v>10906</v>
      </c>
      <c r="F9165" s="204">
        <f>SUM(F9159,F9164)</f>
        <v>10.415800000000001</v>
      </c>
      <c r="H9165" s="186"/>
    </row>
    <row r="9166" spans="1:8" hidden="1">
      <c r="A9166" s="783"/>
      <c r="B9166" s="784"/>
      <c r="C9166" s="784"/>
      <c r="D9166" s="784"/>
      <c r="E9166" s="206" t="s">
        <v>10907</v>
      </c>
      <c r="F9166" s="213">
        <f>F$10*(F9159)</f>
        <v>5.927556</v>
      </c>
      <c r="H9166" s="186"/>
    </row>
    <row r="9167" spans="1:8" hidden="1">
      <c r="A9167" s="783"/>
      <c r="B9167" s="784"/>
      <c r="C9167" s="784"/>
      <c r="D9167" s="784"/>
      <c r="E9167" s="206" t="s">
        <v>10908</v>
      </c>
      <c r="F9167" s="213">
        <f>SUM(F9165:F9166)*F$11</f>
        <v>3.2686712</v>
      </c>
      <c r="H9167" s="186"/>
    </row>
    <row r="9168" spans="1:8" hidden="1">
      <c r="A9168" s="789"/>
      <c r="B9168" s="790"/>
      <c r="C9168" s="790"/>
      <c r="D9168" s="790"/>
      <c r="E9168" s="214" t="s">
        <v>10909</v>
      </c>
      <c r="F9168" s="216">
        <f>SUM(F9165:F9167)</f>
        <v>19.6120272</v>
      </c>
      <c r="H9168" s="186"/>
    </row>
    <row r="9169" spans="1:8" s="186" customFormat="1" hidden="1">
      <c r="A9169" s="206"/>
      <c r="B9169" s="206"/>
      <c r="C9169" s="206"/>
      <c r="D9169" s="206"/>
      <c r="E9169" s="206"/>
      <c r="F9169" s="220"/>
    </row>
    <row r="9170" spans="1:8" s="186" customFormat="1" hidden="1">
      <c r="A9170" s="206"/>
      <c r="B9170" s="206"/>
      <c r="C9170" s="206"/>
      <c r="D9170" s="206"/>
      <c r="E9170" s="206"/>
      <c r="F9170" s="220"/>
    </row>
    <row r="9171" spans="1:8" s="186" customFormat="1" hidden="1">
      <c r="A9171" s="206"/>
      <c r="B9171" s="206"/>
      <c r="C9171" s="206"/>
      <c r="D9171" s="206"/>
      <c r="E9171" s="206"/>
      <c r="F9171" s="220"/>
    </row>
    <row r="9172" spans="1:8" hidden="1">
      <c r="A9172" s="795"/>
      <c r="B9172" s="795"/>
      <c r="C9172" s="795"/>
      <c r="D9172" s="795"/>
      <c r="E9172" s="795"/>
      <c r="F9172" s="795"/>
      <c r="H9172" s="186"/>
    </row>
    <row r="9173" spans="1:8" ht="12" hidden="1" customHeight="1">
      <c r="A9173" s="787" t="s">
        <v>13179</v>
      </c>
      <c r="B9173" s="788"/>
      <c r="C9173" s="788"/>
      <c r="D9173" s="788"/>
      <c r="E9173" s="788"/>
      <c r="F9173" s="505" t="s">
        <v>3998</v>
      </c>
      <c r="H9173" s="186"/>
    </row>
    <row r="9174" spans="1:8" ht="12" hidden="1" customHeight="1">
      <c r="A9174" s="190" t="s">
        <v>10268</v>
      </c>
      <c r="B9174" s="191">
        <f>ROUND(F9195,2)</f>
        <v>35.17</v>
      </c>
      <c r="C9174" s="506"/>
      <c r="D9174" s="506"/>
      <c r="E9174" s="506"/>
      <c r="F9174" s="402"/>
      <c r="H9174" s="186"/>
    </row>
    <row r="9175" spans="1:8" ht="12" hidden="1" customHeight="1">
      <c r="A9175" s="507" t="s">
        <v>12885</v>
      </c>
      <c r="B9175" s="508" t="s">
        <v>8261</v>
      </c>
      <c r="C9175" s="508" t="s">
        <v>8262</v>
      </c>
      <c r="D9175" s="508" t="s">
        <v>8263</v>
      </c>
      <c r="E9175" s="508" t="s">
        <v>8264</v>
      </c>
      <c r="F9175" s="509" t="s">
        <v>8265</v>
      </c>
      <c r="H9175" s="186"/>
    </row>
    <row r="9176" spans="1:8" ht="12" hidden="1" customHeight="1">
      <c r="A9176" s="778" t="s">
        <v>8266</v>
      </c>
      <c r="B9176" s="779"/>
      <c r="C9176" s="779"/>
      <c r="D9176" s="779"/>
      <c r="E9176" s="779"/>
      <c r="F9176" s="780"/>
      <c r="H9176" s="186"/>
    </row>
    <row r="9177" spans="1:8" ht="12" hidden="1" customHeight="1">
      <c r="A9177" s="510" t="s">
        <v>5605</v>
      </c>
      <c r="B9177" s="459" t="s">
        <v>5606</v>
      </c>
      <c r="C9177" s="199" t="s">
        <v>13436</v>
      </c>
      <c r="D9177" s="220">
        <v>0.05</v>
      </c>
      <c r="E9177" s="211">
        <f>Insumos!D$62</f>
        <v>11.28</v>
      </c>
      <c r="F9177" s="204">
        <f>PRODUCT(D9177:E9177)</f>
        <v>0.56399999999999995</v>
      </c>
      <c r="H9177" s="186"/>
    </row>
    <row r="9178" spans="1:8" ht="12" hidden="1" customHeight="1">
      <c r="A9178" s="510" t="s">
        <v>9303</v>
      </c>
      <c r="B9178" s="459" t="s">
        <v>8287</v>
      </c>
      <c r="C9178" s="199" t="s">
        <v>13436</v>
      </c>
      <c r="D9178" s="220">
        <v>0.01</v>
      </c>
      <c r="E9178" s="211">
        <f>Insumos!D$80</f>
        <v>40</v>
      </c>
      <c r="F9178" s="204">
        <f>PRODUCT(D9178:E9178)</f>
        <v>0.4</v>
      </c>
      <c r="H9178" s="186"/>
    </row>
    <row r="9179" spans="1:8" ht="12" hidden="1" customHeight="1">
      <c r="A9179" s="205" t="s">
        <v>6574</v>
      </c>
      <c r="B9179" s="206"/>
      <c r="C9179" s="206"/>
      <c r="D9179" s="206"/>
      <c r="E9179" s="206"/>
      <c r="F9179" s="511">
        <f>SUM(F9177:F9178)</f>
        <v>0.96399999999999997</v>
      </c>
      <c r="H9179" s="186"/>
    </row>
    <row r="9180" spans="1:8" ht="12" hidden="1" customHeight="1">
      <c r="A9180" s="778" t="s">
        <v>13437</v>
      </c>
      <c r="B9180" s="779"/>
      <c r="C9180" s="779"/>
      <c r="D9180" s="779"/>
      <c r="E9180" s="779"/>
      <c r="F9180" s="780"/>
      <c r="H9180" s="186"/>
    </row>
    <row r="9181" spans="1:8" ht="12" hidden="1" customHeight="1">
      <c r="A9181" s="198" t="s">
        <v>736</v>
      </c>
      <c r="B9181" s="459" t="s">
        <v>737</v>
      </c>
      <c r="C9181" s="199" t="s">
        <v>13436</v>
      </c>
      <c r="D9181" s="220">
        <v>0.3</v>
      </c>
      <c r="E9181" s="330">
        <f>F$14</f>
        <v>2.89</v>
      </c>
      <c r="F9181" s="204">
        <f>PRODUCT(D9181:E9181)</f>
        <v>0.86699999999999999</v>
      </c>
      <c r="H9181" s="186"/>
    </row>
    <row r="9182" spans="1:8" ht="12" hidden="1" customHeight="1">
      <c r="A9182" s="198" t="s">
        <v>4681</v>
      </c>
      <c r="B9182" s="459" t="s">
        <v>4682</v>
      </c>
      <c r="C9182" s="199" t="s">
        <v>13436</v>
      </c>
      <c r="D9182" s="220">
        <v>0.6</v>
      </c>
      <c r="E9182" s="330">
        <f>F$12</f>
        <v>2.12</v>
      </c>
      <c r="F9182" s="204">
        <f>PRODUCT(D9182:E9182)</f>
        <v>1.272</v>
      </c>
      <c r="H9182" s="186"/>
    </row>
    <row r="9183" spans="1:8" ht="12" hidden="1" customHeight="1">
      <c r="A9183" s="783" t="s">
        <v>13444</v>
      </c>
      <c r="B9183" s="784"/>
      <c r="C9183" s="784"/>
      <c r="D9183" s="784"/>
      <c r="E9183" s="784"/>
      <c r="F9183" s="511">
        <f>SUM(F9181:F9182)</f>
        <v>2.1390000000000002</v>
      </c>
      <c r="H9183" s="186"/>
    </row>
    <row r="9184" spans="1:8" ht="12" hidden="1" customHeight="1">
      <c r="A9184" s="778" t="s">
        <v>13445</v>
      </c>
      <c r="B9184" s="779"/>
      <c r="C9184" s="779"/>
      <c r="D9184" s="779"/>
      <c r="E9184" s="779"/>
      <c r="F9184" s="780"/>
      <c r="H9184" s="186"/>
    </row>
    <row r="9185" spans="1:8" ht="12" hidden="1" customHeight="1">
      <c r="A9185" s="198" t="s">
        <v>13365</v>
      </c>
      <c r="B9185" s="459" t="s">
        <v>10264</v>
      </c>
      <c r="C9185" s="199" t="s">
        <v>8240</v>
      </c>
      <c r="D9185" s="220">
        <v>0.15</v>
      </c>
      <c r="E9185" s="211">
        <f>Insumos!D$15</f>
        <v>33.75</v>
      </c>
      <c r="F9185" s="204">
        <f>PRODUCT(D9185:E9185)</f>
        <v>5.0625</v>
      </c>
      <c r="H9185" s="186"/>
    </row>
    <row r="9186" spans="1:8" ht="12" hidden="1" customHeight="1">
      <c r="A9186" s="198" t="s">
        <v>12121</v>
      </c>
      <c r="B9186" s="459" t="s">
        <v>12122</v>
      </c>
      <c r="C9186" s="199" t="s">
        <v>8240</v>
      </c>
      <c r="D9186" s="220">
        <v>0.15</v>
      </c>
      <c r="E9186" s="211">
        <f>Insumos!D$27</f>
        <v>50</v>
      </c>
      <c r="F9186" s="204">
        <f>PRODUCT(D9186:E9186)</f>
        <v>7.5</v>
      </c>
      <c r="H9186" s="186"/>
    </row>
    <row r="9187" spans="1:8" ht="12" hidden="1" customHeight="1">
      <c r="A9187" s="783" t="s">
        <v>10905</v>
      </c>
      <c r="B9187" s="784"/>
      <c r="C9187" s="784"/>
      <c r="D9187" s="784"/>
      <c r="E9187" s="784"/>
      <c r="F9187" s="511">
        <f>SUM(F9185:F9186)</f>
        <v>12.5625</v>
      </c>
      <c r="H9187" s="186"/>
    </row>
    <row r="9188" spans="1:8" ht="12" hidden="1" customHeight="1">
      <c r="A9188" s="778" t="s">
        <v>8771</v>
      </c>
      <c r="B9188" s="779"/>
      <c r="C9188" s="779"/>
      <c r="D9188" s="779"/>
      <c r="E9188" s="779"/>
      <c r="F9188" s="780"/>
      <c r="H9188" s="186"/>
    </row>
    <row r="9189" spans="1:8" ht="12" hidden="1" customHeight="1">
      <c r="A9189" s="510" t="s">
        <v>10911</v>
      </c>
      <c r="B9189" s="459" t="s">
        <v>10912</v>
      </c>
      <c r="C9189" s="199" t="s">
        <v>8240</v>
      </c>
      <c r="D9189" s="220">
        <v>4.2999999999999997E-2</v>
      </c>
      <c r="E9189" s="272">
        <f>B$3927/1.25</f>
        <v>256.14400000000001</v>
      </c>
      <c r="F9189" s="204">
        <f>PRODUCT(D9189:E9189)</f>
        <v>11.014192</v>
      </c>
      <c r="H9189" s="186"/>
    </row>
    <row r="9190" spans="1:8" ht="12" hidden="1" customHeight="1">
      <c r="A9190" s="862" t="s">
        <v>65</v>
      </c>
      <c r="B9190" s="863"/>
      <c r="C9190" s="863"/>
      <c r="D9190" s="863"/>
      <c r="E9190" s="863"/>
      <c r="F9190" s="511">
        <f>SUM(F9189)</f>
        <v>11.014192</v>
      </c>
      <c r="H9190" s="186"/>
    </row>
    <row r="9191" spans="1:8" ht="12" hidden="1" customHeight="1">
      <c r="A9191" s="783"/>
      <c r="B9191" s="784"/>
      <c r="C9191" s="784"/>
      <c r="D9191" s="784"/>
      <c r="E9191" s="784"/>
      <c r="F9191" s="864"/>
      <c r="H9191" s="186"/>
    </row>
    <row r="9192" spans="1:8" ht="12" hidden="1" customHeight="1">
      <c r="A9192" s="865" t="s">
        <v>10906</v>
      </c>
      <c r="B9192" s="866"/>
      <c r="C9192" s="866"/>
      <c r="D9192" s="866"/>
      <c r="E9192" s="866"/>
      <c r="F9192" s="511">
        <f>SUM(F9190,F9187,F9183,F9179)</f>
        <v>26.679691999999999</v>
      </c>
      <c r="H9192" s="186"/>
    </row>
    <row r="9193" spans="1:8" ht="12" hidden="1" customHeight="1">
      <c r="A9193" s="865" t="s">
        <v>10907</v>
      </c>
      <c r="B9193" s="866"/>
      <c r="C9193" s="866"/>
      <c r="D9193" s="866"/>
      <c r="E9193" s="866"/>
      <c r="F9193" s="213">
        <f>F$10*(F9183)</f>
        <v>2.6266920000000002</v>
      </c>
      <c r="H9193" s="186"/>
    </row>
    <row r="9194" spans="1:8" ht="12" hidden="1" customHeight="1">
      <c r="A9194" s="865" t="s">
        <v>10908</v>
      </c>
      <c r="B9194" s="866"/>
      <c r="C9194" s="866"/>
      <c r="D9194" s="866"/>
      <c r="E9194" s="866"/>
      <c r="F9194" s="213">
        <f>SUM(F9192:F9193)*F$11</f>
        <v>5.8612768000000006</v>
      </c>
      <c r="H9194" s="186"/>
    </row>
    <row r="9195" spans="1:8" ht="12" hidden="1" customHeight="1">
      <c r="A9195" s="867" t="s">
        <v>66</v>
      </c>
      <c r="B9195" s="868"/>
      <c r="C9195" s="868"/>
      <c r="D9195" s="868"/>
      <c r="E9195" s="868"/>
      <c r="F9195" s="216">
        <f>SUM(F9192:F9194)</f>
        <v>35.1676608</v>
      </c>
      <c r="H9195" s="186"/>
    </row>
    <row r="9196" spans="1:8" ht="12" hidden="1" customHeight="1">
      <c r="H9196" s="186"/>
    </row>
    <row r="9197" spans="1:8" ht="12" hidden="1" customHeight="1">
      <c r="A9197" s="787" t="s">
        <v>7729</v>
      </c>
      <c r="B9197" s="788"/>
      <c r="C9197" s="788"/>
      <c r="D9197" s="788"/>
      <c r="E9197" s="781" t="s">
        <v>6571</v>
      </c>
      <c r="F9197" s="782"/>
      <c r="H9197" s="186"/>
    </row>
    <row r="9198" spans="1:8" ht="12" hidden="1" customHeight="1">
      <c r="A9198" s="190" t="s">
        <v>10268</v>
      </c>
      <c r="B9198" s="191">
        <f>ROUND(F9216,2)</f>
        <v>17.91</v>
      </c>
      <c r="C9198" s="192"/>
      <c r="D9198" s="193"/>
      <c r="E9198" s="192"/>
      <c r="F9198" s="194"/>
      <c r="H9198" s="186"/>
    </row>
    <row r="9199" spans="1:8" ht="12" hidden="1" customHeight="1">
      <c r="A9199" s="195" t="s">
        <v>12885</v>
      </c>
      <c r="B9199" s="196" t="s">
        <v>8261</v>
      </c>
      <c r="C9199" s="196" t="s">
        <v>8262</v>
      </c>
      <c r="D9199" s="196" t="s">
        <v>8263</v>
      </c>
      <c r="E9199" s="196" t="s">
        <v>8264</v>
      </c>
      <c r="F9199" s="197" t="s">
        <v>8265</v>
      </c>
      <c r="H9199" s="186"/>
    </row>
    <row r="9200" spans="1:8" ht="12" hidden="1" customHeight="1">
      <c r="A9200" s="778" t="s">
        <v>6573</v>
      </c>
      <c r="B9200" s="779"/>
      <c r="C9200" s="779"/>
      <c r="D9200" s="779"/>
      <c r="E9200" s="779"/>
      <c r="F9200" s="780"/>
      <c r="H9200" s="186"/>
    </row>
    <row r="9201" spans="1:8" ht="12" hidden="1" customHeight="1">
      <c r="A9201" s="342" t="s">
        <v>8232</v>
      </c>
      <c r="B9201" s="343" t="s">
        <v>8233</v>
      </c>
      <c r="C9201" s="344" t="s">
        <v>13436</v>
      </c>
      <c r="D9201" s="345">
        <v>2.86E-2</v>
      </c>
      <c r="E9201" s="210">
        <f>Insumos!D$117</f>
        <v>10.068899999999999</v>
      </c>
      <c r="F9201" s="204">
        <f>PRODUCT(D9201:E9201)</f>
        <v>0.28797054</v>
      </c>
      <c r="H9201" s="186"/>
    </row>
    <row r="9202" spans="1:8" ht="12" hidden="1" customHeight="1">
      <c r="A9202" s="783" t="s">
        <v>6574</v>
      </c>
      <c r="B9202" s="784"/>
      <c r="C9202" s="784"/>
      <c r="D9202" s="784"/>
      <c r="E9202" s="784"/>
      <c r="F9202" s="204">
        <f>SUM(F9201:F9201)</f>
        <v>0.28797054</v>
      </c>
      <c r="H9202" s="186"/>
    </row>
    <row r="9203" spans="1:8" ht="12" hidden="1" customHeight="1">
      <c r="A9203" s="778" t="s">
        <v>13437</v>
      </c>
      <c r="B9203" s="779"/>
      <c r="C9203" s="779"/>
      <c r="D9203" s="779"/>
      <c r="E9203" s="779"/>
      <c r="F9203" s="780"/>
      <c r="H9203" s="186"/>
    </row>
    <row r="9204" spans="1:8" ht="12" hidden="1" customHeight="1">
      <c r="A9204" s="343" t="s">
        <v>8236</v>
      </c>
      <c r="B9204" s="343" t="s">
        <v>8237</v>
      </c>
      <c r="C9204" s="344" t="s">
        <v>13436</v>
      </c>
      <c r="D9204" s="345">
        <v>0.3</v>
      </c>
      <c r="E9204" s="330">
        <f>F$14</f>
        <v>2.89</v>
      </c>
      <c r="F9204" s="204">
        <f>PRODUCT(D9204:E9204)</f>
        <v>0.86699999999999999</v>
      </c>
      <c r="H9204" s="186"/>
    </row>
    <row r="9205" spans="1:8" ht="12" hidden="1" customHeight="1">
      <c r="A9205" s="343" t="s">
        <v>4681</v>
      </c>
      <c r="B9205" s="343" t="s">
        <v>4682</v>
      </c>
      <c r="C9205" s="344" t="s">
        <v>13436</v>
      </c>
      <c r="D9205" s="345">
        <v>0.88</v>
      </c>
      <c r="E9205" s="330">
        <f>F$12</f>
        <v>2.12</v>
      </c>
      <c r="F9205" s="204">
        <f>PRODUCT(D9205:E9205)</f>
        <v>1.8656000000000001</v>
      </c>
      <c r="H9205" s="186"/>
    </row>
    <row r="9206" spans="1:8" ht="12" hidden="1" customHeight="1">
      <c r="A9206" s="783" t="s">
        <v>13444</v>
      </c>
      <c r="B9206" s="784"/>
      <c r="C9206" s="784"/>
      <c r="D9206" s="784"/>
      <c r="E9206" s="784"/>
      <c r="F9206" s="204">
        <f>SUM(F9204:F9205)</f>
        <v>2.7326000000000001</v>
      </c>
      <c r="H9206" s="186"/>
    </row>
    <row r="9207" spans="1:8" ht="12" hidden="1" customHeight="1">
      <c r="A9207" s="778" t="s">
        <v>13445</v>
      </c>
      <c r="B9207" s="779"/>
      <c r="C9207" s="779"/>
      <c r="D9207" s="779"/>
      <c r="E9207" s="779"/>
      <c r="F9207" s="780"/>
    </row>
    <row r="9208" spans="1:8" ht="12" hidden="1" customHeight="1">
      <c r="A9208" s="343" t="s">
        <v>8238</v>
      </c>
      <c r="B9208" s="343" t="s">
        <v>8239</v>
      </c>
      <c r="C9208" s="344" t="s">
        <v>8240</v>
      </c>
      <c r="D9208" s="345">
        <v>3.6499999999999998E-2</v>
      </c>
      <c r="E9208" s="211">
        <f>Insumos!D$13</f>
        <v>42.5</v>
      </c>
      <c r="F9208" s="204">
        <f>PRODUCT(D9208:E9208)</f>
        <v>1.5512499999999998</v>
      </c>
    </row>
    <row r="9209" spans="1:8" ht="12" hidden="1" customHeight="1">
      <c r="A9209" s="343" t="s">
        <v>8241</v>
      </c>
      <c r="B9209" s="343" t="s">
        <v>8242</v>
      </c>
      <c r="C9209" s="344" t="s">
        <v>8240</v>
      </c>
      <c r="D9209" s="345">
        <v>2.5100000000000001E-2</v>
      </c>
      <c r="E9209" s="211">
        <f>Insumos!D$17</f>
        <v>44</v>
      </c>
      <c r="F9209" s="204">
        <f>PRODUCT(D9209:E9209)</f>
        <v>1.1044</v>
      </c>
    </row>
    <row r="9210" spans="1:8" ht="12" hidden="1" customHeight="1">
      <c r="A9210" s="343" t="s">
        <v>8245</v>
      </c>
      <c r="B9210" s="343" t="s">
        <v>8246</v>
      </c>
      <c r="C9210" s="344" t="s">
        <v>8247</v>
      </c>
      <c r="D9210" s="345">
        <v>12</v>
      </c>
      <c r="E9210" s="211">
        <f>Insumos!D$22</f>
        <v>0.46</v>
      </c>
      <c r="F9210" s="204">
        <f>PRODUCT(D9210:E9210)</f>
        <v>5.5200000000000005</v>
      </c>
    </row>
    <row r="9211" spans="1:8" ht="12" hidden="1" customHeight="1">
      <c r="A9211" s="343" t="s">
        <v>6693</v>
      </c>
      <c r="B9211" s="343" t="s">
        <v>6694</v>
      </c>
      <c r="C9211" s="344" t="s">
        <v>8240</v>
      </c>
      <c r="D9211" s="345">
        <v>8.3999999999999995E-3</v>
      </c>
      <c r="E9211" s="211">
        <f>Insumos!D$28</f>
        <v>44</v>
      </c>
      <c r="F9211" s="204">
        <f>PRODUCT(D9211:E9211)</f>
        <v>0.36959999999999998</v>
      </c>
    </row>
    <row r="9212" spans="1:8" ht="12" hidden="1" customHeight="1">
      <c r="A9212" s="783" t="s">
        <v>10905</v>
      </c>
      <c r="B9212" s="784"/>
      <c r="C9212" s="784"/>
      <c r="D9212" s="784"/>
      <c r="E9212" s="784"/>
      <c r="F9212" s="204">
        <f>SUM(F9208:F9211)</f>
        <v>8.5452500000000011</v>
      </c>
    </row>
    <row r="9213" spans="1:8" ht="12" hidden="1" customHeight="1">
      <c r="A9213" s="783" t="s">
        <v>6572</v>
      </c>
      <c r="B9213" s="784"/>
      <c r="C9213" s="784"/>
      <c r="D9213" s="784"/>
      <c r="E9213" s="206" t="s">
        <v>10906</v>
      </c>
      <c r="F9213" s="204">
        <f>SUM(F9202,F9206,F9212)</f>
        <v>11.565820540000001</v>
      </c>
    </row>
    <row r="9214" spans="1:8" ht="12" hidden="1" customHeight="1">
      <c r="A9214" s="783"/>
      <c r="B9214" s="784"/>
      <c r="C9214" s="784"/>
      <c r="D9214" s="784"/>
      <c r="E9214" s="206" t="s">
        <v>10907</v>
      </c>
      <c r="F9214" s="213">
        <f>F$10*(F9206)</f>
        <v>3.3556328</v>
      </c>
    </row>
    <row r="9215" spans="1:8" ht="12" hidden="1" customHeight="1">
      <c r="A9215" s="783"/>
      <c r="B9215" s="784"/>
      <c r="C9215" s="784"/>
      <c r="D9215" s="784"/>
      <c r="E9215" s="206" t="s">
        <v>10908</v>
      </c>
      <c r="F9215" s="213">
        <f>SUM(F9213:F9214)*F$11</f>
        <v>2.9842906680000003</v>
      </c>
    </row>
    <row r="9216" spans="1:8" ht="12" hidden="1" customHeight="1">
      <c r="A9216" s="789"/>
      <c r="B9216" s="790"/>
      <c r="C9216" s="790"/>
      <c r="D9216" s="790"/>
      <c r="E9216" s="214" t="s">
        <v>10909</v>
      </c>
      <c r="F9216" s="216">
        <f>SUM(F9213:F9215)</f>
        <v>17.905744008000003</v>
      </c>
    </row>
    <row r="9217" spans="1:6" ht="12" hidden="1" customHeight="1">
      <c r="A9217" s="206"/>
      <c r="B9217" s="206"/>
      <c r="C9217" s="206"/>
      <c r="D9217" s="206"/>
      <c r="E9217" s="206"/>
      <c r="F9217" s="220"/>
    </row>
    <row r="9218" spans="1:6" hidden="1">
      <c r="A9218" s="206"/>
      <c r="B9218" s="206"/>
      <c r="C9218" s="206"/>
      <c r="D9218" s="206"/>
      <c r="E9218" s="206"/>
      <c r="F9218" s="220"/>
    </row>
    <row r="9219" spans="1:6" ht="12.75" hidden="1" customHeight="1">
      <c r="A9219" s="787" t="s">
        <v>7730</v>
      </c>
      <c r="B9219" s="788"/>
      <c r="C9219" s="788"/>
      <c r="D9219" s="788"/>
      <c r="E9219" s="781" t="s">
        <v>6571</v>
      </c>
      <c r="F9219" s="782"/>
    </row>
    <row r="9220" spans="1:6" hidden="1">
      <c r="A9220" s="190" t="s">
        <v>10268</v>
      </c>
      <c r="B9220" s="191">
        <f>ROUND(F9236,2)</f>
        <v>4.2</v>
      </c>
      <c r="C9220" s="269"/>
      <c r="D9220" s="269"/>
      <c r="E9220" s="270"/>
      <c r="F9220" s="271"/>
    </row>
    <row r="9221" spans="1:6" hidden="1">
      <c r="A9221" s="195" t="s">
        <v>12885</v>
      </c>
      <c r="B9221" s="196" t="s">
        <v>8261</v>
      </c>
      <c r="C9221" s="196" t="s">
        <v>8262</v>
      </c>
      <c r="D9221" s="196" t="s">
        <v>8263</v>
      </c>
      <c r="E9221" s="196" t="s">
        <v>8264</v>
      </c>
      <c r="F9221" s="197" t="s">
        <v>8265</v>
      </c>
    </row>
    <row r="9222" spans="1:6" ht="12.75" hidden="1" customHeight="1">
      <c r="A9222" s="778" t="s">
        <v>13437</v>
      </c>
      <c r="B9222" s="779"/>
      <c r="C9222" s="779"/>
      <c r="D9222" s="779"/>
      <c r="E9222" s="779"/>
      <c r="F9222" s="780"/>
    </row>
    <row r="9223" spans="1:6" hidden="1">
      <c r="A9223" s="343" t="s">
        <v>8236</v>
      </c>
      <c r="B9223" s="343" t="s">
        <v>8237</v>
      </c>
      <c r="C9223" s="344" t="s">
        <v>13436</v>
      </c>
      <c r="D9223" s="345">
        <v>0.45</v>
      </c>
      <c r="E9223" s="330">
        <f>F$14</f>
        <v>2.89</v>
      </c>
      <c r="F9223" s="204">
        <f>PRODUCT(D9223:E9223)</f>
        <v>1.3005</v>
      </c>
    </row>
    <row r="9224" spans="1:6" hidden="1">
      <c r="A9224" s="343" t="s">
        <v>4681</v>
      </c>
      <c r="B9224" s="343" t="s">
        <v>4682</v>
      </c>
      <c r="C9224" s="344" t="s">
        <v>13436</v>
      </c>
      <c r="D9224" s="345">
        <v>0.45</v>
      </c>
      <c r="E9224" s="330">
        <f>F$12</f>
        <v>2.12</v>
      </c>
      <c r="F9224" s="204">
        <f>PRODUCT(D9224:E9224)</f>
        <v>0.95400000000000007</v>
      </c>
    </row>
    <row r="9225" spans="1:6" ht="12.75" hidden="1" customHeight="1">
      <c r="A9225" s="783" t="s">
        <v>13444</v>
      </c>
      <c r="B9225" s="784"/>
      <c r="C9225" s="784"/>
      <c r="D9225" s="784"/>
      <c r="E9225" s="784"/>
      <c r="F9225" s="204">
        <f>SUM(F9223:F9224)</f>
        <v>2.2545000000000002</v>
      </c>
    </row>
    <row r="9226" spans="1:6" hidden="1">
      <c r="A9226" s="778" t="s">
        <v>13445</v>
      </c>
      <c r="B9226" s="779"/>
      <c r="C9226" s="779"/>
      <c r="D9226" s="779"/>
      <c r="E9226" s="779"/>
      <c r="F9226" s="780"/>
    </row>
    <row r="9227" spans="1:6" hidden="1">
      <c r="A9227" s="343" t="s">
        <v>8056</v>
      </c>
      <c r="B9227" s="343" t="s">
        <v>8057</v>
      </c>
      <c r="C9227" s="344" t="s">
        <v>8240</v>
      </c>
      <c r="D9227" s="345">
        <v>2E-3</v>
      </c>
      <c r="E9227" s="211">
        <f>Insumos!D$12</f>
        <v>42.5</v>
      </c>
      <c r="F9227" s="204">
        <f>PRODUCT(D9227:E9227)</f>
        <v>8.5000000000000006E-2</v>
      </c>
    </row>
    <row r="9228" spans="1:6" hidden="1">
      <c r="A9228" s="343" t="s">
        <v>8245</v>
      </c>
      <c r="B9228" s="343" t="s">
        <v>8246</v>
      </c>
      <c r="C9228" s="344" t="s">
        <v>8247</v>
      </c>
      <c r="D9228" s="345">
        <v>0.82</v>
      </c>
      <c r="E9228" s="211">
        <f>Insumos!D$22</f>
        <v>0.46</v>
      </c>
      <c r="F9228" s="204">
        <f>PRODUCT(D9228:E9228)</f>
        <v>0.37719999999999998</v>
      </c>
    </row>
    <row r="9229" spans="1:6" ht="12.75" hidden="1" customHeight="1">
      <c r="A9229" s="783" t="s">
        <v>10905</v>
      </c>
      <c r="B9229" s="784"/>
      <c r="C9229" s="784"/>
      <c r="D9229" s="784"/>
      <c r="E9229" s="784"/>
      <c r="F9229" s="204">
        <f>SUM(F9227:F9228)</f>
        <v>0.4622</v>
      </c>
    </row>
    <row r="9230" spans="1:6" hidden="1">
      <c r="A9230" s="778" t="s">
        <v>8771</v>
      </c>
      <c r="B9230" s="779"/>
      <c r="C9230" s="779"/>
      <c r="D9230" s="779"/>
      <c r="E9230" s="779"/>
      <c r="F9230" s="780"/>
    </row>
    <row r="9231" spans="1:6" ht="22.5" hidden="1">
      <c r="A9231" s="342" t="s">
        <v>2449</v>
      </c>
      <c r="B9231" s="343" t="s">
        <v>2450</v>
      </c>
      <c r="C9231" s="344" t="s">
        <v>8240</v>
      </c>
      <c r="D9231" s="345">
        <v>1E-3</v>
      </c>
      <c r="E9231" s="272">
        <f>B$4395/1.25</f>
        <v>219.11199999999999</v>
      </c>
      <c r="F9231" s="204">
        <f>PRODUCT(D9231:E9231)</f>
        <v>0.219112</v>
      </c>
    </row>
    <row r="9232" spans="1:6" ht="12.75" hidden="1" customHeight="1">
      <c r="A9232" s="783" t="s">
        <v>10886</v>
      </c>
      <c r="B9232" s="784"/>
      <c r="C9232" s="784"/>
      <c r="D9232" s="784"/>
      <c r="E9232" s="784"/>
      <c r="F9232" s="204">
        <f>SUM(F9231:F9231)</f>
        <v>0.219112</v>
      </c>
    </row>
    <row r="9233" spans="1:6" hidden="1">
      <c r="A9233" s="783" t="s">
        <v>6572</v>
      </c>
      <c r="B9233" s="784"/>
      <c r="C9233" s="784"/>
      <c r="D9233" s="784"/>
      <c r="E9233" s="206" t="s">
        <v>10906</v>
      </c>
      <c r="F9233" s="204">
        <f>SUM(F9225,F9229,F9232)</f>
        <v>2.9358120000000003</v>
      </c>
    </row>
    <row r="9234" spans="1:6" hidden="1">
      <c r="A9234" s="783"/>
      <c r="B9234" s="784"/>
      <c r="C9234" s="784"/>
      <c r="D9234" s="784"/>
      <c r="E9234" s="206" t="s">
        <v>10907</v>
      </c>
      <c r="F9234" s="213">
        <f>F$10*(F9229)</f>
        <v>0.56758160000000002</v>
      </c>
    </row>
    <row r="9235" spans="1:6" hidden="1">
      <c r="A9235" s="783"/>
      <c r="B9235" s="784"/>
      <c r="C9235" s="784"/>
      <c r="D9235" s="784"/>
      <c r="E9235" s="206" t="s">
        <v>10908</v>
      </c>
      <c r="F9235" s="213">
        <f>SUM(F9233:F9234)*F$11</f>
        <v>0.70067872000000009</v>
      </c>
    </row>
    <row r="9236" spans="1:6" hidden="1">
      <c r="A9236" s="789"/>
      <c r="B9236" s="790"/>
      <c r="C9236" s="790"/>
      <c r="D9236" s="790"/>
      <c r="E9236" s="214" t="s">
        <v>10909</v>
      </c>
      <c r="F9236" s="216">
        <f>SUM(F9233:F9235)</f>
        <v>4.2040723200000008</v>
      </c>
    </row>
    <row r="9237" spans="1:6" hidden="1">
      <c r="A9237" s="206"/>
      <c r="B9237" s="206"/>
      <c r="C9237" s="206"/>
      <c r="D9237" s="206"/>
      <c r="E9237" s="206"/>
      <c r="F9237" s="220"/>
    </row>
    <row r="9238" spans="1:6" ht="12.75" hidden="1" customHeight="1">
      <c r="A9238" s="787" t="s">
        <v>7731</v>
      </c>
      <c r="B9238" s="788"/>
      <c r="C9238" s="788"/>
      <c r="D9238" s="788"/>
      <c r="E9238" s="781" t="s">
        <v>3998</v>
      </c>
      <c r="F9238" s="782"/>
    </row>
    <row r="9239" spans="1:6" hidden="1">
      <c r="A9239" s="190" t="s">
        <v>10268</v>
      </c>
      <c r="B9239" s="191">
        <f>ROUND(F9251,2)</f>
        <v>7.19</v>
      </c>
      <c r="C9239" s="269"/>
      <c r="D9239" s="269"/>
      <c r="E9239" s="270"/>
      <c r="F9239" s="271"/>
    </row>
    <row r="9240" spans="1:6" hidden="1">
      <c r="A9240" s="195" t="s">
        <v>12885</v>
      </c>
      <c r="B9240" s="196" t="s">
        <v>8261</v>
      </c>
      <c r="C9240" s="196" t="s">
        <v>8262</v>
      </c>
      <c r="D9240" s="196" t="s">
        <v>8263</v>
      </c>
      <c r="E9240" s="196" t="s">
        <v>8264</v>
      </c>
      <c r="F9240" s="197" t="s">
        <v>8265</v>
      </c>
    </row>
    <row r="9241" spans="1:6" ht="12.75" hidden="1" customHeight="1">
      <c r="A9241" s="778" t="s">
        <v>13437</v>
      </c>
      <c r="B9241" s="779"/>
      <c r="C9241" s="779"/>
      <c r="D9241" s="779"/>
      <c r="E9241" s="779"/>
      <c r="F9241" s="780"/>
    </row>
    <row r="9242" spans="1:6" hidden="1">
      <c r="A9242" s="343" t="s">
        <v>736</v>
      </c>
      <c r="B9242" s="343" t="s">
        <v>737</v>
      </c>
      <c r="C9242" s="344" t="s">
        <v>13436</v>
      </c>
      <c r="D9242" s="345">
        <v>0.23</v>
      </c>
      <c r="E9242" s="330">
        <f>F$14</f>
        <v>2.89</v>
      </c>
      <c r="F9242" s="204">
        <f>PRODUCT(D9242:E9242)</f>
        <v>0.66470000000000007</v>
      </c>
    </row>
    <row r="9243" spans="1:6" hidden="1">
      <c r="A9243" s="343" t="s">
        <v>4681</v>
      </c>
      <c r="B9243" s="343" t="s">
        <v>4682</v>
      </c>
      <c r="C9243" s="344" t="s">
        <v>13436</v>
      </c>
      <c r="D9243" s="345">
        <v>0.46</v>
      </c>
      <c r="E9243" s="330">
        <f>F$12</f>
        <v>2.12</v>
      </c>
      <c r="F9243" s="204">
        <f>PRODUCT(D9243:E9243)</f>
        <v>0.97520000000000007</v>
      </c>
    </row>
    <row r="9244" spans="1:6" ht="12.75" hidden="1" customHeight="1">
      <c r="A9244" s="783" t="s">
        <v>13444</v>
      </c>
      <c r="B9244" s="784"/>
      <c r="C9244" s="784"/>
      <c r="D9244" s="784"/>
      <c r="E9244" s="784"/>
      <c r="F9244" s="204">
        <f>SUM(F9242:F9243)</f>
        <v>1.6399000000000001</v>
      </c>
    </row>
    <row r="9245" spans="1:6" hidden="1">
      <c r="A9245" s="778" t="s">
        <v>13445</v>
      </c>
      <c r="B9245" s="779"/>
      <c r="C9245" s="779"/>
      <c r="D9245" s="779"/>
      <c r="E9245" s="779"/>
      <c r="F9245" s="780"/>
    </row>
    <row r="9246" spans="1:6" hidden="1">
      <c r="A9246" s="343" t="s">
        <v>8056</v>
      </c>
      <c r="B9246" s="343" t="s">
        <v>8057</v>
      </c>
      <c r="C9246" s="344" t="s">
        <v>8240</v>
      </c>
      <c r="D9246" s="345">
        <v>5.5E-2</v>
      </c>
      <c r="E9246" s="211">
        <f>Insumos!D$12</f>
        <v>42.5</v>
      </c>
      <c r="F9246" s="204">
        <f>PRODUCT(D9246:E9246)</f>
        <v>2.3374999999999999</v>
      </c>
    </row>
    <row r="9247" spans="1:6" ht="12.75" hidden="1" customHeight="1">
      <c r="A9247" s="783" t="s">
        <v>10905</v>
      </c>
      <c r="B9247" s="784"/>
      <c r="C9247" s="784"/>
      <c r="D9247" s="784"/>
      <c r="E9247" s="784"/>
      <c r="F9247" s="204">
        <f>SUM(F9246:F9246)</f>
        <v>2.3374999999999999</v>
      </c>
    </row>
    <row r="9248" spans="1:6" hidden="1">
      <c r="A9248" s="783" t="s">
        <v>6572</v>
      </c>
      <c r="B9248" s="784"/>
      <c r="C9248" s="784"/>
      <c r="D9248" s="784"/>
      <c r="E9248" s="206" t="s">
        <v>10906</v>
      </c>
      <c r="F9248" s="204">
        <f>SUM(F9244,F9247)</f>
        <v>3.9774000000000003</v>
      </c>
    </row>
    <row r="9249" spans="1:6" hidden="1">
      <c r="A9249" s="783"/>
      <c r="B9249" s="784"/>
      <c r="C9249" s="784"/>
      <c r="D9249" s="784"/>
      <c r="E9249" s="206" t="s">
        <v>10907</v>
      </c>
      <c r="F9249" s="213">
        <f>F$10*(F9244)</f>
        <v>2.0137972</v>
      </c>
    </row>
    <row r="9250" spans="1:6" hidden="1">
      <c r="A9250" s="783"/>
      <c r="B9250" s="784"/>
      <c r="C9250" s="784"/>
      <c r="D9250" s="784"/>
      <c r="E9250" s="206" t="s">
        <v>10908</v>
      </c>
      <c r="F9250" s="213">
        <f>SUM(F9248:F9249)*F$11</f>
        <v>1.19823944</v>
      </c>
    </row>
    <row r="9251" spans="1:6" hidden="1">
      <c r="A9251" s="789"/>
      <c r="B9251" s="790"/>
      <c r="C9251" s="790"/>
      <c r="D9251" s="790"/>
      <c r="E9251" s="214" t="s">
        <v>10909</v>
      </c>
      <c r="F9251" s="216">
        <f>SUM(F9248:F9250)</f>
        <v>7.1894366400000003</v>
      </c>
    </row>
    <row r="9252" spans="1:6" hidden="1">
      <c r="A9252" s="206"/>
      <c r="B9252" s="206"/>
      <c r="C9252" s="206"/>
      <c r="D9252" s="206"/>
      <c r="E9252" s="206"/>
      <c r="F9252" s="220"/>
    </row>
    <row r="9253" spans="1:6" hidden="1">
      <c r="A9253" s="206"/>
      <c r="B9253" s="206"/>
      <c r="C9253" s="206"/>
      <c r="D9253" s="206"/>
      <c r="E9253" s="206"/>
      <c r="F9253" s="220"/>
    </row>
    <row r="9254" spans="1:6" hidden="1">
      <c r="A9254" s="206"/>
      <c r="B9254" s="206"/>
      <c r="C9254" s="206"/>
      <c r="D9254" s="206"/>
      <c r="E9254" s="206"/>
      <c r="F9254" s="220"/>
    </row>
    <row r="9255" spans="1:6" hidden="1">
      <c r="A9255" s="206"/>
      <c r="B9255" s="206"/>
      <c r="C9255" s="206"/>
      <c r="D9255" s="206"/>
      <c r="E9255" s="206"/>
      <c r="F9255" s="220"/>
    </row>
    <row r="9256" spans="1:6" hidden="1">
      <c r="A9256" s="206"/>
      <c r="B9256" s="206"/>
      <c r="C9256" s="206"/>
      <c r="D9256" s="206"/>
      <c r="E9256" s="206"/>
      <c r="F9256" s="220"/>
    </row>
    <row r="9257" spans="1:6" hidden="1">
      <c r="A9257" s="206"/>
      <c r="B9257" s="206"/>
      <c r="C9257" s="206"/>
      <c r="D9257" s="206"/>
      <c r="E9257" s="206"/>
      <c r="F9257" s="220"/>
    </row>
    <row r="9258" spans="1:6" hidden="1">
      <c r="A9258" s="206"/>
      <c r="B9258" s="206"/>
      <c r="C9258" s="206"/>
      <c r="D9258" s="206"/>
      <c r="E9258" s="206"/>
      <c r="F9258" s="220"/>
    </row>
    <row r="9259" spans="1:6" hidden="1">
      <c r="A9259" s="206"/>
      <c r="B9259" s="206"/>
      <c r="C9259" s="206"/>
      <c r="D9259" s="206"/>
      <c r="E9259" s="206"/>
      <c r="F9259" s="220"/>
    </row>
    <row r="9260" spans="1:6" hidden="1">
      <c r="A9260" s="206"/>
      <c r="B9260" s="206"/>
      <c r="C9260" s="206"/>
      <c r="D9260" s="206"/>
      <c r="E9260" s="206"/>
      <c r="F9260" s="220"/>
    </row>
    <row r="9261" spans="1:6" ht="24.75" hidden="1" customHeight="1">
      <c r="A9261" s="787" t="s">
        <v>7732</v>
      </c>
      <c r="B9261" s="788"/>
      <c r="C9261" s="788"/>
      <c r="D9261" s="788"/>
      <c r="E9261" s="781" t="s">
        <v>3998</v>
      </c>
      <c r="F9261" s="782"/>
    </row>
    <row r="9262" spans="1:6" ht="12.75" hidden="1" customHeight="1">
      <c r="A9262" s="190" t="s">
        <v>10268</v>
      </c>
      <c r="B9262" s="191">
        <f>ROUND(F9276,2)</f>
        <v>19.61</v>
      </c>
      <c r="C9262" s="269"/>
      <c r="D9262" s="269"/>
      <c r="E9262" s="270"/>
      <c r="F9262" s="271"/>
    </row>
    <row r="9263" spans="1:6" hidden="1">
      <c r="A9263" s="195" t="s">
        <v>12885</v>
      </c>
      <c r="B9263" s="196" t="s">
        <v>8261</v>
      </c>
      <c r="C9263" s="196" t="s">
        <v>8262</v>
      </c>
      <c r="D9263" s="196" t="s">
        <v>8263</v>
      </c>
      <c r="E9263" s="196" t="s">
        <v>8264</v>
      </c>
      <c r="F9263" s="197" t="s">
        <v>8265</v>
      </c>
    </row>
    <row r="9264" spans="1:6" ht="12.75" hidden="1" customHeight="1">
      <c r="A9264" s="778" t="s">
        <v>13437</v>
      </c>
      <c r="B9264" s="779"/>
      <c r="C9264" s="779"/>
      <c r="D9264" s="779"/>
      <c r="E9264" s="779"/>
      <c r="F9264" s="780"/>
    </row>
    <row r="9265" spans="1:6" hidden="1">
      <c r="A9265" s="329" t="s">
        <v>736</v>
      </c>
      <c r="B9265" s="325" t="s">
        <v>737</v>
      </c>
      <c r="C9265" s="326" t="s">
        <v>13436</v>
      </c>
      <c r="D9265" s="327">
        <v>0.9</v>
      </c>
      <c r="E9265" s="330">
        <f>F$14</f>
        <v>2.89</v>
      </c>
      <c r="F9265" s="204">
        <f>PRODUCT(D9265:E9265)</f>
        <v>2.601</v>
      </c>
    </row>
    <row r="9266" spans="1:6" hidden="1">
      <c r="A9266" s="329" t="s">
        <v>4681</v>
      </c>
      <c r="B9266" s="325" t="s">
        <v>4682</v>
      </c>
      <c r="C9266" s="326" t="s">
        <v>13436</v>
      </c>
      <c r="D9266" s="327">
        <v>1.05</v>
      </c>
      <c r="E9266" s="330">
        <f>F$12</f>
        <v>2.12</v>
      </c>
      <c r="F9266" s="204">
        <f>PRODUCT(D9266:E9266)</f>
        <v>2.2260000000000004</v>
      </c>
    </row>
    <row r="9267" spans="1:6" ht="12.75" hidden="1" customHeight="1">
      <c r="A9267" s="783" t="s">
        <v>13444</v>
      </c>
      <c r="B9267" s="784"/>
      <c r="C9267" s="784"/>
      <c r="D9267" s="784"/>
      <c r="E9267" s="784"/>
      <c r="F9267" s="204">
        <f>SUM(F9265:F9266)</f>
        <v>4.827</v>
      </c>
    </row>
    <row r="9268" spans="1:6" hidden="1">
      <c r="A9268" s="778" t="s">
        <v>13445</v>
      </c>
      <c r="B9268" s="779"/>
      <c r="C9268" s="779"/>
      <c r="D9268" s="779"/>
      <c r="E9268" s="779"/>
      <c r="F9268" s="780"/>
    </row>
    <row r="9269" spans="1:6" hidden="1">
      <c r="A9269" s="329" t="s">
        <v>8056</v>
      </c>
      <c r="B9269" s="325" t="s">
        <v>8057</v>
      </c>
      <c r="C9269" s="326" t="s">
        <v>8240</v>
      </c>
      <c r="D9269" s="327">
        <v>7.1999999999999998E-3</v>
      </c>
      <c r="E9269" s="211">
        <f>Insumos!D$12</f>
        <v>42.5</v>
      </c>
      <c r="F9269" s="204">
        <f>PRODUCT(D9269:E9269)</f>
        <v>0.30599999999999999</v>
      </c>
    </row>
    <row r="9270" spans="1:6" hidden="1">
      <c r="A9270" s="329" t="s">
        <v>13365</v>
      </c>
      <c r="B9270" s="325" t="s">
        <v>10264</v>
      </c>
      <c r="C9270" s="326" t="s">
        <v>8240</v>
      </c>
      <c r="D9270" s="327">
        <v>0.12</v>
      </c>
      <c r="E9270" s="211">
        <f>Insumos!D$15</f>
        <v>33.75</v>
      </c>
      <c r="F9270" s="204">
        <f>PRODUCT(D9270:E9270)</f>
        <v>4.05</v>
      </c>
    </row>
    <row r="9271" spans="1:6" hidden="1">
      <c r="A9271" s="329" t="s">
        <v>8245</v>
      </c>
      <c r="B9271" s="325" t="s">
        <v>8246</v>
      </c>
      <c r="C9271" s="326" t="s">
        <v>8247</v>
      </c>
      <c r="D9271" s="327">
        <v>2.68</v>
      </c>
      <c r="E9271" s="211">
        <f>Insumos!D$22</f>
        <v>0.46</v>
      </c>
      <c r="F9271" s="204">
        <f>PRODUCT(D9271:E9271)</f>
        <v>1.2328000000000001</v>
      </c>
    </row>
    <row r="9272" spans="1:6" ht="12.75" hidden="1" customHeight="1">
      <c r="A9272" s="783" t="s">
        <v>10905</v>
      </c>
      <c r="B9272" s="784"/>
      <c r="C9272" s="784"/>
      <c r="D9272" s="784"/>
      <c r="E9272" s="784"/>
      <c r="F9272" s="204">
        <f>SUM(F9269:F9271)</f>
        <v>5.5888</v>
      </c>
    </row>
    <row r="9273" spans="1:6" hidden="1">
      <c r="A9273" s="783" t="s">
        <v>6572</v>
      </c>
      <c r="B9273" s="784"/>
      <c r="C9273" s="784"/>
      <c r="D9273" s="784"/>
      <c r="E9273" s="206" t="s">
        <v>10906</v>
      </c>
      <c r="F9273" s="204">
        <f>SUM(F9267,F9272)</f>
        <v>10.415800000000001</v>
      </c>
    </row>
    <row r="9274" spans="1:6" hidden="1">
      <c r="A9274" s="783"/>
      <c r="B9274" s="784"/>
      <c r="C9274" s="784"/>
      <c r="D9274" s="784"/>
      <c r="E9274" s="206" t="s">
        <v>10907</v>
      </c>
      <c r="F9274" s="213">
        <f>F$10*(F9267)</f>
        <v>5.927556</v>
      </c>
    </row>
    <row r="9275" spans="1:6" hidden="1">
      <c r="A9275" s="783"/>
      <c r="B9275" s="784"/>
      <c r="C9275" s="784"/>
      <c r="D9275" s="784"/>
      <c r="E9275" s="206" t="s">
        <v>10908</v>
      </c>
      <c r="F9275" s="213">
        <f>SUM(F9273:F9274)*F$11</f>
        <v>3.2686712</v>
      </c>
    </row>
    <row r="9276" spans="1:6" hidden="1">
      <c r="A9276" s="789"/>
      <c r="B9276" s="790"/>
      <c r="C9276" s="790"/>
      <c r="D9276" s="790"/>
      <c r="E9276" s="214" t="s">
        <v>10909</v>
      </c>
      <c r="F9276" s="216">
        <f>SUM(F9273:F9275)</f>
        <v>19.6120272</v>
      </c>
    </row>
    <row r="9277" spans="1:6" hidden="1"/>
    <row r="9278" spans="1:6" ht="24.75" hidden="1" customHeight="1">
      <c r="A9278" s="787" t="s">
        <v>7724</v>
      </c>
      <c r="B9278" s="788"/>
      <c r="C9278" s="788"/>
      <c r="D9278" s="788"/>
      <c r="E9278" s="781" t="s">
        <v>3998</v>
      </c>
      <c r="F9278" s="782"/>
    </row>
    <row r="9279" spans="1:6" ht="12.75" hidden="1" customHeight="1">
      <c r="A9279" s="190" t="s">
        <v>10268</v>
      </c>
      <c r="B9279" s="191">
        <f>ROUND(F9293,2)</f>
        <v>13.53</v>
      </c>
      <c r="C9279" s="269"/>
      <c r="D9279" s="269"/>
      <c r="E9279" s="270"/>
      <c r="F9279" s="271"/>
    </row>
    <row r="9280" spans="1:6" hidden="1">
      <c r="A9280" s="195" t="s">
        <v>12885</v>
      </c>
      <c r="B9280" s="196" t="s">
        <v>8261</v>
      </c>
      <c r="C9280" s="196" t="s">
        <v>8262</v>
      </c>
      <c r="D9280" s="196" t="s">
        <v>8263</v>
      </c>
      <c r="E9280" s="196" t="s">
        <v>8264</v>
      </c>
      <c r="F9280" s="197" t="s">
        <v>8265</v>
      </c>
    </row>
    <row r="9281" spans="1:6" ht="12.75" hidden="1" customHeight="1">
      <c r="A9281" s="778" t="s">
        <v>13437</v>
      </c>
      <c r="B9281" s="779"/>
      <c r="C9281" s="779"/>
      <c r="D9281" s="779"/>
      <c r="E9281" s="779"/>
      <c r="F9281" s="780"/>
    </row>
    <row r="9282" spans="1:6" hidden="1">
      <c r="A9282" s="343" t="s">
        <v>736</v>
      </c>
      <c r="B9282" s="343" t="s">
        <v>737</v>
      </c>
      <c r="C9282" s="344" t="s">
        <v>13436</v>
      </c>
      <c r="D9282" s="345">
        <v>0.5</v>
      </c>
      <c r="E9282" s="330">
        <f>F$14</f>
        <v>2.89</v>
      </c>
      <c r="F9282" s="204">
        <f>PRODUCT(D9282:E9282)</f>
        <v>1.4450000000000001</v>
      </c>
    </row>
    <row r="9283" spans="1:6" hidden="1">
      <c r="A9283" s="343" t="s">
        <v>4681</v>
      </c>
      <c r="B9283" s="343" t="s">
        <v>4682</v>
      </c>
      <c r="C9283" s="344" t="s">
        <v>13436</v>
      </c>
      <c r="D9283" s="345">
        <v>0.45</v>
      </c>
      <c r="E9283" s="330">
        <f>F$12</f>
        <v>2.12</v>
      </c>
      <c r="F9283" s="204">
        <f>PRODUCT(D9283:E9283)</f>
        <v>0.95400000000000007</v>
      </c>
    </row>
    <row r="9284" spans="1:6" ht="12.75" hidden="1" customHeight="1">
      <c r="A9284" s="783" t="s">
        <v>13444</v>
      </c>
      <c r="B9284" s="784"/>
      <c r="C9284" s="784"/>
      <c r="D9284" s="784"/>
      <c r="E9284" s="784"/>
      <c r="F9284" s="204">
        <f>SUM(F9282:F9283)</f>
        <v>2.399</v>
      </c>
    </row>
    <row r="9285" spans="1:6" hidden="1">
      <c r="A9285" s="778" t="s">
        <v>13445</v>
      </c>
      <c r="B9285" s="779"/>
      <c r="C9285" s="779"/>
      <c r="D9285" s="779"/>
      <c r="E9285" s="779"/>
      <c r="F9285" s="780"/>
    </row>
    <row r="9286" spans="1:6" hidden="1">
      <c r="A9286" s="343" t="s">
        <v>8056</v>
      </c>
      <c r="B9286" s="343" t="s">
        <v>8057</v>
      </c>
      <c r="C9286" s="344" t="s">
        <v>8240</v>
      </c>
      <c r="D9286" s="345">
        <v>8.8000000000000005E-3</v>
      </c>
      <c r="E9286" s="211">
        <f>Insumos!D$12</f>
        <v>42.5</v>
      </c>
      <c r="F9286" s="204">
        <f>PRODUCT(D9286:E9286)</f>
        <v>0.374</v>
      </c>
    </row>
    <row r="9287" spans="1:6" hidden="1">
      <c r="A9287" s="343" t="s">
        <v>13365</v>
      </c>
      <c r="B9287" s="343" t="s">
        <v>10264</v>
      </c>
      <c r="C9287" s="344" t="s">
        <v>8240</v>
      </c>
      <c r="D9287" s="345">
        <v>0.12</v>
      </c>
      <c r="E9287" s="211">
        <f>Insumos!D$15</f>
        <v>33.75</v>
      </c>
      <c r="F9287" s="204">
        <f>PRODUCT(D9287:E9287)</f>
        <v>4.05</v>
      </c>
    </row>
    <row r="9288" spans="1:6" hidden="1">
      <c r="A9288" s="343" t="s">
        <v>8245</v>
      </c>
      <c r="B9288" s="343" t="s">
        <v>8246</v>
      </c>
      <c r="C9288" s="344" t="s">
        <v>8247</v>
      </c>
      <c r="D9288" s="345">
        <v>3.28</v>
      </c>
      <c r="E9288" s="211">
        <f>Insumos!D$22</f>
        <v>0.46</v>
      </c>
      <c r="F9288" s="204">
        <f>PRODUCT(D9288:E9288)</f>
        <v>1.5087999999999999</v>
      </c>
    </row>
    <row r="9289" spans="1:6" ht="12.75" hidden="1" customHeight="1">
      <c r="A9289" s="783" t="s">
        <v>10905</v>
      </c>
      <c r="B9289" s="784"/>
      <c r="C9289" s="784"/>
      <c r="D9289" s="784"/>
      <c r="E9289" s="784"/>
      <c r="F9289" s="204">
        <f>SUM(F9286:F9288)</f>
        <v>5.9327999999999994</v>
      </c>
    </row>
    <row r="9290" spans="1:6" hidden="1">
      <c r="A9290" s="783" t="s">
        <v>6572</v>
      </c>
      <c r="B9290" s="784"/>
      <c r="C9290" s="784"/>
      <c r="D9290" s="784"/>
      <c r="E9290" s="206" t="s">
        <v>10906</v>
      </c>
      <c r="F9290" s="204">
        <f>SUM(F9284,F9289)</f>
        <v>8.3317999999999994</v>
      </c>
    </row>
    <row r="9291" spans="1:6" hidden="1">
      <c r="A9291" s="783"/>
      <c r="B9291" s="784"/>
      <c r="C9291" s="784"/>
      <c r="D9291" s="784"/>
      <c r="E9291" s="206" t="s">
        <v>10907</v>
      </c>
      <c r="F9291" s="213">
        <f>F$10*(F9284)</f>
        <v>2.9459719999999998</v>
      </c>
    </row>
    <row r="9292" spans="1:6" hidden="1">
      <c r="A9292" s="783"/>
      <c r="B9292" s="784"/>
      <c r="C9292" s="784"/>
      <c r="D9292" s="784"/>
      <c r="E9292" s="206" t="s">
        <v>10908</v>
      </c>
      <c r="F9292" s="213">
        <f>SUM(F9290:F9291)*F$11</f>
        <v>2.2555543999999998</v>
      </c>
    </row>
    <row r="9293" spans="1:6" hidden="1">
      <c r="A9293" s="789"/>
      <c r="B9293" s="790"/>
      <c r="C9293" s="790"/>
      <c r="D9293" s="790"/>
      <c r="E9293" s="214" t="s">
        <v>10909</v>
      </c>
      <c r="F9293" s="216">
        <f>SUM(F9290:F9292)</f>
        <v>13.533326399999998</v>
      </c>
    </row>
    <row r="9294" spans="1:6" hidden="1">
      <c r="A9294" s="206"/>
      <c r="B9294" s="206"/>
      <c r="C9294" s="206"/>
      <c r="D9294" s="206"/>
      <c r="E9294" s="206"/>
      <c r="F9294" s="220"/>
    </row>
    <row r="9295" spans="1:6" hidden="1">
      <c r="A9295" s="206"/>
      <c r="B9295" s="206"/>
      <c r="C9295" s="206"/>
      <c r="D9295" s="206"/>
      <c r="E9295" s="206"/>
      <c r="F9295" s="220"/>
    </row>
    <row r="9296" spans="1:6" hidden="1">
      <c r="A9296" s="206"/>
      <c r="B9296" s="206"/>
      <c r="C9296" s="206"/>
      <c r="D9296" s="206"/>
      <c r="E9296" s="206"/>
      <c r="F9296" s="220"/>
    </row>
    <row r="9297" spans="1:6" hidden="1">
      <c r="A9297" s="206"/>
      <c r="B9297" s="206"/>
      <c r="C9297" s="206"/>
      <c r="D9297" s="206"/>
      <c r="E9297" s="206"/>
      <c r="F9297" s="220"/>
    </row>
    <row r="9298" spans="1:6" hidden="1">
      <c r="A9298" s="206"/>
      <c r="B9298" s="206"/>
      <c r="C9298" s="206"/>
      <c r="D9298" s="206"/>
      <c r="E9298" s="206"/>
      <c r="F9298" s="220"/>
    </row>
    <row r="9299" spans="1:6" hidden="1">
      <c r="A9299" s="206"/>
      <c r="B9299" s="206"/>
      <c r="C9299" s="206"/>
      <c r="D9299" s="206"/>
      <c r="E9299" s="206"/>
      <c r="F9299" s="220"/>
    </row>
    <row r="9300" spans="1:6" hidden="1">
      <c r="A9300" s="206"/>
      <c r="B9300" s="206"/>
      <c r="C9300" s="206"/>
      <c r="D9300" s="206"/>
      <c r="E9300" s="206"/>
      <c r="F9300" s="220"/>
    </row>
    <row r="9301" spans="1:6" hidden="1">
      <c r="A9301" s="206"/>
      <c r="B9301" s="206"/>
      <c r="C9301" s="206"/>
      <c r="D9301" s="206"/>
      <c r="E9301" s="206"/>
      <c r="F9301" s="220"/>
    </row>
    <row r="9302" spans="1:6" hidden="1"/>
    <row r="9303" spans="1:6" hidden="1">
      <c r="A9303" s="796" t="s">
        <v>7725</v>
      </c>
      <c r="B9303" s="796"/>
      <c r="C9303" s="796"/>
      <c r="D9303" s="796"/>
      <c r="E9303" s="796"/>
      <c r="F9303" s="796"/>
    </row>
    <row r="9305" spans="1:6" ht="12.95" hidden="1" customHeight="1">
      <c r="A9305" s="787" t="s">
        <v>7726</v>
      </c>
      <c r="B9305" s="788"/>
      <c r="C9305" s="788"/>
      <c r="D9305" s="788"/>
      <c r="E9305" s="781" t="s">
        <v>3995</v>
      </c>
      <c r="F9305" s="782"/>
    </row>
    <row r="9306" spans="1:6" ht="12.95" hidden="1" customHeight="1">
      <c r="A9306" s="190" t="s">
        <v>10268</v>
      </c>
      <c r="B9306" s="191">
        <f>ROUND(F9314,2)</f>
        <v>23.34</v>
      </c>
      <c r="C9306" s="512"/>
      <c r="D9306" s="512"/>
      <c r="E9306" s="270"/>
      <c r="F9306" s="271"/>
    </row>
    <row r="9307" spans="1:6" ht="12.95" hidden="1" customHeight="1">
      <c r="A9307" s="195" t="s">
        <v>12885</v>
      </c>
      <c r="B9307" s="196" t="s">
        <v>8261</v>
      </c>
      <c r="C9307" s="196" t="s">
        <v>8262</v>
      </c>
      <c r="D9307" s="196" t="s">
        <v>8263</v>
      </c>
      <c r="E9307" s="196" t="s">
        <v>8264</v>
      </c>
      <c r="F9307" s="197" t="s">
        <v>8265</v>
      </c>
    </row>
    <row r="9308" spans="1:6" ht="12.95" hidden="1" customHeight="1">
      <c r="A9308" s="778" t="s">
        <v>13445</v>
      </c>
      <c r="B9308" s="779"/>
      <c r="C9308" s="779"/>
      <c r="D9308" s="779"/>
      <c r="E9308" s="779"/>
      <c r="F9308" s="780"/>
    </row>
    <row r="9309" spans="1:6" ht="12.95" hidden="1" customHeight="1">
      <c r="A9309" s="343" t="s">
        <v>7727</v>
      </c>
      <c r="B9309" s="343" t="s">
        <v>7728</v>
      </c>
      <c r="C9309" s="344" t="s">
        <v>6555</v>
      </c>
      <c r="D9309" s="345">
        <v>1</v>
      </c>
      <c r="E9309" s="211">
        <f>Insumos!D$5981</f>
        <v>19.45</v>
      </c>
      <c r="F9309" s="204">
        <f>PRODUCT(D9309:E9309)</f>
        <v>19.45</v>
      </c>
    </row>
    <row r="9310" spans="1:6" ht="12.95" hidden="1" customHeight="1">
      <c r="A9310" s="783" t="s">
        <v>10905</v>
      </c>
      <c r="B9310" s="784"/>
      <c r="C9310" s="784"/>
      <c r="D9310" s="784"/>
      <c r="E9310" s="784"/>
      <c r="F9310" s="204">
        <f>SUM(F9309:F9309)</f>
        <v>19.45</v>
      </c>
    </row>
    <row r="9311" spans="1:6" ht="12.95" hidden="1" customHeight="1">
      <c r="A9311" s="783" t="s">
        <v>6572</v>
      </c>
      <c r="B9311" s="784"/>
      <c r="C9311" s="784"/>
      <c r="D9311" s="784"/>
      <c r="E9311" s="206" t="s">
        <v>10906</v>
      </c>
      <c r="F9311" s="204">
        <f>SUM(F9310)</f>
        <v>19.45</v>
      </c>
    </row>
    <row r="9312" spans="1:6" ht="12.95" hidden="1" customHeight="1">
      <c r="A9312" s="783"/>
      <c r="B9312" s="784"/>
      <c r="C9312" s="784"/>
      <c r="D9312" s="784"/>
      <c r="E9312" s="206" t="s">
        <v>10907</v>
      </c>
      <c r="F9312" s="213">
        <f>F$10*(F9306)</f>
        <v>0</v>
      </c>
    </row>
    <row r="9313" spans="1:6" ht="12.95" hidden="1" customHeight="1">
      <c r="A9313" s="783"/>
      <c r="B9313" s="784"/>
      <c r="C9313" s="784"/>
      <c r="D9313" s="784"/>
      <c r="E9313" s="206" t="s">
        <v>10908</v>
      </c>
      <c r="F9313" s="213">
        <f>SUM(F9311:F9312)*F$11</f>
        <v>3.89</v>
      </c>
    </row>
    <row r="9314" spans="1:6" ht="12.95" hidden="1" customHeight="1">
      <c r="A9314" s="789"/>
      <c r="B9314" s="790"/>
      <c r="C9314" s="790"/>
      <c r="D9314" s="790"/>
      <c r="E9314" s="214" t="s">
        <v>10909</v>
      </c>
      <c r="F9314" s="216">
        <f>SUM(F9311:F9313)</f>
        <v>23.34</v>
      </c>
    </row>
    <row r="9315" spans="1:6" ht="12.95" hidden="1" customHeight="1"/>
    <row r="9316" spans="1:6" ht="12.95" hidden="1" customHeight="1">
      <c r="A9316" s="787" t="s">
        <v>9834</v>
      </c>
      <c r="B9316" s="788"/>
      <c r="C9316" s="788"/>
      <c r="D9316" s="788"/>
      <c r="E9316" s="781" t="s">
        <v>3995</v>
      </c>
      <c r="F9316" s="782"/>
    </row>
    <row r="9317" spans="1:6" ht="12.95" hidden="1" customHeight="1">
      <c r="A9317" s="190" t="s">
        <v>10268</v>
      </c>
      <c r="B9317" s="191">
        <f>ROUND(F9328,2)</f>
        <v>27.84</v>
      </c>
      <c r="C9317" s="269"/>
      <c r="D9317" s="269"/>
      <c r="E9317" s="270"/>
      <c r="F9317" s="271"/>
    </row>
    <row r="9318" spans="1:6" ht="12.95" hidden="1" customHeight="1">
      <c r="A9318" s="195" t="s">
        <v>12885</v>
      </c>
      <c r="B9318" s="196" t="s">
        <v>8261</v>
      </c>
      <c r="C9318" s="196" t="s">
        <v>8262</v>
      </c>
      <c r="D9318" s="196" t="s">
        <v>8263</v>
      </c>
      <c r="E9318" s="196" t="s">
        <v>8264</v>
      </c>
      <c r="F9318" s="197" t="s">
        <v>8265</v>
      </c>
    </row>
    <row r="9319" spans="1:6" ht="12.95" hidden="1" customHeight="1">
      <c r="A9319" s="778" t="s">
        <v>13437</v>
      </c>
      <c r="B9319" s="779"/>
      <c r="C9319" s="779"/>
      <c r="D9319" s="779"/>
      <c r="E9319" s="779"/>
      <c r="F9319" s="780"/>
    </row>
    <row r="9320" spans="1:6" ht="12.95" hidden="1" customHeight="1">
      <c r="A9320" s="343" t="s">
        <v>9835</v>
      </c>
      <c r="B9320" s="343" t="s">
        <v>9836</v>
      </c>
      <c r="C9320" s="344" t="s">
        <v>13436</v>
      </c>
      <c r="D9320" s="345">
        <v>0.58299999999999996</v>
      </c>
      <c r="E9320" s="330">
        <f>F$14</f>
        <v>2.89</v>
      </c>
      <c r="F9320" s="204">
        <f>PRODUCT(D9320:E9320)</f>
        <v>1.6848699999999999</v>
      </c>
    </row>
    <row r="9321" spans="1:6" ht="12.95" hidden="1" customHeight="1">
      <c r="A9321" s="783" t="s">
        <v>13444</v>
      </c>
      <c r="B9321" s="784"/>
      <c r="C9321" s="784"/>
      <c r="D9321" s="784"/>
      <c r="E9321" s="784"/>
      <c r="F9321" s="204">
        <f>SUM(F9320:F9320)</f>
        <v>1.6848699999999999</v>
      </c>
    </row>
    <row r="9322" spans="1:6" ht="12.95" hidden="1" customHeight="1">
      <c r="A9322" s="198" t="s">
        <v>13445</v>
      </c>
      <c r="B9322" s="199"/>
      <c r="C9322" s="199"/>
      <c r="D9322" s="199"/>
      <c r="E9322" s="199"/>
      <c r="F9322" s="200"/>
    </row>
    <row r="9323" spans="1:6" ht="12.95" hidden="1" customHeight="1">
      <c r="A9323" s="343" t="s">
        <v>9837</v>
      </c>
      <c r="B9323" s="343" t="s">
        <v>9838</v>
      </c>
      <c r="C9323" s="344" t="s">
        <v>6555</v>
      </c>
      <c r="D9323" s="345">
        <v>1</v>
      </c>
      <c r="E9323" s="211">
        <f>Insumos!D$5982</f>
        <v>19.45</v>
      </c>
      <c r="F9323" s="204">
        <f>PRODUCT(D9323:E9323)</f>
        <v>19.45</v>
      </c>
    </row>
    <row r="9324" spans="1:6" ht="12.95" hidden="1" customHeight="1">
      <c r="A9324" s="783" t="s">
        <v>10905</v>
      </c>
      <c r="B9324" s="784"/>
      <c r="C9324" s="784"/>
      <c r="D9324" s="784"/>
      <c r="E9324" s="784"/>
      <c r="F9324" s="204">
        <f>SUM(F9323:F9323)</f>
        <v>19.45</v>
      </c>
    </row>
    <row r="9325" spans="1:6" ht="12.95" hidden="1" customHeight="1">
      <c r="A9325" s="783" t="s">
        <v>6572</v>
      </c>
      <c r="B9325" s="784"/>
      <c r="C9325" s="784"/>
      <c r="D9325" s="784"/>
      <c r="E9325" s="206" t="s">
        <v>10906</v>
      </c>
      <c r="F9325" s="204">
        <f>SUM(F9321,F9324)</f>
        <v>21.134869999999999</v>
      </c>
    </row>
    <row r="9326" spans="1:6" ht="12.95" hidden="1" customHeight="1">
      <c r="A9326" s="783"/>
      <c r="B9326" s="784"/>
      <c r="C9326" s="784"/>
      <c r="D9326" s="784"/>
      <c r="E9326" s="206" t="s">
        <v>10907</v>
      </c>
      <c r="F9326" s="213">
        <f>F$10*(F9321)</f>
        <v>2.0690203599999997</v>
      </c>
    </row>
    <row r="9327" spans="1:6" ht="12.95" hidden="1" customHeight="1">
      <c r="A9327" s="783"/>
      <c r="B9327" s="784"/>
      <c r="C9327" s="784"/>
      <c r="D9327" s="784"/>
      <c r="E9327" s="206" t="s">
        <v>10908</v>
      </c>
      <c r="F9327" s="213">
        <f>SUM(F9325:F9326)*F$11</f>
        <v>4.6407780719999998</v>
      </c>
    </row>
    <row r="9328" spans="1:6" ht="12.95" hidden="1" customHeight="1">
      <c r="A9328" s="789"/>
      <c r="B9328" s="790"/>
      <c r="C9328" s="790"/>
      <c r="D9328" s="790"/>
      <c r="E9328" s="214" t="s">
        <v>10909</v>
      </c>
      <c r="F9328" s="216">
        <f>SUM(F9325:F9327)</f>
        <v>27.844668431999999</v>
      </c>
    </row>
    <row r="9329" spans="1:6" ht="12.95" hidden="1" customHeight="1">
      <c r="A9329" s="206"/>
      <c r="B9329" s="206"/>
      <c r="C9329" s="206"/>
      <c r="D9329" s="206"/>
      <c r="E9329" s="206"/>
      <c r="F9329" s="220"/>
    </row>
    <row r="9330" spans="1:6" ht="12.95" hidden="1" customHeight="1">
      <c r="A9330" s="787" t="s">
        <v>9845</v>
      </c>
      <c r="B9330" s="788"/>
      <c r="C9330" s="788"/>
      <c r="D9330" s="788"/>
      <c r="E9330" s="781" t="s">
        <v>3998</v>
      </c>
      <c r="F9330" s="782"/>
    </row>
    <row r="9331" spans="1:6" ht="12.95" hidden="1" customHeight="1">
      <c r="A9331" s="190" t="s">
        <v>10268</v>
      </c>
      <c r="B9331" s="191">
        <f>ROUND(F9345,2)</f>
        <v>4.9400000000000004</v>
      </c>
      <c r="C9331" s="269"/>
      <c r="D9331" s="269"/>
      <c r="E9331" s="270"/>
      <c r="F9331" s="271"/>
    </row>
    <row r="9332" spans="1:6" ht="12.95" hidden="1" customHeight="1">
      <c r="A9332" s="195" t="s">
        <v>12885</v>
      </c>
      <c r="B9332" s="196" t="s">
        <v>8261</v>
      </c>
      <c r="C9332" s="196" t="s">
        <v>8262</v>
      </c>
      <c r="D9332" s="196" t="s">
        <v>8263</v>
      </c>
      <c r="E9332" s="196" t="s">
        <v>8264</v>
      </c>
      <c r="F9332" s="197" t="s">
        <v>8265</v>
      </c>
    </row>
    <row r="9333" spans="1:6" ht="12.95" hidden="1" customHeight="1">
      <c r="A9333" s="778" t="s">
        <v>13437</v>
      </c>
      <c r="B9333" s="779"/>
      <c r="C9333" s="779"/>
      <c r="D9333" s="779"/>
      <c r="E9333" s="779"/>
      <c r="F9333" s="780"/>
    </row>
    <row r="9334" spans="1:6" ht="12.95" hidden="1" customHeight="1">
      <c r="A9334" s="343" t="s">
        <v>9835</v>
      </c>
      <c r="B9334" s="343" t="s">
        <v>9836</v>
      </c>
      <c r="C9334" s="344" t="s">
        <v>13436</v>
      </c>
      <c r="D9334" s="345">
        <v>0.2</v>
      </c>
      <c r="E9334" s="330">
        <f>F$14</f>
        <v>2.89</v>
      </c>
      <c r="F9334" s="204">
        <f>PRODUCT(D9334:E9334)</f>
        <v>0.57800000000000007</v>
      </c>
    </row>
    <row r="9335" spans="1:6" ht="12.95" hidden="1" customHeight="1">
      <c r="A9335" s="343" t="s">
        <v>4681</v>
      </c>
      <c r="B9335" s="343" t="s">
        <v>4682</v>
      </c>
      <c r="C9335" s="344" t="s">
        <v>13436</v>
      </c>
      <c r="D9335" s="345">
        <v>1.8599999999999998E-2</v>
      </c>
      <c r="E9335" s="330">
        <f>F$12</f>
        <v>2.12</v>
      </c>
      <c r="F9335" s="204">
        <f>PRODUCT(D9335:E9335)</f>
        <v>3.9432000000000002E-2</v>
      </c>
    </row>
    <row r="9336" spans="1:6" ht="12.95" hidden="1" customHeight="1">
      <c r="A9336" s="783" t="s">
        <v>13444</v>
      </c>
      <c r="B9336" s="784"/>
      <c r="C9336" s="784"/>
      <c r="D9336" s="784"/>
      <c r="E9336" s="784"/>
      <c r="F9336" s="204">
        <f>SUM(F9334:F9335)</f>
        <v>0.61743200000000009</v>
      </c>
    </row>
    <row r="9337" spans="1:6" ht="12.95" hidden="1" customHeight="1">
      <c r="A9337" s="778" t="s">
        <v>13445</v>
      </c>
      <c r="B9337" s="779"/>
      <c r="C9337" s="779"/>
      <c r="D9337" s="779"/>
      <c r="E9337" s="779"/>
      <c r="F9337" s="780"/>
    </row>
    <row r="9338" spans="1:6" ht="12.95" hidden="1" customHeight="1">
      <c r="A9338" s="343" t="s">
        <v>9839</v>
      </c>
      <c r="B9338" s="343" t="s">
        <v>9840</v>
      </c>
      <c r="C9338" s="344" t="s">
        <v>12889</v>
      </c>
      <c r="D9338" s="345">
        <v>0.33</v>
      </c>
      <c r="E9338" s="211">
        <f>Insumos!D$5986</f>
        <v>4.1500000000000004</v>
      </c>
      <c r="F9338" s="204">
        <f>PRODUCT(D9338:E9338)</f>
        <v>1.3695000000000002</v>
      </c>
    </row>
    <row r="9339" spans="1:6" ht="12.95" hidden="1" customHeight="1">
      <c r="A9339" s="343" t="s">
        <v>9841</v>
      </c>
      <c r="B9339" s="343" t="s">
        <v>9842</v>
      </c>
      <c r="C9339" s="344" t="s">
        <v>8240</v>
      </c>
      <c r="D9339" s="345">
        <v>5.6000000000000001E-2</v>
      </c>
      <c r="E9339" s="211">
        <f>Insumos!D$5990</f>
        <v>21.61</v>
      </c>
      <c r="F9339" s="204">
        <f>PRODUCT(D9339:E9339)</f>
        <v>1.2101599999999999</v>
      </c>
    </row>
    <row r="9340" spans="1:6" ht="12.95" hidden="1" customHeight="1">
      <c r="A9340" s="343" t="s">
        <v>9843</v>
      </c>
      <c r="B9340" s="343" t="s">
        <v>9844</v>
      </c>
      <c r="C9340" s="344" t="s">
        <v>8240</v>
      </c>
      <c r="D9340" s="345">
        <v>4.4999999999999998E-2</v>
      </c>
      <c r="E9340" s="211">
        <f>Insumos!D$5979</f>
        <v>3.57</v>
      </c>
      <c r="F9340" s="204">
        <f>PRODUCT(D9340:E9340)</f>
        <v>0.16064999999999999</v>
      </c>
    </row>
    <row r="9341" spans="1:6" ht="12.95" hidden="1" customHeight="1">
      <c r="A9341" s="783" t="s">
        <v>10905</v>
      </c>
      <c r="B9341" s="784"/>
      <c r="C9341" s="784"/>
      <c r="D9341" s="784"/>
      <c r="E9341" s="784"/>
      <c r="F9341" s="204">
        <f>SUM(F9338:F9340)</f>
        <v>2.74031</v>
      </c>
    </row>
    <row r="9342" spans="1:6" ht="12.95" hidden="1" customHeight="1">
      <c r="A9342" s="783" t="s">
        <v>6572</v>
      </c>
      <c r="B9342" s="784"/>
      <c r="C9342" s="784"/>
      <c r="D9342" s="784"/>
      <c r="E9342" s="206" t="s">
        <v>10906</v>
      </c>
      <c r="F9342" s="204">
        <f>SUM(F9336,F9341)</f>
        <v>3.357742</v>
      </c>
    </row>
    <row r="9343" spans="1:6" ht="12.95" hidden="1" customHeight="1">
      <c r="A9343" s="783"/>
      <c r="B9343" s="784"/>
      <c r="C9343" s="784"/>
      <c r="D9343" s="784"/>
      <c r="E9343" s="206" t="s">
        <v>10907</v>
      </c>
      <c r="F9343" s="213">
        <f>F$10*(F9336)</f>
        <v>0.75820649600000012</v>
      </c>
    </row>
    <row r="9344" spans="1:6" ht="12.95" hidden="1" customHeight="1">
      <c r="A9344" s="783"/>
      <c r="B9344" s="784"/>
      <c r="C9344" s="784"/>
      <c r="D9344" s="784"/>
      <c r="E9344" s="206" t="s">
        <v>10908</v>
      </c>
      <c r="F9344" s="213">
        <f>SUM(F9342:F9343)*F$11</f>
        <v>0.82318969919999996</v>
      </c>
    </row>
    <row r="9345" spans="1:6" ht="12.95" hidden="1" customHeight="1">
      <c r="A9345" s="789"/>
      <c r="B9345" s="790"/>
      <c r="C9345" s="790"/>
      <c r="D9345" s="790"/>
      <c r="E9345" s="214" t="s">
        <v>10909</v>
      </c>
      <c r="F9345" s="216">
        <f>SUM(F9342:F9344)</f>
        <v>4.9391381952</v>
      </c>
    </row>
    <row r="9346" spans="1:6" hidden="1"/>
    <row r="9347" spans="1:6" ht="12.75" hidden="1" customHeight="1">
      <c r="A9347" s="787" t="s">
        <v>9846</v>
      </c>
      <c r="B9347" s="788"/>
      <c r="C9347" s="788"/>
      <c r="D9347" s="788"/>
      <c r="E9347" s="781" t="s">
        <v>3998</v>
      </c>
      <c r="F9347" s="782"/>
    </row>
    <row r="9348" spans="1:6" hidden="1">
      <c r="A9348" s="190" t="s">
        <v>10268</v>
      </c>
      <c r="B9348" s="191">
        <f>ROUND(F9360,2)</f>
        <v>2.15</v>
      </c>
      <c r="C9348" s="269"/>
      <c r="D9348" s="269"/>
      <c r="E9348" s="270"/>
      <c r="F9348" s="271"/>
    </row>
    <row r="9349" spans="1:6" hidden="1">
      <c r="A9349" s="195" t="s">
        <v>12885</v>
      </c>
      <c r="B9349" s="196" t="s">
        <v>8261</v>
      </c>
      <c r="C9349" s="196" t="s">
        <v>8262</v>
      </c>
      <c r="D9349" s="196" t="s">
        <v>8263</v>
      </c>
      <c r="E9349" s="196" t="s">
        <v>8264</v>
      </c>
      <c r="F9349" s="197" t="s">
        <v>8265</v>
      </c>
    </row>
    <row r="9350" spans="1:6" ht="12.75" hidden="1" customHeight="1">
      <c r="A9350" s="778" t="s">
        <v>13437</v>
      </c>
      <c r="B9350" s="779"/>
      <c r="C9350" s="779"/>
      <c r="D9350" s="779"/>
      <c r="E9350" s="779"/>
      <c r="F9350" s="780"/>
    </row>
    <row r="9351" spans="1:6" hidden="1">
      <c r="A9351" s="343" t="s">
        <v>4681</v>
      </c>
      <c r="B9351" s="343" t="s">
        <v>4682</v>
      </c>
      <c r="C9351" s="344" t="s">
        <v>13436</v>
      </c>
      <c r="D9351" s="345">
        <v>0.2</v>
      </c>
      <c r="E9351" s="330">
        <f>F$12</f>
        <v>2.12</v>
      </c>
      <c r="F9351" s="204">
        <f>PRODUCT(D9351:E9351)</f>
        <v>0.42400000000000004</v>
      </c>
    </row>
    <row r="9352" spans="1:6" ht="12.75" hidden="1" customHeight="1">
      <c r="A9352" s="783" t="s">
        <v>13444</v>
      </c>
      <c r="B9352" s="784"/>
      <c r="C9352" s="784"/>
      <c r="D9352" s="784"/>
      <c r="E9352" s="784"/>
      <c r="F9352" s="204">
        <f>SUM(F9351:F9351)</f>
        <v>0.42400000000000004</v>
      </c>
    </row>
    <row r="9353" spans="1:6" hidden="1">
      <c r="A9353" s="778" t="s">
        <v>13445</v>
      </c>
      <c r="B9353" s="779"/>
      <c r="C9353" s="779"/>
      <c r="D9353" s="779"/>
      <c r="E9353" s="779"/>
      <c r="F9353" s="780"/>
    </row>
    <row r="9354" spans="1:6" hidden="1">
      <c r="A9354" s="343" t="s">
        <v>9839</v>
      </c>
      <c r="B9354" s="343" t="s">
        <v>9840</v>
      </c>
      <c r="C9354" s="344" t="s">
        <v>12889</v>
      </c>
      <c r="D9354" s="345">
        <v>0.125</v>
      </c>
      <c r="E9354" s="211">
        <f>Insumos!D$5986</f>
        <v>4.1500000000000004</v>
      </c>
      <c r="F9354" s="204">
        <f>PRODUCT(D9354:E9354)</f>
        <v>0.51875000000000004</v>
      </c>
    </row>
    <row r="9355" spans="1:6" hidden="1">
      <c r="A9355" s="343" t="s">
        <v>9841</v>
      </c>
      <c r="B9355" s="343" t="s">
        <v>9842</v>
      </c>
      <c r="C9355" s="344" t="s">
        <v>8240</v>
      </c>
      <c r="D9355" s="345">
        <v>1.4999999999999999E-2</v>
      </c>
      <c r="E9355" s="211">
        <f>Insumos!D$5990</f>
        <v>21.61</v>
      </c>
      <c r="F9355" s="204">
        <f>PRODUCT(D9355:E9355)</f>
        <v>0.32414999999999999</v>
      </c>
    </row>
    <row r="9356" spans="1:6" ht="12.75" hidden="1" customHeight="1">
      <c r="A9356" s="783" t="s">
        <v>10905</v>
      </c>
      <c r="B9356" s="784"/>
      <c r="C9356" s="784"/>
      <c r="D9356" s="784"/>
      <c r="E9356" s="784"/>
      <c r="F9356" s="204">
        <f>SUM(F9354:F9355)</f>
        <v>0.84289999999999998</v>
      </c>
    </row>
    <row r="9357" spans="1:6" hidden="1">
      <c r="A9357" s="783" t="s">
        <v>6572</v>
      </c>
      <c r="B9357" s="784"/>
      <c r="C9357" s="784"/>
      <c r="D9357" s="784"/>
      <c r="E9357" s="206" t="s">
        <v>10906</v>
      </c>
      <c r="F9357" s="204">
        <f>SUM(F9352,F9356)</f>
        <v>1.2669000000000001</v>
      </c>
    </row>
    <row r="9358" spans="1:6" hidden="1">
      <c r="A9358" s="783"/>
      <c r="B9358" s="784"/>
      <c r="C9358" s="784"/>
      <c r="D9358" s="784"/>
      <c r="E9358" s="206" t="s">
        <v>10907</v>
      </c>
      <c r="F9358" s="213">
        <f>F$10*(F9352)</f>
        <v>0.52067200000000002</v>
      </c>
    </row>
    <row r="9359" spans="1:6" hidden="1">
      <c r="A9359" s="783"/>
      <c r="B9359" s="784"/>
      <c r="C9359" s="784"/>
      <c r="D9359" s="784"/>
      <c r="E9359" s="206" t="s">
        <v>10908</v>
      </c>
      <c r="F9359" s="213">
        <f>SUM(F9357:F9358)*F$11</f>
        <v>0.35751440000000007</v>
      </c>
    </row>
    <row r="9360" spans="1:6" hidden="1">
      <c r="A9360" s="789"/>
      <c r="B9360" s="790"/>
      <c r="C9360" s="790"/>
      <c r="D9360" s="790"/>
      <c r="E9360" s="214" t="s">
        <v>10909</v>
      </c>
      <c r="F9360" s="216">
        <f>SUM(F9357:F9359)</f>
        <v>2.1450864000000003</v>
      </c>
    </row>
    <row r="9361" spans="1:6" hidden="1"/>
    <row r="9362" spans="1:6" ht="12.75" hidden="1" customHeight="1">
      <c r="A9362" s="787" t="s">
        <v>9847</v>
      </c>
      <c r="B9362" s="788"/>
      <c r="C9362" s="788"/>
      <c r="D9362" s="788"/>
      <c r="E9362" s="781" t="s">
        <v>3998</v>
      </c>
      <c r="F9362" s="782"/>
    </row>
    <row r="9363" spans="1:6" hidden="1">
      <c r="A9363" s="190" t="s">
        <v>10268</v>
      </c>
      <c r="B9363" s="191">
        <f>ROUND(F9376,2)</f>
        <v>34.53</v>
      </c>
      <c r="C9363" s="269"/>
      <c r="D9363" s="269"/>
      <c r="E9363" s="270"/>
      <c r="F9363" s="271"/>
    </row>
    <row r="9364" spans="1:6" hidden="1">
      <c r="A9364" s="195" t="s">
        <v>12885</v>
      </c>
      <c r="B9364" s="196" t="s">
        <v>8261</v>
      </c>
      <c r="C9364" s="196" t="s">
        <v>8262</v>
      </c>
      <c r="D9364" s="196" t="s">
        <v>8263</v>
      </c>
      <c r="E9364" s="196" t="s">
        <v>8264</v>
      </c>
      <c r="F9364" s="197" t="s">
        <v>8265</v>
      </c>
    </row>
    <row r="9365" spans="1:6" ht="12.75" hidden="1" customHeight="1">
      <c r="A9365" s="198" t="s">
        <v>13437</v>
      </c>
      <c r="B9365" s="199"/>
      <c r="C9365" s="199"/>
      <c r="D9365" s="199"/>
      <c r="E9365" s="199"/>
      <c r="F9365" s="200"/>
    </row>
    <row r="9366" spans="1:6" hidden="1">
      <c r="A9366" s="343" t="s">
        <v>8236</v>
      </c>
      <c r="B9366" s="343" t="s">
        <v>8237</v>
      </c>
      <c r="C9366" s="344" t="s">
        <v>13436</v>
      </c>
      <c r="D9366" s="345">
        <v>0.5</v>
      </c>
      <c r="E9366" s="330">
        <f>F$14</f>
        <v>2.89</v>
      </c>
      <c r="F9366" s="204">
        <f>PRODUCT(D9366:E9366)</f>
        <v>1.4450000000000001</v>
      </c>
    </row>
    <row r="9367" spans="1:6" hidden="1">
      <c r="A9367" s="343" t="s">
        <v>4681</v>
      </c>
      <c r="B9367" s="343" t="s">
        <v>4682</v>
      </c>
      <c r="C9367" s="344" t="s">
        <v>13436</v>
      </c>
      <c r="D9367" s="345">
        <v>1.8</v>
      </c>
      <c r="E9367" s="330">
        <f>F$12</f>
        <v>2.12</v>
      </c>
      <c r="F9367" s="204">
        <f>PRODUCT(D9367:E9367)</f>
        <v>3.8160000000000003</v>
      </c>
    </row>
    <row r="9368" spans="1:6" ht="12.75" hidden="1" customHeight="1">
      <c r="A9368" s="783" t="s">
        <v>13444</v>
      </c>
      <c r="B9368" s="784"/>
      <c r="C9368" s="784"/>
      <c r="D9368" s="784"/>
      <c r="E9368" s="784"/>
      <c r="F9368" s="204">
        <f>SUM(F9366:F9367)</f>
        <v>5.2610000000000001</v>
      </c>
    </row>
    <row r="9369" spans="1:6" hidden="1">
      <c r="A9369" s="778" t="s">
        <v>13445</v>
      </c>
      <c r="B9369" s="779"/>
      <c r="C9369" s="779"/>
      <c r="D9369" s="779"/>
      <c r="E9369" s="779"/>
      <c r="F9369" s="780"/>
    </row>
    <row r="9370" spans="1:6" hidden="1">
      <c r="A9370" s="343" t="s">
        <v>8056</v>
      </c>
      <c r="B9370" s="343" t="s">
        <v>8057</v>
      </c>
      <c r="C9370" s="344" t="s">
        <v>8240</v>
      </c>
      <c r="D9370" s="345">
        <v>0.08</v>
      </c>
      <c r="E9370" s="211">
        <f>Insumos!D$12</f>
        <v>42.5</v>
      </c>
      <c r="F9370" s="204">
        <f>PRODUCT(D9370:E9370)</f>
        <v>3.4</v>
      </c>
    </row>
    <row r="9371" spans="1:6" hidden="1">
      <c r="A9371" s="343" t="s">
        <v>9848</v>
      </c>
      <c r="B9371" s="343" t="s">
        <v>9849</v>
      </c>
      <c r="C9371" s="344" t="s">
        <v>8240</v>
      </c>
      <c r="D9371" s="345">
        <v>0.21</v>
      </c>
      <c r="E9371" s="211">
        <f>Insumos!D$32</f>
        <v>65</v>
      </c>
      <c r="F9371" s="204">
        <f>PRODUCT(D9371:E9371)</f>
        <v>13.65</v>
      </c>
    </row>
    <row r="9372" spans="1:6" ht="12.75" hidden="1" customHeight="1">
      <c r="A9372" s="783" t="s">
        <v>10905</v>
      </c>
      <c r="B9372" s="784"/>
      <c r="C9372" s="784"/>
      <c r="D9372" s="784"/>
      <c r="E9372" s="784"/>
      <c r="F9372" s="204">
        <f>SUM(F9370:F9371)</f>
        <v>17.05</v>
      </c>
    </row>
    <row r="9373" spans="1:6" hidden="1">
      <c r="A9373" s="783" t="s">
        <v>6572</v>
      </c>
      <c r="B9373" s="784"/>
      <c r="C9373" s="784"/>
      <c r="D9373" s="784"/>
      <c r="E9373" s="206" t="s">
        <v>10906</v>
      </c>
      <c r="F9373" s="204">
        <f>SUM(F9368,F9372)</f>
        <v>22.311</v>
      </c>
    </row>
    <row r="9374" spans="1:6" hidden="1">
      <c r="A9374" s="783"/>
      <c r="B9374" s="784"/>
      <c r="C9374" s="784"/>
      <c r="D9374" s="784"/>
      <c r="E9374" s="206" t="s">
        <v>10907</v>
      </c>
      <c r="F9374" s="213">
        <f>F$10*(F9368)</f>
        <v>6.4605079999999999</v>
      </c>
    </row>
    <row r="9375" spans="1:6" hidden="1">
      <c r="A9375" s="783"/>
      <c r="B9375" s="784"/>
      <c r="C9375" s="784"/>
      <c r="D9375" s="784"/>
      <c r="E9375" s="206" t="s">
        <v>10908</v>
      </c>
      <c r="F9375" s="213">
        <f>SUM(F9373:F9374)*F$11</f>
        <v>5.7543016000000007</v>
      </c>
    </row>
    <row r="9376" spans="1:6" hidden="1">
      <c r="A9376" s="789"/>
      <c r="B9376" s="790"/>
      <c r="C9376" s="790"/>
      <c r="D9376" s="790"/>
      <c r="E9376" s="214" t="s">
        <v>10909</v>
      </c>
      <c r="F9376" s="216">
        <f>SUM(F9373:F9375)</f>
        <v>34.525809600000002</v>
      </c>
    </row>
    <row r="9377" spans="1:6" hidden="1"/>
    <row r="9378" spans="1:6" ht="12.75" hidden="1" customHeight="1">
      <c r="A9378" s="787" t="s">
        <v>9850</v>
      </c>
      <c r="B9378" s="788"/>
      <c r="C9378" s="788"/>
      <c r="D9378" s="788"/>
      <c r="E9378" s="781" t="s">
        <v>3998</v>
      </c>
      <c r="F9378" s="782"/>
    </row>
    <row r="9379" spans="1:6" hidden="1">
      <c r="A9379" s="190" t="s">
        <v>10268</v>
      </c>
      <c r="B9379" s="191">
        <f>ROUND(F9387,2)</f>
        <v>0.91</v>
      </c>
      <c r="C9379" s="269"/>
      <c r="D9379" s="269"/>
      <c r="E9379" s="270"/>
      <c r="F9379" s="271"/>
    </row>
    <row r="9380" spans="1:6" hidden="1">
      <c r="A9380" s="195" t="s">
        <v>12885</v>
      </c>
      <c r="B9380" s="196" t="s">
        <v>8261</v>
      </c>
      <c r="C9380" s="196" t="s">
        <v>8262</v>
      </c>
      <c r="D9380" s="196" t="s">
        <v>8263</v>
      </c>
      <c r="E9380" s="196" t="s">
        <v>8264</v>
      </c>
      <c r="F9380" s="197" t="s">
        <v>8265</v>
      </c>
    </row>
    <row r="9381" spans="1:6" ht="12.75" hidden="1" customHeight="1">
      <c r="A9381" s="778" t="s">
        <v>13437</v>
      </c>
      <c r="B9381" s="779"/>
      <c r="C9381" s="779"/>
      <c r="D9381" s="779"/>
      <c r="E9381" s="779"/>
      <c r="F9381" s="780"/>
    </row>
    <row r="9382" spans="1:6" hidden="1">
      <c r="A9382" s="343" t="s">
        <v>4681</v>
      </c>
      <c r="B9382" s="343" t="s">
        <v>4682</v>
      </c>
      <c r="C9382" s="344" t="s">
        <v>13436</v>
      </c>
      <c r="D9382" s="345">
        <v>0.16</v>
      </c>
      <c r="E9382" s="330">
        <f>F$12</f>
        <v>2.12</v>
      </c>
      <c r="F9382" s="204">
        <f>PRODUCT(D9382:E9382)</f>
        <v>0.3392</v>
      </c>
    </row>
    <row r="9383" spans="1:6" ht="12.75" hidden="1" customHeight="1">
      <c r="A9383" s="783" t="s">
        <v>13444</v>
      </c>
      <c r="B9383" s="784"/>
      <c r="C9383" s="784"/>
      <c r="D9383" s="784"/>
      <c r="E9383" s="784"/>
      <c r="F9383" s="204">
        <f>SUM(F9382:F9382)</f>
        <v>0.3392</v>
      </c>
    </row>
    <row r="9384" spans="1:6" hidden="1">
      <c r="A9384" s="783" t="s">
        <v>6572</v>
      </c>
      <c r="B9384" s="784"/>
      <c r="C9384" s="784"/>
      <c r="D9384" s="784"/>
      <c r="E9384" s="206" t="s">
        <v>10906</v>
      </c>
      <c r="F9384" s="204">
        <f>SUM(F9383)</f>
        <v>0.3392</v>
      </c>
    </row>
    <row r="9385" spans="1:6" hidden="1">
      <c r="A9385" s="783"/>
      <c r="B9385" s="784"/>
      <c r="C9385" s="784"/>
      <c r="D9385" s="784"/>
      <c r="E9385" s="206" t="s">
        <v>10907</v>
      </c>
      <c r="F9385" s="213">
        <f>F$10*(F9383)</f>
        <v>0.41653760000000001</v>
      </c>
    </row>
    <row r="9386" spans="1:6" hidden="1">
      <c r="A9386" s="783"/>
      <c r="B9386" s="784"/>
      <c r="C9386" s="784"/>
      <c r="D9386" s="784"/>
      <c r="E9386" s="206" t="s">
        <v>10908</v>
      </c>
      <c r="F9386" s="213">
        <f>SUM(F9384:F9385)*F$11</f>
        <v>0.15114752000000001</v>
      </c>
    </row>
    <row r="9387" spans="1:6" hidden="1">
      <c r="A9387" s="789"/>
      <c r="B9387" s="790"/>
      <c r="C9387" s="790"/>
      <c r="D9387" s="790"/>
      <c r="E9387" s="214" t="s">
        <v>10909</v>
      </c>
      <c r="F9387" s="216">
        <f>SUM(F9384:F9386)</f>
        <v>0.90688511999999999</v>
      </c>
    </row>
    <row r="9389" spans="1:6">
      <c r="A9389" s="827" t="s">
        <v>9851</v>
      </c>
      <c r="B9389" s="827"/>
      <c r="C9389" s="827"/>
      <c r="D9389" s="827"/>
      <c r="E9389" s="827"/>
      <c r="F9389" s="827"/>
    </row>
    <row r="9391" spans="1:6" ht="12.95" hidden="1" customHeight="1">
      <c r="A9391" s="787" t="s">
        <v>9852</v>
      </c>
      <c r="B9391" s="788"/>
      <c r="C9391" s="788"/>
      <c r="D9391" s="788"/>
      <c r="E9391" s="781" t="s">
        <v>3998</v>
      </c>
      <c r="F9391" s="782"/>
    </row>
    <row r="9392" spans="1:6" ht="12.95" hidden="1" customHeight="1">
      <c r="A9392" s="190" t="s">
        <v>10268</v>
      </c>
      <c r="B9392" s="191">
        <f>ROUND(F9408,2)</f>
        <v>150.22999999999999</v>
      </c>
      <c r="C9392" s="269"/>
      <c r="D9392" s="269"/>
      <c r="E9392" s="270"/>
      <c r="F9392" s="271"/>
    </row>
    <row r="9393" spans="1:6" ht="12.95" hidden="1" customHeight="1">
      <c r="A9393" s="195" t="s">
        <v>12885</v>
      </c>
      <c r="B9393" s="196" t="s">
        <v>8261</v>
      </c>
      <c r="C9393" s="196" t="s">
        <v>8262</v>
      </c>
      <c r="D9393" s="196" t="s">
        <v>8263</v>
      </c>
      <c r="E9393" s="196" t="s">
        <v>8264</v>
      </c>
      <c r="F9393" s="197" t="s">
        <v>8265</v>
      </c>
    </row>
    <row r="9394" spans="1:6" ht="12.95" hidden="1" customHeight="1">
      <c r="A9394" s="778" t="s">
        <v>13437</v>
      </c>
      <c r="B9394" s="779"/>
      <c r="C9394" s="779"/>
      <c r="D9394" s="779"/>
      <c r="E9394" s="779"/>
      <c r="F9394" s="780"/>
    </row>
    <row r="9395" spans="1:6" ht="12.95" hidden="1" customHeight="1">
      <c r="A9395" s="343" t="s">
        <v>8236</v>
      </c>
      <c r="B9395" s="343" t="s">
        <v>8237</v>
      </c>
      <c r="C9395" s="344" t="s">
        <v>13436</v>
      </c>
      <c r="D9395" s="345">
        <v>3.86</v>
      </c>
      <c r="E9395" s="330">
        <f>F$14</f>
        <v>2.89</v>
      </c>
      <c r="F9395" s="204">
        <f>PRODUCT(D9395:E9395)</f>
        <v>11.1554</v>
      </c>
    </row>
    <row r="9396" spans="1:6" ht="12.95" hidden="1" customHeight="1">
      <c r="A9396" s="343" t="s">
        <v>4681</v>
      </c>
      <c r="B9396" s="343" t="s">
        <v>4682</v>
      </c>
      <c r="C9396" s="344" t="s">
        <v>13436</v>
      </c>
      <c r="D9396" s="345">
        <v>6.32</v>
      </c>
      <c r="E9396" s="330">
        <f>F$12</f>
        <v>2.12</v>
      </c>
      <c r="F9396" s="204">
        <f>PRODUCT(D9396:E9396)</f>
        <v>13.398400000000001</v>
      </c>
    </row>
    <row r="9397" spans="1:6" ht="12.95" hidden="1" customHeight="1">
      <c r="A9397" s="783" t="s">
        <v>13444</v>
      </c>
      <c r="B9397" s="784"/>
      <c r="C9397" s="784"/>
      <c r="D9397" s="784"/>
      <c r="E9397" s="784"/>
      <c r="F9397" s="204">
        <f>SUM(F9395:F9396)</f>
        <v>24.553800000000003</v>
      </c>
    </row>
    <row r="9398" spans="1:6" ht="12.95" hidden="1" customHeight="1">
      <c r="A9398" s="778" t="s">
        <v>13445</v>
      </c>
      <c r="B9398" s="779"/>
      <c r="C9398" s="779"/>
      <c r="D9398" s="779"/>
      <c r="E9398" s="779"/>
      <c r="F9398" s="780"/>
    </row>
    <row r="9399" spans="1:6" ht="12.95" hidden="1" customHeight="1">
      <c r="A9399" s="343" t="s">
        <v>8238</v>
      </c>
      <c r="B9399" s="343" t="s">
        <v>8239</v>
      </c>
      <c r="C9399" s="344" t="s">
        <v>8240</v>
      </c>
      <c r="D9399" s="345">
        <v>0.16850000000000001</v>
      </c>
      <c r="E9399" s="211">
        <f>Insumos!D$13</f>
        <v>42.5</v>
      </c>
      <c r="F9399" s="204">
        <f>PRODUCT(D9399:E9399)</f>
        <v>7.1612500000000008</v>
      </c>
    </row>
    <row r="9400" spans="1:6" ht="12.95" hidden="1" customHeight="1">
      <c r="A9400" s="343" t="s">
        <v>2943</v>
      </c>
      <c r="B9400" s="343" t="s">
        <v>2944</v>
      </c>
      <c r="C9400" s="344" t="s">
        <v>8247</v>
      </c>
      <c r="D9400" s="345">
        <v>17.908000000000001</v>
      </c>
      <c r="E9400" s="211">
        <f>Insumos!D$18</f>
        <v>0.4</v>
      </c>
      <c r="F9400" s="204">
        <f>PRODUCT(D9400:E9400)</f>
        <v>7.1632000000000007</v>
      </c>
    </row>
    <row r="9401" spans="1:6" ht="12.95" hidden="1" customHeight="1">
      <c r="A9401" s="343" t="s">
        <v>8245</v>
      </c>
      <c r="B9401" s="343" t="s">
        <v>8246</v>
      </c>
      <c r="C9401" s="344" t="s">
        <v>8247</v>
      </c>
      <c r="D9401" s="345">
        <v>31.047999999999998</v>
      </c>
      <c r="E9401" s="211">
        <f>Insumos!D$22</f>
        <v>0.46</v>
      </c>
      <c r="F9401" s="204">
        <f>PRODUCT(D9401:E9401)</f>
        <v>14.282080000000001</v>
      </c>
    </row>
    <row r="9402" spans="1:6" ht="12.95" hidden="1" customHeight="1">
      <c r="A9402" s="343" t="s">
        <v>12121</v>
      </c>
      <c r="B9402" s="343" t="s">
        <v>12122</v>
      </c>
      <c r="C9402" s="344" t="s">
        <v>8240</v>
      </c>
      <c r="D9402" s="345">
        <v>0.13800000000000001</v>
      </c>
      <c r="E9402" s="211">
        <f>Insumos!D$27</f>
        <v>50</v>
      </c>
      <c r="F9402" s="204">
        <f>PRODUCT(D9402:E9402)</f>
        <v>6.9</v>
      </c>
    </row>
    <row r="9403" spans="1:6" ht="12.95" hidden="1" customHeight="1">
      <c r="A9403" s="343" t="s">
        <v>8272</v>
      </c>
      <c r="B9403" s="343" t="s">
        <v>8273</v>
      </c>
      <c r="C9403" s="344" t="s">
        <v>6555</v>
      </c>
      <c r="D9403" s="345">
        <v>174.9</v>
      </c>
      <c r="E9403" s="211">
        <f>Insumos!D$292</f>
        <v>0.2</v>
      </c>
      <c r="F9403" s="204">
        <f>PRODUCT(D9403:E9403)</f>
        <v>34.980000000000004</v>
      </c>
    </row>
    <row r="9404" spans="1:6" ht="12.95" hidden="1" customHeight="1">
      <c r="A9404" s="783" t="s">
        <v>10905</v>
      </c>
      <c r="B9404" s="784"/>
      <c r="C9404" s="784"/>
      <c r="D9404" s="784"/>
      <c r="E9404" s="784"/>
      <c r="F9404" s="204">
        <f>SUM(F9399:F9403)</f>
        <v>70.486530000000016</v>
      </c>
    </row>
    <row r="9405" spans="1:6" ht="12.95" hidden="1" customHeight="1">
      <c r="A9405" s="783" t="s">
        <v>6572</v>
      </c>
      <c r="B9405" s="784"/>
      <c r="C9405" s="784"/>
      <c r="D9405" s="784"/>
      <c r="E9405" s="206" t="s">
        <v>10906</v>
      </c>
      <c r="F9405" s="204">
        <f>SUM(F9397,F9404)</f>
        <v>95.040330000000012</v>
      </c>
    </row>
    <row r="9406" spans="1:6" ht="12.95" hidden="1" customHeight="1">
      <c r="A9406" s="783"/>
      <c r="B9406" s="784"/>
      <c r="C9406" s="784"/>
      <c r="D9406" s="784"/>
      <c r="E9406" s="206" t="s">
        <v>10907</v>
      </c>
      <c r="F9406" s="213">
        <f>F$10*(F9397)</f>
        <v>30.152066400000002</v>
      </c>
    </row>
    <row r="9407" spans="1:6" ht="12.95" hidden="1" customHeight="1">
      <c r="A9407" s="783"/>
      <c r="B9407" s="784"/>
      <c r="C9407" s="784"/>
      <c r="D9407" s="784"/>
      <c r="E9407" s="206" t="s">
        <v>10908</v>
      </c>
      <c r="F9407" s="213">
        <f>SUM(F9405:F9406)*F$11</f>
        <v>25.038479280000004</v>
      </c>
    </row>
    <row r="9408" spans="1:6" ht="12.95" hidden="1" customHeight="1">
      <c r="A9408" s="789"/>
      <c r="B9408" s="790"/>
      <c r="C9408" s="790"/>
      <c r="D9408" s="790"/>
      <c r="E9408" s="214" t="s">
        <v>10909</v>
      </c>
      <c r="F9408" s="216">
        <f>SUM(F9405:F9407)</f>
        <v>150.23087568</v>
      </c>
    </row>
    <row r="9409" spans="1:6" ht="12.95" hidden="1" customHeight="1"/>
    <row r="9410" spans="1:6" ht="12.95" hidden="1" customHeight="1">
      <c r="A9410" s="787" t="s">
        <v>9853</v>
      </c>
      <c r="B9410" s="788"/>
      <c r="C9410" s="788"/>
      <c r="D9410" s="788"/>
      <c r="E9410" s="788"/>
      <c r="F9410" s="188" t="s">
        <v>6571</v>
      </c>
    </row>
    <row r="9411" spans="1:6" ht="12.95" hidden="1" customHeight="1">
      <c r="A9411" s="190" t="s">
        <v>10268</v>
      </c>
      <c r="B9411" s="191">
        <f>ROUND(F9428,2)</f>
        <v>195.2</v>
      </c>
      <c r="C9411" s="269"/>
      <c r="D9411" s="269"/>
      <c r="E9411" s="270"/>
      <c r="F9411" s="271"/>
    </row>
    <row r="9412" spans="1:6" ht="12.95" hidden="1" customHeight="1">
      <c r="A9412" s="195" t="s">
        <v>12885</v>
      </c>
      <c r="B9412" s="196" t="s">
        <v>8261</v>
      </c>
      <c r="C9412" s="196" t="s">
        <v>8262</v>
      </c>
      <c r="D9412" s="196" t="s">
        <v>8263</v>
      </c>
      <c r="E9412" s="196" t="s">
        <v>8264</v>
      </c>
      <c r="F9412" s="197" t="s">
        <v>8265</v>
      </c>
    </row>
    <row r="9413" spans="1:6" ht="12.95" hidden="1" customHeight="1">
      <c r="A9413" s="778" t="s">
        <v>8771</v>
      </c>
      <c r="B9413" s="779"/>
      <c r="C9413" s="779"/>
      <c r="D9413" s="779"/>
      <c r="E9413" s="779"/>
      <c r="F9413" s="780"/>
    </row>
    <row r="9414" spans="1:6" ht="12.95" hidden="1" customHeight="1">
      <c r="A9414" s="342" t="s">
        <v>9854</v>
      </c>
      <c r="B9414" s="343" t="s">
        <v>9855</v>
      </c>
      <c r="C9414" s="344" t="s">
        <v>8240</v>
      </c>
      <c r="D9414" s="345">
        <v>0.16</v>
      </c>
      <c r="E9414" s="272">
        <f>B$5551/1.25</f>
        <v>188.47200000000001</v>
      </c>
      <c r="F9414" s="204">
        <f t="shared" ref="F9414:F9423" si="48">PRODUCT(D9414:E9414)</f>
        <v>30.155520000000003</v>
      </c>
    </row>
    <row r="9415" spans="1:6" ht="12.95" hidden="1" customHeight="1">
      <c r="A9415" s="342" t="s">
        <v>8663</v>
      </c>
      <c r="B9415" s="343" t="s">
        <v>8664</v>
      </c>
      <c r="C9415" s="344" t="s">
        <v>12889</v>
      </c>
      <c r="D9415" s="345">
        <v>1.8</v>
      </c>
      <c r="E9415" s="272">
        <f>B$5352/1.25</f>
        <v>20.408000000000001</v>
      </c>
      <c r="F9415" s="204">
        <f t="shared" si="48"/>
        <v>36.734400000000001</v>
      </c>
    </row>
    <row r="9416" spans="1:6" ht="12.95" hidden="1" customHeight="1">
      <c r="A9416" s="342" t="s">
        <v>11810</v>
      </c>
      <c r="B9416" s="343" t="s">
        <v>11811</v>
      </c>
      <c r="C9416" s="344" t="s">
        <v>12889</v>
      </c>
      <c r="D9416" s="345">
        <v>0.2</v>
      </c>
      <c r="E9416" s="210">
        <f>B$5446/1.25</f>
        <v>62.263999999999996</v>
      </c>
      <c r="F9416" s="204">
        <f t="shared" si="48"/>
        <v>12.4528</v>
      </c>
    </row>
    <row r="9417" spans="1:6" ht="12.95" hidden="1" customHeight="1">
      <c r="A9417" s="342" t="s">
        <v>10913</v>
      </c>
      <c r="B9417" s="343" t="s">
        <v>10914</v>
      </c>
      <c r="C9417" s="344" t="s">
        <v>8247</v>
      </c>
      <c r="D9417" s="345">
        <v>0.92</v>
      </c>
      <c r="E9417" s="273">
        <f>B$4257/1.25</f>
        <v>5.9039999999999999</v>
      </c>
      <c r="F9417" s="204">
        <f t="shared" si="48"/>
        <v>5.4316800000000001</v>
      </c>
    </row>
    <row r="9418" spans="1:6" ht="12.95" hidden="1" customHeight="1">
      <c r="A9418" s="342" t="s">
        <v>8227</v>
      </c>
      <c r="B9418" s="343" t="s">
        <v>8228</v>
      </c>
      <c r="C9418" s="344" t="s">
        <v>8247</v>
      </c>
      <c r="D9418" s="345">
        <v>0.26</v>
      </c>
      <c r="E9418" s="273">
        <f>B$4273/1.25</f>
        <v>6.008</v>
      </c>
      <c r="F9418" s="204">
        <f t="shared" si="48"/>
        <v>1.5620800000000001</v>
      </c>
    </row>
    <row r="9419" spans="1:6" ht="12.95" hidden="1" customHeight="1">
      <c r="A9419" s="342" t="s">
        <v>9856</v>
      </c>
      <c r="B9419" s="343" t="s">
        <v>9857</v>
      </c>
      <c r="C9419" s="344" t="s">
        <v>12889</v>
      </c>
      <c r="D9419" s="345">
        <v>3.8</v>
      </c>
      <c r="E9419" s="273">
        <f>B$6421/1.25</f>
        <v>2.3920000000000003</v>
      </c>
      <c r="F9419" s="204">
        <f t="shared" si="48"/>
        <v>9.0896000000000008</v>
      </c>
    </row>
    <row r="9420" spans="1:6" ht="12.95" hidden="1" customHeight="1">
      <c r="A9420" s="342" t="s">
        <v>10915</v>
      </c>
      <c r="B9420" s="343" t="s">
        <v>10916</v>
      </c>
      <c r="C9420" s="344" t="s">
        <v>8240</v>
      </c>
      <c r="D9420" s="345">
        <v>1.7000000000000001E-2</v>
      </c>
      <c r="E9420" s="273">
        <f>B$4432/1.25</f>
        <v>235.44800000000001</v>
      </c>
      <c r="F9420" s="204">
        <f t="shared" si="48"/>
        <v>4.0026160000000006</v>
      </c>
    </row>
    <row r="9421" spans="1:6" ht="12.95" hidden="1" customHeight="1">
      <c r="A9421" s="342" t="s">
        <v>3967</v>
      </c>
      <c r="B9421" s="343" t="s">
        <v>3968</v>
      </c>
      <c r="C9421" s="344" t="s">
        <v>12889</v>
      </c>
      <c r="D9421" s="345">
        <v>0.36</v>
      </c>
      <c r="E9421" s="273">
        <f>B$4115/1.25</f>
        <v>24.167999999999999</v>
      </c>
      <c r="F9421" s="204">
        <f t="shared" si="48"/>
        <v>8.7004799999999989</v>
      </c>
    </row>
    <row r="9422" spans="1:6" ht="12.95" hidden="1" customHeight="1">
      <c r="A9422" s="342" t="s">
        <v>6678</v>
      </c>
      <c r="B9422" s="343" t="s">
        <v>9858</v>
      </c>
      <c r="C9422" s="344" t="s">
        <v>12889</v>
      </c>
      <c r="D9422" s="345">
        <v>3.8</v>
      </c>
      <c r="E9422" s="210">
        <f>B$6477/1.25</f>
        <v>13.856</v>
      </c>
      <c r="F9422" s="204">
        <f t="shared" si="48"/>
        <v>52.652799999999999</v>
      </c>
    </row>
    <row r="9423" spans="1:6" ht="12.95" hidden="1" customHeight="1">
      <c r="A9423" s="342" t="s">
        <v>10917</v>
      </c>
      <c r="B9423" s="343" t="s">
        <v>9326</v>
      </c>
      <c r="C9423" s="344" t="s">
        <v>8240</v>
      </c>
      <c r="D9423" s="345">
        <v>0.16</v>
      </c>
      <c r="E9423" s="210">
        <f>B$2368/1.25</f>
        <v>11.792</v>
      </c>
      <c r="F9423" s="204">
        <f t="shared" si="48"/>
        <v>1.88672</v>
      </c>
    </row>
    <row r="9424" spans="1:6" ht="12.95" hidden="1" customHeight="1">
      <c r="A9424" s="783" t="s">
        <v>10886</v>
      </c>
      <c r="B9424" s="784"/>
      <c r="C9424" s="784"/>
      <c r="D9424" s="784"/>
      <c r="E9424" s="784"/>
      <c r="F9424" s="204">
        <f>SUM(F9414:F9423)</f>
        <v>162.66869599999998</v>
      </c>
    </row>
    <row r="9425" spans="1:6" ht="12.95" hidden="1" customHeight="1">
      <c r="A9425" s="783" t="s">
        <v>6572</v>
      </c>
      <c r="B9425" s="784"/>
      <c r="C9425" s="784"/>
      <c r="D9425" s="784"/>
      <c r="E9425" s="206" t="s">
        <v>10906</v>
      </c>
      <c r="F9425" s="204">
        <f>SUM(F9424)</f>
        <v>162.66869599999998</v>
      </c>
    </row>
    <row r="9426" spans="1:6" ht="12.95" hidden="1" customHeight="1">
      <c r="A9426" s="783"/>
      <c r="B9426" s="784"/>
      <c r="C9426" s="784"/>
      <c r="D9426" s="784"/>
      <c r="E9426" s="206" t="s">
        <v>10907</v>
      </c>
      <c r="F9426" s="213">
        <f>F$10*(F9411)</f>
        <v>0</v>
      </c>
    </row>
    <row r="9427" spans="1:6" ht="12.95" hidden="1" customHeight="1">
      <c r="A9427" s="783"/>
      <c r="B9427" s="784"/>
      <c r="C9427" s="784"/>
      <c r="D9427" s="784"/>
      <c r="E9427" s="206" t="s">
        <v>10908</v>
      </c>
      <c r="F9427" s="213">
        <f>SUM(F9425:F9426)*F$11</f>
        <v>32.533739199999999</v>
      </c>
    </row>
    <row r="9428" spans="1:6" ht="12.95" hidden="1" customHeight="1">
      <c r="A9428" s="789"/>
      <c r="B9428" s="790"/>
      <c r="C9428" s="790"/>
      <c r="D9428" s="790"/>
      <c r="E9428" s="214" t="s">
        <v>10909</v>
      </c>
      <c r="F9428" s="216">
        <f>SUM(F9425:F9427)</f>
        <v>195.20243519999997</v>
      </c>
    </row>
    <row r="9429" spans="1:6" ht="12.95" hidden="1" customHeight="1">
      <c r="A9429" s="206"/>
      <c r="B9429" s="206"/>
      <c r="C9429" s="206"/>
      <c r="D9429" s="206"/>
      <c r="E9429" s="206"/>
      <c r="F9429" s="220"/>
    </row>
    <row r="9430" spans="1:6" hidden="1"/>
    <row r="9431" spans="1:6" ht="24.75" hidden="1" customHeight="1">
      <c r="A9431" s="787" t="s">
        <v>9202</v>
      </c>
      <c r="B9431" s="788"/>
      <c r="C9431" s="788"/>
      <c r="D9431" s="788"/>
      <c r="E9431" s="781" t="s">
        <v>6571</v>
      </c>
      <c r="F9431" s="782"/>
    </row>
    <row r="9432" spans="1:6" hidden="1">
      <c r="A9432" s="190" t="s">
        <v>10268</v>
      </c>
      <c r="B9432" s="191">
        <f>ROUND(F9455,2)</f>
        <v>120.98</v>
      </c>
      <c r="C9432" s="269"/>
      <c r="D9432" s="269"/>
      <c r="E9432" s="270"/>
      <c r="F9432" s="271"/>
    </row>
    <row r="9433" spans="1:6" hidden="1">
      <c r="A9433" s="195" t="s">
        <v>12885</v>
      </c>
      <c r="B9433" s="196" t="s">
        <v>8261</v>
      </c>
      <c r="C9433" s="196" t="s">
        <v>8262</v>
      </c>
      <c r="D9433" s="196" t="s">
        <v>8263</v>
      </c>
      <c r="E9433" s="196" t="s">
        <v>8264</v>
      </c>
      <c r="F9433" s="197" t="s">
        <v>8265</v>
      </c>
    </row>
    <row r="9434" spans="1:6" ht="12.75" hidden="1" customHeight="1">
      <c r="A9434" s="778" t="s">
        <v>13437</v>
      </c>
      <c r="B9434" s="779"/>
      <c r="C9434" s="779"/>
      <c r="D9434" s="779"/>
      <c r="E9434" s="779"/>
      <c r="F9434" s="780"/>
    </row>
    <row r="9435" spans="1:6" hidden="1">
      <c r="A9435" s="343" t="s">
        <v>8236</v>
      </c>
      <c r="B9435" s="343" t="s">
        <v>8237</v>
      </c>
      <c r="C9435" s="344" t="s">
        <v>13436</v>
      </c>
      <c r="D9435" s="345">
        <v>1.2</v>
      </c>
      <c r="E9435" s="330">
        <f>F$14</f>
        <v>2.89</v>
      </c>
      <c r="F9435" s="204">
        <f>PRODUCT(D9435:E9435)</f>
        <v>3.468</v>
      </c>
    </row>
    <row r="9436" spans="1:6" hidden="1">
      <c r="A9436" s="343" t="s">
        <v>4681</v>
      </c>
      <c r="B9436" s="343" t="s">
        <v>4682</v>
      </c>
      <c r="C9436" s="344" t="s">
        <v>13436</v>
      </c>
      <c r="D9436" s="345">
        <v>1.2</v>
      </c>
      <c r="E9436" s="330">
        <f>F$12</f>
        <v>2.12</v>
      </c>
      <c r="F9436" s="204">
        <f>PRODUCT(D9436:E9436)</f>
        <v>2.544</v>
      </c>
    </row>
    <row r="9437" spans="1:6" ht="12.75" hidden="1" customHeight="1">
      <c r="A9437" s="783" t="s">
        <v>13444</v>
      </c>
      <c r="B9437" s="784"/>
      <c r="C9437" s="784"/>
      <c r="D9437" s="784"/>
      <c r="E9437" s="784"/>
      <c r="F9437" s="204">
        <f>SUM(F9435:F9436)</f>
        <v>6.0120000000000005</v>
      </c>
    </row>
    <row r="9438" spans="1:6" hidden="1">
      <c r="A9438" s="778" t="s">
        <v>13445</v>
      </c>
      <c r="B9438" s="779"/>
      <c r="C9438" s="779"/>
      <c r="D9438" s="779"/>
      <c r="E9438" s="779"/>
      <c r="F9438" s="780"/>
    </row>
    <row r="9439" spans="1:6" hidden="1">
      <c r="A9439" s="343" t="s">
        <v>9203</v>
      </c>
      <c r="B9439" s="343" t="s">
        <v>9204</v>
      </c>
      <c r="C9439" s="344" t="s">
        <v>4675</v>
      </c>
      <c r="D9439" s="345">
        <v>7</v>
      </c>
      <c r="E9439" s="211">
        <f>Insumos!D$573</f>
        <v>0.36</v>
      </c>
      <c r="F9439" s="204">
        <f>PRODUCT(D9439:E9439)</f>
        <v>2.52</v>
      </c>
    </row>
    <row r="9440" spans="1:6" hidden="1">
      <c r="A9440" s="343" t="s">
        <v>9205</v>
      </c>
      <c r="B9440" s="343" t="s">
        <v>9206</v>
      </c>
      <c r="C9440" s="344" t="s">
        <v>8247</v>
      </c>
      <c r="D9440" s="345">
        <v>5.0000000000000001E-3</v>
      </c>
      <c r="E9440" s="211">
        <f>Insumos!D$577</f>
        <v>8.4</v>
      </c>
      <c r="F9440" s="204">
        <f>PRODUCT(D9440:E9440)</f>
        <v>4.2000000000000003E-2</v>
      </c>
    </row>
    <row r="9441" spans="1:6" ht="22.5" hidden="1">
      <c r="A9441" s="343" t="s">
        <v>9207</v>
      </c>
      <c r="B9441" s="343" t="s">
        <v>9208</v>
      </c>
      <c r="C9441" s="344" t="s">
        <v>6555</v>
      </c>
      <c r="D9441" s="345">
        <v>0.52</v>
      </c>
      <c r="E9441" s="211">
        <f>Insumos!D$198</f>
        <v>18.149999999999999</v>
      </c>
      <c r="F9441" s="204">
        <f>PRODUCT(D9441:E9441)</f>
        <v>9.4379999999999988</v>
      </c>
    </row>
    <row r="9442" spans="1:6" ht="12.75" hidden="1" customHeight="1">
      <c r="A9442" s="783" t="s">
        <v>10905</v>
      </c>
      <c r="B9442" s="784"/>
      <c r="C9442" s="784"/>
      <c r="D9442" s="784"/>
      <c r="E9442" s="784"/>
      <c r="F9442" s="204">
        <f>SUM(F9439:F9441)</f>
        <v>11.999999999999998</v>
      </c>
    </row>
    <row r="9443" spans="1:6" hidden="1">
      <c r="A9443" s="778" t="s">
        <v>8771</v>
      </c>
      <c r="B9443" s="779"/>
      <c r="C9443" s="779"/>
      <c r="D9443" s="779"/>
      <c r="E9443" s="779"/>
      <c r="F9443" s="780"/>
    </row>
    <row r="9444" spans="1:6" ht="22.5" hidden="1">
      <c r="A9444" s="342" t="s">
        <v>9854</v>
      </c>
      <c r="B9444" s="343" t="s">
        <v>9855</v>
      </c>
      <c r="C9444" s="344" t="s">
        <v>8240</v>
      </c>
      <c r="D9444" s="345">
        <v>0.12</v>
      </c>
      <c r="E9444" s="272">
        <f>B$5551/1.25</f>
        <v>188.47200000000001</v>
      </c>
      <c r="F9444" s="204">
        <f t="shared" ref="F9444:F9450" si="49">PRODUCT(D9444:E9444)</f>
        <v>22.61664</v>
      </c>
    </row>
    <row r="9445" spans="1:6" ht="33.75" hidden="1">
      <c r="A9445" s="342" t="s">
        <v>8663</v>
      </c>
      <c r="B9445" s="343" t="s">
        <v>8664</v>
      </c>
      <c r="C9445" s="344" t="s">
        <v>12889</v>
      </c>
      <c r="D9445" s="345">
        <v>0.7</v>
      </c>
      <c r="E9445" s="272">
        <f>B$5352/1.25</f>
        <v>20.408000000000001</v>
      </c>
      <c r="F9445" s="204">
        <f t="shared" si="49"/>
        <v>14.285600000000001</v>
      </c>
    </row>
    <row r="9446" spans="1:6" ht="22.5" hidden="1">
      <c r="A9446" s="342" t="s">
        <v>11810</v>
      </c>
      <c r="B9446" s="343" t="s">
        <v>11811</v>
      </c>
      <c r="C9446" s="344" t="s">
        <v>12889</v>
      </c>
      <c r="D9446" s="345">
        <v>0.2</v>
      </c>
      <c r="E9446" s="210">
        <f>B$5446/1.25</f>
        <v>62.263999999999996</v>
      </c>
      <c r="F9446" s="204">
        <f t="shared" si="49"/>
        <v>12.4528</v>
      </c>
    </row>
    <row r="9447" spans="1:6" ht="22.5" hidden="1">
      <c r="A9447" s="342" t="s">
        <v>9856</v>
      </c>
      <c r="B9447" s="343" t="s">
        <v>9857</v>
      </c>
      <c r="C9447" s="344" t="s">
        <v>12889</v>
      </c>
      <c r="D9447" s="345">
        <v>1.5</v>
      </c>
      <c r="E9447" s="273">
        <f>B$6421/1.25</f>
        <v>2.3920000000000003</v>
      </c>
      <c r="F9447" s="204">
        <f t="shared" si="49"/>
        <v>3.5880000000000005</v>
      </c>
    </row>
    <row r="9448" spans="1:6" ht="22.5" hidden="1">
      <c r="A9448" s="342" t="s">
        <v>2449</v>
      </c>
      <c r="B9448" s="343" t="s">
        <v>2450</v>
      </c>
      <c r="C9448" s="344" t="s">
        <v>8240</v>
      </c>
      <c r="D9448" s="345">
        <v>1.6E-2</v>
      </c>
      <c r="E9448" s="272">
        <f>B$4395/1.25</f>
        <v>219.11199999999999</v>
      </c>
      <c r="F9448" s="204">
        <f t="shared" si="49"/>
        <v>3.505792</v>
      </c>
    </row>
    <row r="9449" spans="1:6" ht="33.75" hidden="1">
      <c r="A9449" s="342" t="s">
        <v>6678</v>
      </c>
      <c r="B9449" s="343" t="s">
        <v>9858</v>
      </c>
      <c r="C9449" s="344" t="s">
        <v>12889</v>
      </c>
      <c r="D9449" s="345">
        <v>1.8</v>
      </c>
      <c r="E9449" s="210">
        <f>B$6477/1.25</f>
        <v>13.856</v>
      </c>
      <c r="F9449" s="204">
        <f t="shared" si="49"/>
        <v>24.940799999999999</v>
      </c>
    </row>
    <row r="9450" spans="1:6" ht="22.5" hidden="1">
      <c r="A9450" s="342" t="s">
        <v>10917</v>
      </c>
      <c r="B9450" s="343" t="s">
        <v>9326</v>
      </c>
      <c r="C9450" s="344" t="s">
        <v>8240</v>
      </c>
      <c r="D9450" s="345">
        <v>0.12</v>
      </c>
      <c r="E9450" s="210">
        <f>B$2368/1.25</f>
        <v>11.792</v>
      </c>
      <c r="F9450" s="204">
        <f t="shared" si="49"/>
        <v>1.4150399999999999</v>
      </c>
    </row>
    <row r="9451" spans="1:6" ht="12.75" hidden="1" customHeight="1">
      <c r="A9451" s="783" t="s">
        <v>10886</v>
      </c>
      <c r="B9451" s="784"/>
      <c r="C9451" s="784"/>
      <c r="D9451" s="784"/>
      <c r="E9451" s="784"/>
      <c r="F9451" s="204">
        <f>SUM(F9444:F9450)</f>
        <v>82.804672000000011</v>
      </c>
    </row>
    <row r="9452" spans="1:6" hidden="1">
      <c r="A9452" s="783" t="s">
        <v>6572</v>
      </c>
      <c r="B9452" s="784"/>
      <c r="C9452" s="784"/>
      <c r="D9452" s="784"/>
      <c r="E9452" s="206" t="s">
        <v>10906</v>
      </c>
      <c r="F9452" s="204">
        <f>SUM(F9437,F9442,F9451)</f>
        <v>100.81667200000001</v>
      </c>
    </row>
    <row r="9453" spans="1:6" hidden="1">
      <c r="A9453" s="783"/>
      <c r="B9453" s="784"/>
      <c r="C9453" s="784"/>
      <c r="D9453" s="784"/>
      <c r="E9453" s="206" t="s">
        <v>10907</v>
      </c>
      <c r="F9453" s="213">
        <f>F$10*(F9432)</f>
        <v>0</v>
      </c>
    </row>
    <row r="9454" spans="1:6" hidden="1">
      <c r="A9454" s="783"/>
      <c r="B9454" s="784"/>
      <c r="C9454" s="784"/>
      <c r="D9454" s="784"/>
      <c r="E9454" s="206" t="s">
        <v>10908</v>
      </c>
      <c r="F9454" s="213">
        <f>SUM(F9452:F9453)*F$11</f>
        <v>20.163334400000004</v>
      </c>
    </row>
    <row r="9455" spans="1:6" hidden="1">
      <c r="A9455" s="789"/>
      <c r="B9455" s="790"/>
      <c r="C9455" s="790"/>
      <c r="D9455" s="790"/>
      <c r="E9455" s="214" t="s">
        <v>10909</v>
      </c>
      <c r="F9455" s="216">
        <f>SUM(F9452:F9454)</f>
        <v>120.98000640000001</v>
      </c>
    </row>
    <row r="9456" spans="1:6" hidden="1">
      <c r="A9456" s="206"/>
      <c r="B9456" s="206"/>
      <c r="C9456" s="206"/>
      <c r="D9456" s="206"/>
      <c r="E9456" s="206"/>
      <c r="F9456" s="220"/>
    </row>
    <row r="9457" spans="1:10" hidden="1">
      <c r="A9457" s="206"/>
      <c r="B9457" s="206"/>
      <c r="C9457" s="206"/>
      <c r="D9457" s="206"/>
      <c r="E9457" s="206"/>
      <c r="F9457" s="220"/>
    </row>
    <row r="9458" spans="1:10" hidden="1">
      <c r="A9458" s="206"/>
      <c r="B9458" s="206"/>
      <c r="C9458" s="206"/>
      <c r="D9458" s="206"/>
      <c r="E9458" s="206"/>
      <c r="F9458" s="220"/>
    </row>
    <row r="9459" spans="1:10" hidden="1">
      <c r="A9459" s="206"/>
      <c r="B9459" s="206"/>
      <c r="C9459" s="206"/>
      <c r="D9459" s="206"/>
      <c r="E9459" s="206"/>
      <c r="F9459" s="220"/>
    </row>
    <row r="9460" spans="1:10">
      <c r="A9460" s="206"/>
      <c r="B9460" s="206"/>
      <c r="C9460" s="206"/>
      <c r="D9460" s="206"/>
      <c r="E9460" s="206"/>
      <c r="F9460" s="220"/>
    </row>
    <row r="9461" spans="1:10" ht="12.75" customHeight="1">
      <c r="A9461" s="870" t="s">
        <v>12872</v>
      </c>
      <c r="B9461" s="871"/>
      <c r="C9461" s="871"/>
      <c r="D9461" s="871"/>
      <c r="E9461" s="853" t="s">
        <v>3329</v>
      </c>
      <c r="F9461" s="854"/>
      <c r="H9461" s="242" t="s">
        <v>12875</v>
      </c>
    </row>
    <row r="9462" spans="1:10">
      <c r="A9462" s="406" t="s">
        <v>10268</v>
      </c>
      <c r="B9462" s="407">
        <f>ROUND(F9479,2)</f>
        <v>1833.35</v>
      </c>
      <c r="C9462" s="513"/>
      <c r="D9462" s="513"/>
      <c r="E9462" s="409"/>
      <c r="F9462" s="410"/>
    </row>
    <row r="9463" spans="1:10">
      <c r="A9463" s="411" t="s">
        <v>12885</v>
      </c>
      <c r="B9463" s="412" t="s">
        <v>8261</v>
      </c>
      <c r="C9463" s="412" t="s">
        <v>8262</v>
      </c>
      <c r="D9463" s="412" t="s">
        <v>8263</v>
      </c>
      <c r="E9463" s="412" t="s">
        <v>8264</v>
      </c>
      <c r="F9463" s="413" t="s">
        <v>8265</v>
      </c>
    </row>
    <row r="9464" spans="1:10" ht="12.75" customHeight="1">
      <c r="A9464" s="855" t="s">
        <v>13437</v>
      </c>
      <c r="B9464" s="856"/>
      <c r="C9464" s="856"/>
      <c r="D9464" s="856"/>
      <c r="E9464" s="856"/>
      <c r="F9464" s="857"/>
    </row>
    <row r="9465" spans="1:10">
      <c r="A9465" s="514" t="s">
        <v>8236</v>
      </c>
      <c r="B9465" s="514" t="s">
        <v>8237</v>
      </c>
      <c r="C9465" s="515" t="s">
        <v>13436</v>
      </c>
      <c r="D9465" s="516">
        <v>24</v>
      </c>
      <c r="E9465" s="517">
        <f>F$14</f>
        <v>2.89</v>
      </c>
      <c r="F9465" s="419">
        <f>PRODUCT(D9465:E9465)</f>
        <v>69.36</v>
      </c>
    </row>
    <row r="9466" spans="1:10">
      <c r="A9466" s="514" t="s">
        <v>4681</v>
      </c>
      <c r="B9466" s="514" t="s">
        <v>4682</v>
      </c>
      <c r="C9466" s="515" t="s">
        <v>13436</v>
      </c>
      <c r="D9466" s="516">
        <v>48</v>
      </c>
      <c r="E9466" s="517">
        <f>F$12</f>
        <v>2.12</v>
      </c>
      <c r="F9466" s="419">
        <f>PRODUCT(D9466:E9466)</f>
        <v>101.76</v>
      </c>
    </row>
    <row r="9467" spans="1:10" ht="12.75" customHeight="1">
      <c r="A9467" s="858" t="s">
        <v>13444</v>
      </c>
      <c r="B9467" s="859"/>
      <c r="C9467" s="859"/>
      <c r="D9467" s="859"/>
      <c r="E9467" s="859"/>
      <c r="F9467" s="419">
        <f>SUM(F9465:F9466)</f>
        <v>171.12</v>
      </c>
    </row>
    <row r="9468" spans="1:10">
      <c r="A9468" s="855" t="s">
        <v>13445</v>
      </c>
      <c r="B9468" s="856"/>
      <c r="C9468" s="856"/>
      <c r="D9468" s="856"/>
      <c r="E9468" s="856"/>
      <c r="F9468" s="857"/>
    </row>
    <row r="9469" spans="1:10" ht="22.5">
      <c r="A9469" s="518" t="s">
        <v>12865</v>
      </c>
      <c r="B9469" s="519" t="s">
        <v>12868</v>
      </c>
      <c r="C9469" s="412" t="s">
        <v>6555</v>
      </c>
      <c r="D9469" s="516">
        <v>11</v>
      </c>
      <c r="E9469" s="520">
        <v>21.59</v>
      </c>
      <c r="F9469" s="419">
        <f t="shared" ref="F9469:F9474" si="50">PRODUCT(D9469:E9469)</f>
        <v>237.49</v>
      </c>
      <c r="I9469" s="156" t="s">
        <v>12873</v>
      </c>
    </row>
    <row r="9470" spans="1:10">
      <c r="A9470" s="514" t="s">
        <v>9205</v>
      </c>
      <c r="B9470" s="519" t="s">
        <v>8087</v>
      </c>
      <c r="C9470" s="515" t="s">
        <v>8247</v>
      </c>
      <c r="D9470" s="516">
        <v>1</v>
      </c>
      <c r="E9470" s="418">
        <f>Insumos!D$575</f>
        <v>6.51</v>
      </c>
      <c r="F9470" s="419">
        <f t="shared" si="50"/>
        <v>6.51</v>
      </c>
      <c r="I9470" s="156" t="s">
        <v>12873</v>
      </c>
      <c r="J9470" s="521"/>
    </row>
    <row r="9471" spans="1:10">
      <c r="A9471" s="514" t="s">
        <v>7117</v>
      </c>
      <c r="B9471" s="519" t="s">
        <v>9204</v>
      </c>
      <c r="C9471" s="515" t="s">
        <v>4675</v>
      </c>
      <c r="D9471" s="516">
        <v>400</v>
      </c>
      <c r="E9471" s="418">
        <f>Insumos!D$573</f>
        <v>0.36</v>
      </c>
      <c r="F9471" s="419">
        <f t="shared" si="50"/>
        <v>144</v>
      </c>
      <c r="I9471" s="156" t="s">
        <v>12873</v>
      </c>
    </row>
    <row r="9472" spans="1:10" ht="22.5">
      <c r="A9472" s="514" t="s">
        <v>8238</v>
      </c>
      <c r="B9472" s="519" t="s">
        <v>12869</v>
      </c>
      <c r="C9472" s="515" t="s">
        <v>6555</v>
      </c>
      <c r="D9472" s="516">
        <v>1</v>
      </c>
      <c r="E9472" s="418">
        <v>725.39</v>
      </c>
      <c r="F9472" s="419">
        <f t="shared" si="50"/>
        <v>725.39</v>
      </c>
      <c r="I9472" s="156" t="s">
        <v>12873</v>
      </c>
    </row>
    <row r="9473" spans="1:9" ht="22.5">
      <c r="A9473" s="514" t="s">
        <v>8241</v>
      </c>
      <c r="B9473" s="514" t="s">
        <v>12870</v>
      </c>
      <c r="C9473" s="515" t="s">
        <v>6555</v>
      </c>
      <c r="D9473" s="516">
        <v>2</v>
      </c>
      <c r="E9473" s="418">
        <v>82.54</v>
      </c>
      <c r="F9473" s="419">
        <f t="shared" si="50"/>
        <v>165.08</v>
      </c>
      <c r="I9473" s="156" t="s">
        <v>12873</v>
      </c>
    </row>
    <row r="9474" spans="1:9">
      <c r="A9474" s="514" t="s">
        <v>9209</v>
      </c>
      <c r="B9474" s="514" t="s">
        <v>12871</v>
      </c>
      <c r="C9474" s="515" t="s">
        <v>6555</v>
      </c>
      <c r="D9474" s="516">
        <v>4</v>
      </c>
      <c r="E9474" s="418">
        <v>26.39</v>
      </c>
      <c r="F9474" s="419">
        <f t="shared" si="50"/>
        <v>105.56</v>
      </c>
      <c r="I9474" s="156" t="s">
        <v>12873</v>
      </c>
    </row>
    <row r="9475" spans="1:9" ht="12.75" customHeight="1">
      <c r="A9475" s="858" t="s">
        <v>10905</v>
      </c>
      <c r="B9475" s="859"/>
      <c r="C9475" s="859"/>
      <c r="D9475" s="859"/>
      <c r="E9475" s="859"/>
      <c r="F9475" s="419">
        <f>SUM(F9470:F9474)</f>
        <v>1146.54</v>
      </c>
    </row>
    <row r="9476" spans="1:9">
      <c r="A9476" s="858" t="s">
        <v>6572</v>
      </c>
      <c r="B9476" s="859"/>
      <c r="C9476" s="859"/>
      <c r="D9476" s="859"/>
      <c r="E9476" s="420" t="s">
        <v>10906</v>
      </c>
      <c r="F9476" s="419">
        <f>SUM(F9467,F9475)</f>
        <v>1317.6599999999999</v>
      </c>
    </row>
    <row r="9477" spans="1:9">
      <c r="A9477" s="858"/>
      <c r="B9477" s="859"/>
      <c r="C9477" s="859"/>
      <c r="D9477" s="859"/>
      <c r="E9477" s="420" t="s">
        <v>10907</v>
      </c>
      <c r="F9477" s="423">
        <f>F$10*(F9467)</f>
        <v>210.13535999999999</v>
      </c>
    </row>
    <row r="9478" spans="1:9">
      <c r="A9478" s="858"/>
      <c r="B9478" s="859"/>
      <c r="C9478" s="859"/>
      <c r="D9478" s="859"/>
      <c r="E9478" s="420" t="s">
        <v>10908</v>
      </c>
      <c r="F9478" s="423">
        <f>SUM(F9476:F9477)*F$11</f>
        <v>305.55907199999996</v>
      </c>
    </row>
    <row r="9479" spans="1:9">
      <c r="A9479" s="860"/>
      <c r="B9479" s="861"/>
      <c r="C9479" s="861"/>
      <c r="D9479" s="861"/>
      <c r="E9479" s="424" t="s">
        <v>10909</v>
      </c>
      <c r="F9479" s="426">
        <f>SUM(F9476:F9478)</f>
        <v>1833.3544319999999</v>
      </c>
    </row>
    <row r="9483" spans="1:9" hidden="1"/>
    <row r="9484" spans="1:9" hidden="1"/>
    <row r="9485" spans="1:9" hidden="1"/>
    <row r="9486" spans="1:9" hidden="1">
      <c r="A9486" s="787" t="s">
        <v>12328</v>
      </c>
      <c r="B9486" s="869"/>
      <c r="C9486" s="869"/>
      <c r="D9486" s="869"/>
      <c r="E9486" s="781" t="s">
        <v>6571</v>
      </c>
      <c r="F9486" s="782"/>
    </row>
    <row r="9487" spans="1:9" hidden="1">
      <c r="A9487" s="190" t="s">
        <v>10268</v>
      </c>
      <c r="B9487" s="191">
        <f>ROUND(F9504,2)</f>
        <v>40.43</v>
      </c>
      <c r="C9487" s="269"/>
      <c r="D9487" s="269"/>
      <c r="E9487" s="270"/>
      <c r="F9487" s="271"/>
    </row>
    <row r="9488" spans="1:9" hidden="1">
      <c r="A9488" s="195" t="s">
        <v>12885</v>
      </c>
      <c r="B9488" s="196" t="s">
        <v>8261</v>
      </c>
      <c r="C9488" s="196" t="s">
        <v>8262</v>
      </c>
      <c r="D9488" s="196" t="s">
        <v>8263</v>
      </c>
      <c r="E9488" s="196" t="s">
        <v>8264</v>
      </c>
      <c r="F9488" s="197" t="s">
        <v>8265</v>
      </c>
    </row>
    <row r="9489" spans="1:6" hidden="1">
      <c r="A9489" s="778" t="s">
        <v>13437</v>
      </c>
      <c r="B9489" s="779"/>
      <c r="C9489" s="779"/>
      <c r="D9489" s="779"/>
      <c r="E9489" s="779"/>
      <c r="F9489" s="780"/>
    </row>
    <row r="9490" spans="1:6" hidden="1">
      <c r="A9490" s="343" t="s">
        <v>8236</v>
      </c>
      <c r="B9490" s="343" t="s">
        <v>8237</v>
      </c>
      <c r="C9490" s="344" t="s">
        <v>13436</v>
      </c>
      <c r="D9490" s="345">
        <v>1.5</v>
      </c>
      <c r="E9490" s="330">
        <f>F$14</f>
        <v>2.89</v>
      </c>
      <c r="F9490" s="204">
        <f>PRODUCT(D9490:E9490)</f>
        <v>4.335</v>
      </c>
    </row>
    <row r="9491" spans="1:6" hidden="1">
      <c r="A9491" s="343" t="s">
        <v>4681</v>
      </c>
      <c r="B9491" s="343" t="s">
        <v>4682</v>
      </c>
      <c r="C9491" s="344" t="s">
        <v>13436</v>
      </c>
      <c r="D9491" s="345">
        <v>1.5</v>
      </c>
      <c r="E9491" s="330">
        <f>F$12</f>
        <v>2.12</v>
      </c>
      <c r="F9491" s="204">
        <f>PRODUCT(D9491:E9491)</f>
        <v>3.18</v>
      </c>
    </row>
    <row r="9492" spans="1:6" hidden="1">
      <c r="A9492" s="783" t="s">
        <v>13444</v>
      </c>
      <c r="B9492" s="784"/>
      <c r="C9492" s="784"/>
      <c r="D9492" s="784"/>
      <c r="E9492" s="784"/>
      <c r="F9492" s="204">
        <f>SUM(F9490:F9491)</f>
        <v>7.5150000000000006</v>
      </c>
    </row>
    <row r="9493" spans="1:6" hidden="1">
      <c r="A9493" s="778" t="s">
        <v>13445</v>
      </c>
      <c r="B9493" s="779"/>
      <c r="C9493" s="779"/>
      <c r="D9493" s="779"/>
      <c r="E9493" s="779"/>
      <c r="F9493" s="780"/>
    </row>
    <row r="9494" spans="1:6" hidden="1">
      <c r="A9494" s="343" t="s">
        <v>9203</v>
      </c>
      <c r="B9494" s="343" t="s">
        <v>9204</v>
      </c>
      <c r="C9494" s="344" t="s">
        <v>4675</v>
      </c>
      <c r="D9494" s="345">
        <v>11</v>
      </c>
      <c r="E9494" s="211">
        <f>Insumos!D$573</f>
        <v>0.36</v>
      </c>
      <c r="F9494" s="204">
        <f>PRODUCT(D9494:E9494)</f>
        <v>3.96</v>
      </c>
    </row>
    <row r="9495" spans="1:6" ht="12.75" hidden="1" customHeight="1">
      <c r="A9495" s="343" t="s">
        <v>9205</v>
      </c>
      <c r="B9495" s="343" t="s">
        <v>9206</v>
      </c>
      <c r="C9495" s="344" t="s">
        <v>8247</v>
      </c>
      <c r="D9495" s="345">
        <v>5.4999999999999997E-3</v>
      </c>
      <c r="E9495" s="211">
        <f>Insumos!D$577</f>
        <v>8.4</v>
      </c>
      <c r="F9495" s="204">
        <f>PRODUCT(D9495:E9495)</f>
        <v>4.6199999999999998E-2</v>
      </c>
    </row>
    <row r="9496" spans="1:6" ht="22.5" hidden="1">
      <c r="A9496" s="343" t="s">
        <v>9207</v>
      </c>
      <c r="B9496" s="343" t="s">
        <v>9208</v>
      </c>
      <c r="C9496" s="344" t="s">
        <v>6555</v>
      </c>
      <c r="D9496" s="345">
        <v>0.52</v>
      </c>
      <c r="E9496" s="211">
        <f>Insumos!D$198</f>
        <v>18.149999999999999</v>
      </c>
      <c r="F9496" s="204">
        <f>PRODUCT(D9496:E9496)</f>
        <v>9.4379999999999988</v>
      </c>
    </row>
    <row r="9497" spans="1:6" hidden="1">
      <c r="A9497" s="783" t="s">
        <v>10905</v>
      </c>
      <c r="B9497" s="784"/>
      <c r="C9497" s="784"/>
      <c r="D9497" s="784"/>
      <c r="E9497" s="784"/>
      <c r="F9497" s="204">
        <f>SUM(F9494:F9496)</f>
        <v>13.444199999999999</v>
      </c>
    </row>
    <row r="9498" spans="1:6" hidden="1">
      <c r="A9498" s="778" t="s">
        <v>8771</v>
      </c>
      <c r="B9498" s="779"/>
      <c r="C9498" s="779"/>
      <c r="D9498" s="779"/>
      <c r="E9498" s="779"/>
      <c r="F9498" s="780"/>
    </row>
    <row r="9499" spans="1:6" ht="22.5" hidden="1">
      <c r="A9499" s="342" t="s">
        <v>2449</v>
      </c>
      <c r="B9499" s="343" t="s">
        <v>2450</v>
      </c>
      <c r="C9499" s="344" t="s">
        <v>8240</v>
      </c>
      <c r="D9499" s="345">
        <v>1.6E-2</v>
      </c>
      <c r="E9499" s="272">
        <f>B$4395/1.25</f>
        <v>219.11199999999999</v>
      </c>
      <c r="F9499" s="204">
        <f>PRODUCT(D9499:E9499)</f>
        <v>3.505792</v>
      </c>
    </row>
    <row r="9500" spans="1:6" hidden="1">
      <c r="A9500" s="783" t="s">
        <v>10886</v>
      </c>
      <c r="B9500" s="784"/>
      <c r="C9500" s="784"/>
      <c r="D9500" s="784"/>
      <c r="E9500" s="784"/>
      <c r="F9500" s="204">
        <f>SUM(F9499:F9499)</f>
        <v>3.505792</v>
      </c>
    </row>
    <row r="9501" spans="1:6" hidden="1">
      <c r="A9501" s="783" t="s">
        <v>6572</v>
      </c>
      <c r="B9501" s="784"/>
      <c r="C9501" s="784"/>
      <c r="D9501" s="784"/>
      <c r="E9501" s="206" t="s">
        <v>10906</v>
      </c>
      <c r="F9501" s="204">
        <f>SUM(F9492,F9497,F9500)</f>
        <v>24.464991999999999</v>
      </c>
    </row>
    <row r="9502" spans="1:6" hidden="1">
      <c r="A9502" s="783"/>
      <c r="B9502" s="784"/>
      <c r="C9502" s="784"/>
      <c r="D9502" s="784"/>
      <c r="E9502" s="206" t="s">
        <v>10907</v>
      </c>
      <c r="F9502" s="213">
        <f>F$10*(F9492)</f>
        <v>9.2284199999999998</v>
      </c>
    </row>
    <row r="9503" spans="1:6" hidden="1">
      <c r="A9503" s="783"/>
      <c r="B9503" s="784"/>
      <c r="C9503" s="784"/>
      <c r="D9503" s="784"/>
      <c r="E9503" s="206" t="s">
        <v>10908</v>
      </c>
      <c r="F9503" s="213">
        <f>SUM(F9501:F9502)*F$11</f>
        <v>6.7386823999999992</v>
      </c>
    </row>
    <row r="9504" spans="1:6" hidden="1">
      <c r="A9504" s="789"/>
      <c r="B9504" s="790"/>
      <c r="C9504" s="790"/>
      <c r="D9504" s="790"/>
      <c r="E9504" s="214" t="s">
        <v>10909</v>
      </c>
      <c r="F9504" s="216">
        <f>SUM(F9501:F9503)</f>
        <v>40.432094399999997</v>
      </c>
    </row>
    <row r="9505" spans="1:6" hidden="1">
      <c r="A9505" s="206"/>
      <c r="B9505" s="206"/>
      <c r="C9505" s="206"/>
      <c r="D9505" s="206"/>
      <c r="E9505" s="206"/>
      <c r="F9505" s="220"/>
    </row>
    <row r="9506" spans="1:6" hidden="1">
      <c r="A9506" s="383" t="s">
        <v>2019</v>
      </c>
      <c r="B9506" s="206"/>
      <c r="C9506" s="206"/>
      <c r="D9506" s="206"/>
      <c r="E9506" s="206"/>
      <c r="F9506" s="220"/>
    </row>
    <row r="9507" spans="1:6" hidden="1"/>
    <row r="9508" spans="1:6" ht="11.85" hidden="1" customHeight="1">
      <c r="A9508" s="873" t="s">
        <v>2021</v>
      </c>
      <c r="B9508" s="874"/>
      <c r="C9508" s="874"/>
      <c r="D9508" s="874"/>
      <c r="E9508" s="849" t="s">
        <v>3995</v>
      </c>
      <c r="F9508" s="850"/>
    </row>
    <row r="9509" spans="1:6" ht="11.85" hidden="1" customHeight="1">
      <c r="A9509" s="190" t="s">
        <v>10268</v>
      </c>
      <c r="B9509" s="191">
        <f>ROUND(F9518,2)</f>
        <v>53.58</v>
      </c>
      <c r="C9509" s="400"/>
      <c r="D9509" s="400"/>
      <c r="E9509" s="401"/>
      <c r="F9509" s="402"/>
    </row>
    <row r="9510" spans="1:6" ht="11.85" hidden="1" customHeight="1">
      <c r="A9510" s="195" t="s">
        <v>12885</v>
      </c>
      <c r="B9510" s="196" t="s">
        <v>8261</v>
      </c>
      <c r="C9510" s="196" t="s">
        <v>8262</v>
      </c>
      <c r="D9510" s="196" t="s">
        <v>8263</v>
      </c>
      <c r="E9510" s="196" t="s">
        <v>8264</v>
      </c>
      <c r="F9510" s="197" t="s">
        <v>8265</v>
      </c>
    </row>
    <row r="9511" spans="1:6" ht="11.85" hidden="1" customHeight="1">
      <c r="A9511" s="778" t="s">
        <v>13437</v>
      </c>
      <c r="B9511" s="779"/>
      <c r="C9511" s="779"/>
      <c r="D9511" s="779"/>
      <c r="E9511" s="779"/>
      <c r="F9511" s="780"/>
    </row>
    <row r="9512" spans="1:6" ht="11.85" hidden="1" customHeight="1">
      <c r="A9512" s="205" t="s">
        <v>8236</v>
      </c>
      <c r="B9512" s="206" t="s">
        <v>8832</v>
      </c>
      <c r="C9512" s="199" t="s">
        <v>13436</v>
      </c>
      <c r="D9512" s="202">
        <v>4</v>
      </c>
      <c r="E9512" s="499">
        <f>F$14</f>
        <v>2.89</v>
      </c>
      <c r="F9512" s="204">
        <f>PRODUCT(D9512:E9512)</f>
        <v>11.56</v>
      </c>
    </row>
    <row r="9513" spans="1:6" ht="11.85" hidden="1" customHeight="1">
      <c r="A9513" s="205" t="s">
        <v>4681</v>
      </c>
      <c r="B9513" s="206" t="s">
        <v>4682</v>
      </c>
      <c r="C9513" s="199" t="s">
        <v>13436</v>
      </c>
      <c r="D9513" s="202">
        <v>4</v>
      </c>
      <c r="E9513" s="499">
        <f>F$12</f>
        <v>2.12</v>
      </c>
      <c r="F9513" s="204">
        <f>PRODUCT(D9513:E9513)</f>
        <v>8.48</v>
      </c>
    </row>
    <row r="9514" spans="1:6" ht="11.85" hidden="1" customHeight="1">
      <c r="A9514" s="783" t="s">
        <v>13444</v>
      </c>
      <c r="B9514" s="784"/>
      <c r="C9514" s="784"/>
      <c r="D9514" s="784"/>
      <c r="E9514" s="784"/>
      <c r="F9514" s="204">
        <f>SUM(F9512:F9513)</f>
        <v>20.04</v>
      </c>
    </row>
    <row r="9515" spans="1:6" ht="11.85" hidden="1" customHeight="1">
      <c r="A9515" s="783" t="s">
        <v>6572</v>
      </c>
      <c r="B9515" s="784"/>
      <c r="C9515" s="784"/>
      <c r="D9515" s="784"/>
      <c r="E9515" s="206" t="s">
        <v>10906</v>
      </c>
      <c r="F9515" s="204">
        <f>SUM(F9514)</f>
        <v>20.04</v>
      </c>
    </row>
    <row r="9516" spans="1:6" ht="11.85" hidden="1" customHeight="1">
      <c r="A9516" s="783"/>
      <c r="B9516" s="784"/>
      <c r="C9516" s="784"/>
      <c r="D9516" s="784"/>
      <c r="E9516" s="206" t="s">
        <v>10907</v>
      </c>
      <c r="F9516" s="213">
        <f>F$10*(F9514)</f>
        <v>24.609119999999997</v>
      </c>
    </row>
    <row r="9517" spans="1:6" ht="11.85" hidden="1" customHeight="1">
      <c r="A9517" s="783"/>
      <c r="B9517" s="784"/>
      <c r="C9517" s="784"/>
      <c r="D9517" s="784"/>
      <c r="E9517" s="206" t="s">
        <v>10908</v>
      </c>
      <c r="F9517" s="213">
        <f>SUM(F9515:F9516)*F$11</f>
        <v>8.929824</v>
      </c>
    </row>
    <row r="9518" spans="1:6" ht="11.85" hidden="1" customHeight="1">
      <c r="A9518" s="789"/>
      <c r="B9518" s="790"/>
      <c r="C9518" s="790"/>
      <c r="D9518" s="790"/>
      <c r="E9518" s="214" t="s">
        <v>10909</v>
      </c>
      <c r="F9518" s="216">
        <f>SUM(F9515:F9517)</f>
        <v>53.578943999999993</v>
      </c>
    </row>
    <row r="9519" spans="1:6" ht="11.85" customHeight="1"/>
    <row r="9520" spans="1:6" ht="11.85" hidden="1" customHeight="1">
      <c r="A9520" s="787" t="s">
        <v>2023</v>
      </c>
      <c r="B9520" s="869"/>
      <c r="C9520" s="869"/>
      <c r="D9520" s="869"/>
      <c r="E9520" s="781" t="s">
        <v>3995</v>
      </c>
      <c r="F9520" s="782"/>
    </row>
    <row r="9521" spans="1:6" ht="11.85" hidden="1" customHeight="1">
      <c r="A9521" s="190" t="s">
        <v>10268</v>
      </c>
      <c r="B9521" s="191">
        <f>ROUND(F9530,2)</f>
        <v>73.67</v>
      </c>
      <c r="C9521" s="269"/>
      <c r="D9521" s="269"/>
      <c r="E9521" s="270"/>
      <c r="F9521" s="271"/>
    </row>
    <row r="9522" spans="1:6" ht="11.85" hidden="1" customHeight="1">
      <c r="A9522" s="195" t="s">
        <v>12885</v>
      </c>
      <c r="B9522" s="196" t="s">
        <v>8261</v>
      </c>
      <c r="C9522" s="196" t="s">
        <v>8262</v>
      </c>
      <c r="D9522" s="196" t="s">
        <v>8263</v>
      </c>
      <c r="E9522" s="196" t="s">
        <v>8264</v>
      </c>
      <c r="F9522" s="197" t="s">
        <v>8265</v>
      </c>
    </row>
    <row r="9523" spans="1:6" ht="11.85" hidden="1" customHeight="1">
      <c r="A9523" s="778" t="s">
        <v>13437</v>
      </c>
      <c r="B9523" s="779"/>
      <c r="C9523" s="779"/>
      <c r="D9523" s="779"/>
      <c r="E9523" s="779"/>
      <c r="F9523" s="780"/>
    </row>
    <row r="9524" spans="1:6" ht="11.85" hidden="1" customHeight="1">
      <c r="A9524" s="343" t="s">
        <v>8236</v>
      </c>
      <c r="B9524" s="343" t="s">
        <v>8832</v>
      </c>
      <c r="C9524" s="344" t="s">
        <v>13436</v>
      </c>
      <c r="D9524" s="345">
        <v>5.5</v>
      </c>
      <c r="E9524" s="330">
        <f>F$14</f>
        <v>2.89</v>
      </c>
      <c r="F9524" s="204">
        <f>PRODUCT(D9524:E9524)</f>
        <v>15.895000000000001</v>
      </c>
    </row>
    <row r="9525" spans="1:6" ht="11.85" hidden="1" customHeight="1">
      <c r="A9525" s="343" t="s">
        <v>4681</v>
      </c>
      <c r="B9525" s="343" t="s">
        <v>4682</v>
      </c>
      <c r="C9525" s="344" t="s">
        <v>13436</v>
      </c>
      <c r="D9525" s="345">
        <v>5.5</v>
      </c>
      <c r="E9525" s="330">
        <f>F$12</f>
        <v>2.12</v>
      </c>
      <c r="F9525" s="204">
        <f>PRODUCT(D9525:E9525)</f>
        <v>11.66</v>
      </c>
    </row>
    <row r="9526" spans="1:6" ht="11.85" hidden="1" customHeight="1">
      <c r="A9526" s="783" t="s">
        <v>13444</v>
      </c>
      <c r="B9526" s="784"/>
      <c r="C9526" s="784"/>
      <c r="D9526" s="784"/>
      <c r="E9526" s="784"/>
      <c r="F9526" s="204">
        <f>SUM(F9524:F9525)</f>
        <v>27.555</v>
      </c>
    </row>
    <row r="9527" spans="1:6" ht="11.85" hidden="1" customHeight="1">
      <c r="A9527" s="783" t="s">
        <v>6572</v>
      </c>
      <c r="B9527" s="784"/>
      <c r="C9527" s="784"/>
      <c r="D9527" s="784"/>
      <c r="E9527" s="206" t="s">
        <v>10906</v>
      </c>
      <c r="F9527" s="204">
        <f>SUM(F9526)</f>
        <v>27.555</v>
      </c>
    </row>
    <row r="9528" spans="1:6" ht="11.85" hidden="1" customHeight="1">
      <c r="A9528" s="783"/>
      <c r="B9528" s="784"/>
      <c r="C9528" s="784"/>
      <c r="D9528" s="784"/>
      <c r="E9528" s="206" t="s">
        <v>10907</v>
      </c>
      <c r="F9528" s="213">
        <f>F$10*(F9526)</f>
        <v>33.837539999999997</v>
      </c>
    </row>
    <row r="9529" spans="1:6" ht="11.85" hidden="1" customHeight="1">
      <c r="A9529" s="783"/>
      <c r="B9529" s="784"/>
      <c r="C9529" s="784"/>
      <c r="D9529" s="784"/>
      <c r="E9529" s="206" t="s">
        <v>10908</v>
      </c>
      <c r="F9529" s="213">
        <f>SUM(F9527:F9528)*F$11</f>
        <v>12.278508</v>
      </c>
    </row>
    <row r="9530" spans="1:6" ht="11.85" hidden="1" customHeight="1">
      <c r="A9530" s="789"/>
      <c r="B9530" s="790"/>
      <c r="C9530" s="790"/>
      <c r="D9530" s="790"/>
      <c r="E9530" s="214" t="s">
        <v>10909</v>
      </c>
      <c r="F9530" s="216">
        <f>SUM(F9527:F9529)</f>
        <v>73.671047999999999</v>
      </c>
    </row>
    <row r="9531" spans="1:6" ht="11.85" customHeight="1"/>
    <row r="9532" spans="1:6" ht="11.85" hidden="1" customHeight="1">
      <c r="A9532" s="787" t="s">
        <v>2025</v>
      </c>
      <c r="B9532" s="869"/>
      <c r="C9532" s="869"/>
      <c r="D9532" s="869"/>
      <c r="E9532" s="781" t="s">
        <v>3995</v>
      </c>
      <c r="F9532" s="782"/>
    </row>
    <row r="9533" spans="1:6" ht="11.85" hidden="1" customHeight="1">
      <c r="A9533" s="190" t="s">
        <v>10268</v>
      </c>
      <c r="B9533" s="191">
        <f>ROUND(F9542,2)</f>
        <v>100.46</v>
      </c>
      <c r="C9533" s="269"/>
      <c r="D9533" s="269"/>
      <c r="E9533" s="270"/>
      <c r="F9533" s="271"/>
    </row>
    <row r="9534" spans="1:6" ht="11.85" hidden="1" customHeight="1">
      <c r="A9534" s="195" t="s">
        <v>12885</v>
      </c>
      <c r="B9534" s="196" t="s">
        <v>8261</v>
      </c>
      <c r="C9534" s="196" t="s">
        <v>8262</v>
      </c>
      <c r="D9534" s="196" t="s">
        <v>8263</v>
      </c>
      <c r="E9534" s="196" t="s">
        <v>8264</v>
      </c>
      <c r="F9534" s="197" t="s">
        <v>8265</v>
      </c>
    </row>
    <row r="9535" spans="1:6" ht="11.85" hidden="1" customHeight="1">
      <c r="A9535" s="778" t="s">
        <v>13437</v>
      </c>
      <c r="B9535" s="779"/>
      <c r="C9535" s="779"/>
      <c r="D9535" s="779"/>
      <c r="E9535" s="779"/>
      <c r="F9535" s="780"/>
    </row>
    <row r="9536" spans="1:6" ht="11.85" hidden="1" customHeight="1">
      <c r="A9536" s="343" t="s">
        <v>8236</v>
      </c>
      <c r="B9536" s="343" t="s">
        <v>8832</v>
      </c>
      <c r="C9536" s="344" t="s">
        <v>13436</v>
      </c>
      <c r="D9536" s="345">
        <v>7.5</v>
      </c>
      <c r="E9536" s="330">
        <f>F$14</f>
        <v>2.89</v>
      </c>
      <c r="F9536" s="204">
        <f>PRODUCT(D9536:E9536)</f>
        <v>21.675000000000001</v>
      </c>
    </row>
    <row r="9537" spans="1:6" ht="11.85" hidden="1" customHeight="1">
      <c r="A9537" s="343" t="s">
        <v>4681</v>
      </c>
      <c r="B9537" s="343" t="s">
        <v>4682</v>
      </c>
      <c r="C9537" s="344" t="s">
        <v>13436</v>
      </c>
      <c r="D9537" s="345">
        <v>7.5</v>
      </c>
      <c r="E9537" s="330">
        <f>F$12</f>
        <v>2.12</v>
      </c>
      <c r="F9537" s="204">
        <f>PRODUCT(D9537:E9537)</f>
        <v>15.9</v>
      </c>
    </row>
    <row r="9538" spans="1:6" ht="11.85" hidden="1" customHeight="1">
      <c r="A9538" s="783" t="s">
        <v>13444</v>
      </c>
      <c r="B9538" s="784"/>
      <c r="C9538" s="784"/>
      <c r="D9538" s="784"/>
      <c r="E9538" s="784"/>
      <c r="F9538" s="204">
        <f>SUM(F9536:F9537)</f>
        <v>37.575000000000003</v>
      </c>
    </row>
    <row r="9539" spans="1:6" ht="11.85" hidden="1" customHeight="1">
      <c r="A9539" s="783" t="s">
        <v>6572</v>
      </c>
      <c r="B9539" s="784"/>
      <c r="C9539" s="784"/>
      <c r="D9539" s="784"/>
      <c r="E9539" s="206" t="s">
        <v>10906</v>
      </c>
      <c r="F9539" s="204">
        <f>SUM(F9538)</f>
        <v>37.575000000000003</v>
      </c>
    </row>
    <row r="9540" spans="1:6" ht="11.85" hidden="1" customHeight="1">
      <c r="A9540" s="783"/>
      <c r="B9540" s="784"/>
      <c r="C9540" s="784"/>
      <c r="D9540" s="784"/>
      <c r="E9540" s="206" t="s">
        <v>10907</v>
      </c>
      <c r="F9540" s="213">
        <f>F$10*(F9538)</f>
        <v>46.142099999999999</v>
      </c>
    </row>
    <row r="9541" spans="1:6" ht="11.85" hidden="1" customHeight="1">
      <c r="A9541" s="783"/>
      <c r="B9541" s="784"/>
      <c r="C9541" s="784"/>
      <c r="D9541" s="784"/>
      <c r="E9541" s="206" t="s">
        <v>10908</v>
      </c>
      <c r="F9541" s="213">
        <f>SUM(F9539:F9540)*F$11</f>
        <v>16.74342</v>
      </c>
    </row>
    <row r="9542" spans="1:6" ht="11.85" hidden="1" customHeight="1">
      <c r="A9542" s="789"/>
      <c r="B9542" s="790"/>
      <c r="C9542" s="790"/>
      <c r="D9542" s="790"/>
      <c r="E9542" s="214" t="s">
        <v>10909</v>
      </c>
      <c r="F9542" s="216">
        <f>SUM(F9539:F9541)</f>
        <v>100.46052</v>
      </c>
    </row>
    <row r="9543" spans="1:6" ht="11.85" hidden="1" customHeight="1"/>
    <row r="9544" spans="1:6" ht="11.85" hidden="1" customHeight="1">
      <c r="A9544" s="787" t="s">
        <v>2027</v>
      </c>
      <c r="B9544" s="869"/>
      <c r="C9544" s="869"/>
      <c r="D9544" s="869"/>
      <c r="E9544" s="781" t="s">
        <v>3995</v>
      </c>
      <c r="F9544" s="782"/>
    </row>
    <row r="9545" spans="1:6" ht="11.85" hidden="1" customHeight="1">
      <c r="A9545" s="190" t="s">
        <v>10268</v>
      </c>
      <c r="B9545" s="191">
        <f>ROUND(F9554,2)</f>
        <v>120.55</v>
      </c>
      <c r="C9545" s="269"/>
      <c r="D9545" s="269"/>
      <c r="E9545" s="270"/>
      <c r="F9545" s="271"/>
    </row>
    <row r="9546" spans="1:6" ht="11.85" hidden="1" customHeight="1">
      <c r="A9546" s="195" t="s">
        <v>12885</v>
      </c>
      <c r="B9546" s="196" t="s">
        <v>8261</v>
      </c>
      <c r="C9546" s="196" t="s">
        <v>8262</v>
      </c>
      <c r="D9546" s="196" t="s">
        <v>8263</v>
      </c>
      <c r="E9546" s="196" t="s">
        <v>8264</v>
      </c>
      <c r="F9546" s="197" t="s">
        <v>8265</v>
      </c>
    </row>
    <row r="9547" spans="1:6" ht="11.85" hidden="1" customHeight="1">
      <c r="A9547" s="778" t="s">
        <v>13437</v>
      </c>
      <c r="B9547" s="779"/>
      <c r="C9547" s="779"/>
      <c r="D9547" s="779"/>
      <c r="E9547" s="779"/>
      <c r="F9547" s="780"/>
    </row>
    <row r="9548" spans="1:6" ht="11.85" hidden="1" customHeight="1">
      <c r="A9548" s="343" t="s">
        <v>8236</v>
      </c>
      <c r="B9548" s="343" t="s">
        <v>8832</v>
      </c>
      <c r="C9548" s="344" t="s">
        <v>13436</v>
      </c>
      <c r="D9548" s="345">
        <v>9</v>
      </c>
      <c r="E9548" s="330">
        <f>F$14</f>
        <v>2.89</v>
      </c>
      <c r="F9548" s="204">
        <f>PRODUCT(D9548:E9548)</f>
        <v>26.01</v>
      </c>
    </row>
    <row r="9549" spans="1:6" ht="11.85" hidden="1" customHeight="1">
      <c r="A9549" s="343" t="s">
        <v>4681</v>
      </c>
      <c r="B9549" s="343" t="s">
        <v>4682</v>
      </c>
      <c r="C9549" s="344" t="s">
        <v>13436</v>
      </c>
      <c r="D9549" s="345">
        <v>9</v>
      </c>
      <c r="E9549" s="330">
        <f>F$12</f>
        <v>2.12</v>
      </c>
      <c r="F9549" s="204">
        <f>PRODUCT(D9549:E9549)</f>
        <v>19.080000000000002</v>
      </c>
    </row>
    <row r="9550" spans="1:6" ht="11.85" hidden="1" customHeight="1">
      <c r="A9550" s="783" t="s">
        <v>13444</v>
      </c>
      <c r="B9550" s="784"/>
      <c r="C9550" s="784"/>
      <c r="D9550" s="784"/>
      <c r="E9550" s="784"/>
      <c r="F9550" s="204">
        <f>SUM(F9548:F9549)</f>
        <v>45.09</v>
      </c>
    </row>
    <row r="9551" spans="1:6" ht="11.85" hidden="1" customHeight="1">
      <c r="A9551" s="783" t="s">
        <v>6572</v>
      </c>
      <c r="B9551" s="784"/>
      <c r="C9551" s="784"/>
      <c r="D9551" s="784"/>
      <c r="E9551" s="206" t="s">
        <v>10906</v>
      </c>
      <c r="F9551" s="204">
        <f>SUM(F9550)</f>
        <v>45.09</v>
      </c>
    </row>
    <row r="9552" spans="1:6" ht="11.85" hidden="1" customHeight="1">
      <c r="A9552" s="783"/>
      <c r="B9552" s="784"/>
      <c r="C9552" s="784"/>
      <c r="D9552" s="784"/>
      <c r="E9552" s="206" t="s">
        <v>10907</v>
      </c>
      <c r="F9552" s="213">
        <f>F$10*(F9550)</f>
        <v>55.370520000000006</v>
      </c>
    </row>
    <row r="9553" spans="1:6" ht="11.85" hidden="1" customHeight="1">
      <c r="A9553" s="783"/>
      <c r="B9553" s="784"/>
      <c r="C9553" s="784"/>
      <c r="D9553" s="784"/>
      <c r="E9553" s="206" t="s">
        <v>10908</v>
      </c>
      <c r="F9553" s="213">
        <f>SUM(F9551:F9552)*F$11</f>
        <v>20.092104000000003</v>
      </c>
    </row>
    <row r="9554" spans="1:6" ht="11.85" hidden="1" customHeight="1">
      <c r="A9554" s="789"/>
      <c r="B9554" s="790"/>
      <c r="C9554" s="790"/>
      <c r="D9554" s="790"/>
      <c r="E9554" s="214" t="s">
        <v>10909</v>
      </c>
      <c r="F9554" s="216">
        <f>SUM(F9551:F9553)</f>
        <v>120.55262400000001</v>
      </c>
    </row>
    <row r="9555" spans="1:6" ht="12.4" hidden="1" customHeight="1">
      <c r="A9555" s="787" t="s">
        <v>2029</v>
      </c>
      <c r="B9555" s="869"/>
      <c r="C9555" s="869"/>
      <c r="D9555" s="869"/>
      <c r="E9555" s="781" t="s">
        <v>3995</v>
      </c>
      <c r="F9555" s="782"/>
    </row>
    <row r="9556" spans="1:6" ht="12.4" hidden="1" customHeight="1">
      <c r="A9556" s="190" t="s">
        <v>10268</v>
      </c>
      <c r="B9556" s="191">
        <f>ROUND(F9565,2)</f>
        <v>140.63999999999999</v>
      </c>
      <c r="C9556" s="269"/>
      <c r="D9556" s="269"/>
      <c r="E9556" s="270"/>
      <c r="F9556" s="271"/>
    </row>
    <row r="9557" spans="1:6" ht="12.4" hidden="1" customHeight="1">
      <c r="A9557" s="195" t="s">
        <v>12885</v>
      </c>
      <c r="B9557" s="196" t="s">
        <v>8261</v>
      </c>
      <c r="C9557" s="196" t="s">
        <v>8262</v>
      </c>
      <c r="D9557" s="196" t="s">
        <v>8263</v>
      </c>
      <c r="E9557" s="196" t="s">
        <v>8264</v>
      </c>
      <c r="F9557" s="197" t="s">
        <v>8265</v>
      </c>
    </row>
    <row r="9558" spans="1:6" ht="12.4" hidden="1" customHeight="1">
      <c r="A9558" s="778" t="s">
        <v>13437</v>
      </c>
      <c r="B9558" s="779"/>
      <c r="C9558" s="779"/>
      <c r="D9558" s="779"/>
      <c r="E9558" s="779"/>
      <c r="F9558" s="780"/>
    </row>
    <row r="9559" spans="1:6" ht="12.4" hidden="1" customHeight="1">
      <c r="A9559" s="343" t="s">
        <v>8236</v>
      </c>
      <c r="B9559" s="343" t="s">
        <v>8832</v>
      </c>
      <c r="C9559" s="344" t="s">
        <v>13436</v>
      </c>
      <c r="D9559" s="345">
        <v>10.5</v>
      </c>
      <c r="E9559" s="330">
        <f>F$14</f>
        <v>2.89</v>
      </c>
      <c r="F9559" s="204">
        <f>PRODUCT(D9559:E9559)</f>
        <v>30.345000000000002</v>
      </c>
    </row>
    <row r="9560" spans="1:6" ht="12.4" hidden="1" customHeight="1">
      <c r="A9560" s="343" t="s">
        <v>4681</v>
      </c>
      <c r="B9560" s="343" t="s">
        <v>4682</v>
      </c>
      <c r="C9560" s="344" t="s">
        <v>13436</v>
      </c>
      <c r="D9560" s="345">
        <v>10.5</v>
      </c>
      <c r="E9560" s="330">
        <f>F$12</f>
        <v>2.12</v>
      </c>
      <c r="F9560" s="204">
        <f>PRODUCT(D9560:E9560)</f>
        <v>22.26</v>
      </c>
    </row>
    <row r="9561" spans="1:6" ht="12.4" hidden="1" customHeight="1">
      <c r="A9561" s="783" t="s">
        <v>13444</v>
      </c>
      <c r="B9561" s="784"/>
      <c r="C9561" s="784"/>
      <c r="D9561" s="784"/>
      <c r="E9561" s="784"/>
      <c r="F9561" s="204">
        <f>SUM(F9559:F9560)</f>
        <v>52.605000000000004</v>
      </c>
    </row>
    <row r="9562" spans="1:6" ht="12.4" hidden="1" customHeight="1">
      <c r="A9562" s="783" t="s">
        <v>6572</v>
      </c>
      <c r="B9562" s="784"/>
      <c r="C9562" s="784"/>
      <c r="D9562" s="784"/>
      <c r="E9562" s="206" t="s">
        <v>10906</v>
      </c>
      <c r="F9562" s="204">
        <f>SUM(F9561)</f>
        <v>52.605000000000004</v>
      </c>
    </row>
    <row r="9563" spans="1:6" ht="12.4" hidden="1" customHeight="1">
      <c r="A9563" s="783"/>
      <c r="B9563" s="784"/>
      <c r="C9563" s="784"/>
      <c r="D9563" s="784"/>
      <c r="E9563" s="206" t="s">
        <v>10907</v>
      </c>
      <c r="F9563" s="213">
        <f>F$10*(F9561)</f>
        <v>64.598939999999999</v>
      </c>
    </row>
    <row r="9564" spans="1:6" ht="12.4" hidden="1" customHeight="1">
      <c r="A9564" s="783"/>
      <c r="B9564" s="784"/>
      <c r="C9564" s="784"/>
      <c r="D9564" s="784"/>
      <c r="E9564" s="206" t="s">
        <v>10908</v>
      </c>
      <c r="F9564" s="213">
        <f>SUM(F9562:F9563)*F$11</f>
        <v>23.440788000000001</v>
      </c>
    </row>
    <row r="9565" spans="1:6" ht="12.4" hidden="1" customHeight="1">
      <c r="A9565" s="789"/>
      <c r="B9565" s="790"/>
      <c r="C9565" s="790"/>
      <c r="D9565" s="790"/>
      <c r="E9565" s="214" t="s">
        <v>10909</v>
      </c>
      <c r="F9565" s="216">
        <f>SUM(F9562:F9564)</f>
        <v>140.64472800000001</v>
      </c>
    </row>
    <row r="9566" spans="1:6" ht="12.4" hidden="1" customHeight="1"/>
    <row r="9567" spans="1:6" ht="12.4" hidden="1" customHeight="1">
      <c r="A9567" s="787" t="s">
        <v>4425</v>
      </c>
      <c r="B9567" s="869"/>
      <c r="C9567" s="869"/>
      <c r="D9567" s="869"/>
      <c r="E9567" s="872"/>
      <c r="F9567" s="188" t="s">
        <v>13427</v>
      </c>
    </row>
    <row r="9568" spans="1:6" ht="12.4" hidden="1" customHeight="1">
      <c r="A9568" s="190" t="s">
        <v>10268</v>
      </c>
      <c r="B9568" s="191">
        <f>ROUND(F9581,2)</f>
        <v>11.11</v>
      </c>
      <c r="C9568" s="269"/>
      <c r="D9568" s="269"/>
      <c r="E9568" s="270"/>
      <c r="F9568" s="271"/>
    </row>
    <row r="9569" spans="1:6" ht="12.4" hidden="1" customHeight="1">
      <c r="A9569" s="195" t="s">
        <v>12885</v>
      </c>
      <c r="B9569" s="196" t="s">
        <v>8261</v>
      </c>
      <c r="C9569" s="196" t="s">
        <v>8262</v>
      </c>
      <c r="D9569" s="196" t="s">
        <v>8263</v>
      </c>
      <c r="E9569" s="196" t="s">
        <v>8264</v>
      </c>
      <c r="F9569" s="197" t="s">
        <v>8265</v>
      </c>
    </row>
    <row r="9570" spans="1:6" ht="12.4" hidden="1" customHeight="1">
      <c r="A9570" s="778" t="s">
        <v>13437</v>
      </c>
      <c r="B9570" s="779"/>
      <c r="C9570" s="779"/>
      <c r="D9570" s="779"/>
      <c r="E9570" s="779"/>
      <c r="F9570" s="780"/>
    </row>
    <row r="9571" spans="1:6" ht="12.4" hidden="1" customHeight="1">
      <c r="A9571" s="343" t="s">
        <v>8236</v>
      </c>
      <c r="B9571" s="343" t="s">
        <v>7116</v>
      </c>
      <c r="C9571" s="344" t="s">
        <v>13436</v>
      </c>
      <c r="D9571" s="522">
        <v>0.2</v>
      </c>
      <c r="E9571" s="330">
        <f>F$14</f>
        <v>2.89</v>
      </c>
      <c r="F9571" s="204">
        <f>PRODUCT(D9571:E9571)</f>
        <v>0.57800000000000007</v>
      </c>
    </row>
    <row r="9572" spans="1:6" ht="12.4" hidden="1" customHeight="1">
      <c r="A9572" s="343" t="s">
        <v>4681</v>
      </c>
      <c r="B9572" s="343" t="s">
        <v>4682</v>
      </c>
      <c r="C9572" s="344" t="s">
        <v>13436</v>
      </c>
      <c r="D9572" s="522">
        <v>0.5</v>
      </c>
      <c r="E9572" s="330">
        <f>F$12</f>
        <v>2.12</v>
      </c>
      <c r="F9572" s="204">
        <f>PRODUCT(D9572:E9572)</f>
        <v>1.06</v>
      </c>
    </row>
    <row r="9573" spans="1:6" ht="12.4" hidden="1" customHeight="1">
      <c r="A9573" s="783" t="s">
        <v>13444</v>
      </c>
      <c r="B9573" s="784"/>
      <c r="C9573" s="784"/>
      <c r="D9573" s="784"/>
      <c r="E9573" s="784"/>
      <c r="F9573" s="204">
        <f>SUM(F9571:F9572)</f>
        <v>1.6380000000000001</v>
      </c>
    </row>
    <row r="9574" spans="1:6" ht="12.4" hidden="1" customHeight="1">
      <c r="A9574" s="778" t="s">
        <v>13445</v>
      </c>
      <c r="B9574" s="779"/>
      <c r="C9574" s="779"/>
      <c r="D9574" s="779"/>
      <c r="E9574" s="779"/>
      <c r="F9574" s="780"/>
    </row>
    <row r="9575" spans="1:6" ht="12.4" hidden="1" customHeight="1">
      <c r="A9575" s="343" t="s">
        <v>7117</v>
      </c>
      <c r="B9575" s="343" t="s">
        <v>4423</v>
      </c>
      <c r="C9575" s="344" t="s">
        <v>8247</v>
      </c>
      <c r="D9575" s="522">
        <v>0.04</v>
      </c>
      <c r="E9575" s="211">
        <f>Insumos!D$578</f>
        <v>7.65</v>
      </c>
      <c r="F9575" s="204">
        <f>PRODUCT(D9575:E9575)</f>
        <v>0.30599999999999999</v>
      </c>
    </row>
    <row r="9576" spans="1:6" ht="12.4" hidden="1" customHeight="1">
      <c r="A9576" s="205" t="s">
        <v>2941</v>
      </c>
      <c r="B9576" s="523" t="s">
        <v>4424</v>
      </c>
      <c r="C9576" s="199" t="s">
        <v>8247</v>
      </c>
      <c r="D9576" s="524">
        <v>1.2</v>
      </c>
      <c r="E9576" s="211">
        <f>Insumos!D$557</f>
        <v>4.42</v>
      </c>
      <c r="F9576" s="204">
        <f>PRODUCT(D9576:E9576)</f>
        <v>5.3039999999999994</v>
      </c>
    </row>
    <row r="9577" spans="1:6" ht="12.4" hidden="1" customHeight="1">
      <c r="A9577" s="783" t="s">
        <v>10905</v>
      </c>
      <c r="B9577" s="784"/>
      <c r="C9577" s="784"/>
      <c r="D9577" s="784"/>
      <c r="E9577" s="784"/>
      <c r="F9577" s="204">
        <f>SUM(F9575:F9576)</f>
        <v>5.6099999999999994</v>
      </c>
    </row>
    <row r="9578" spans="1:6" ht="12.4" hidden="1" customHeight="1">
      <c r="A9578" s="783" t="s">
        <v>6572</v>
      </c>
      <c r="B9578" s="784"/>
      <c r="C9578" s="784"/>
      <c r="D9578" s="784"/>
      <c r="E9578" s="206" t="s">
        <v>10906</v>
      </c>
      <c r="F9578" s="204">
        <f>SUM(F9573,F9577)</f>
        <v>7.2479999999999993</v>
      </c>
    </row>
    <row r="9579" spans="1:6" ht="12.4" hidden="1" customHeight="1">
      <c r="A9579" s="783"/>
      <c r="B9579" s="784"/>
      <c r="C9579" s="784"/>
      <c r="D9579" s="784"/>
      <c r="E9579" s="206" t="s">
        <v>10907</v>
      </c>
      <c r="F9579" s="213">
        <f>F$10*(F9573)</f>
        <v>2.0114640000000001</v>
      </c>
    </row>
    <row r="9580" spans="1:6" ht="12.4" hidden="1" customHeight="1">
      <c r="A9580" s="783"/>
      <c r="B9580" s="784"/>
      <c r="C9580" s="784"/>
      <c r="D9580" s="784"/>
      <c r="E9580" s="206" t="s">
        <v>10908</v>
      </c>
      <c r="F9580" s="213">
        <f>SUM(F9578:F9579)*F$11</f>
        <v>1.8518927999999999</v>
      </c>
    </row>
    <row r="9581" spans="1:6" ht="12.4" hidden="1" customHeight="1">
      <c r="A9581" s="789"/>
      <c r="B9581" s="790"/>
      <c r="C9581" s="790"/>
      <c r="D9581" s="790"/>
      <c r="E9581" s="214" t="s">
        <v>10909</v>
      </c>
      <c r="F9581" s="216">
        <f>SUM(F9578:F9580)</f>
        <v>11.111356799999999</v>
      </c>
    </row>
    <row r="9582" spans="1:6" ht="12.4" hidden="1" customHeight="1"/>
    <row r="9583" spans="1:6" ht="12.4" hidden="1" customHeight="1">
      <c r="A9583" s="787" t="s">
        <v>22</v>
      </c>
      <c r="B9583" s="869"/>
      <c r="C9583" s="869"/>
      <c r="D9583" s="869"/>
      <c r="E9583" s="781" t="s">
        <v>13427</v>
      </c>
      <c r="F9583" s="782"/>
    </row>
    <row r="9584" spans="1:6" ht="12.4" hidden="1" customHeight="1">
      <c r="A9584" s="190" t="s">
        <v>10268</v>
      </c>
      <c r="B9584" s="191">
        <f>ROUND(F9597,2)</f>
        <v>11.26</v>
      </c>
      <c r="C9584" s="269"/>
      <c r="D9584" s="269"/>
      <c r="E9584" s="270"/>
      <c r="F9584" s="271"/>
    </row>
    <row r="9585" spans="1:6" ht="12.4" hidden="1" customHeight="1">
      <c r="A9585" s="195" t="s">
        <v>12885</v>
      </c>
      <c r="B9585" s="196" t="s">
        <v>8261</v>
      </c>
      <c r="C9585" s="196" t="s">
        <v>8262</v>
      </c>
      <c r="D9585" s="196" t="s">
        <v>8263</v>
      </c>
      <c r="E9585" s="196" t="s">
        <v>8264</v>
      </c>
      <c r="F9585" s="197" t="s">
        <v>8265</v>
      </c>
    </row>
    <row r="9586" spans="1:6" ht="12.4" hidden="1" customHeight="1">
      <c r="A9586" s="778" t="s">
        <v>13437</v>
      </c>
      <c r="B9586" s="779"/>
      <c r="C9586" s="779"/>
      <c r="D9586" s="779"/>
      <c r="E9586" s="779"/>
      <c r="F9586" s="780"/>
    </row>
    <row r="9587" spans="1:6" ht="12.4" hidden="1" customHeight="1">
      <c r="A9587" s="343" t="s">
        <v>8236</v>
      </c>
      <c r="B9587" s="343" t="s">
        <v>7116</v>
      </c>
      <c r="C9587" s="344" t="s">
        <v>13436</v>
      </c>
      <c r="D9587" s="522">
        <v>0.2</v>
      </c>
      <c r="E9587" s="330">
        <f>F$14</f>
        <v>2.89</v>
      </c>
      <c r="F9587" s="204">
        <f>PRODUCT(D9587:E9587)</f>
        <v>0.57800000000000007</v>
      </c>
    </row>
    <row r="9588" spans="1:6" ht="12.4" hidden="1" customHeight="1">
      <c r="A9588" s="343" t="s">
        <v>4681</v>
      </c>
      <c r="B9588" s="343" t="s">
        <v>4682</v>
      </c>
      <c r="C9588" s="344" t="s">
        <v>13436</v>
      </c>
      <c r="D9588" s="522">
        <v>0.5</v>
      </c>
      <c r="E9588" s="330">
        <f>F$12</f>
        <v>2.12</v>
      </c>
      <c r="F9588" s="204">
        <f>PRODUCT(D9588:E9588)</f>
        <v>1.06</v>
      </c>
    </row>
    <row r="9589" spans="1:6" ht="12.4" hidden="1" customHeight="1">
      <c r="A9589" s="783" t="s">
        <v>13444</v>
      </c>
      <c r="B9589" s="784"/>
      <c r="C9589" s="784"/>
      <c r="D9589" s="784"/>
      <c r="E9589" s="784"/>
      <c r="F9589" s="204">
        <f>SUM(F9587:F9588)</f>
        <v>1.6380000000000001</v>
      </c>
    </row>
    <row r="9590" spans="1:6" ht="12.4" hidden="1" customHeight="1">
      <c r="A9590" s="778" t="s">
        <v>13445</v>
      </c>
      <c r="B9590" s="779"/>
      <c r="C9590" s="779"/>
      <c r="D9590" s="779"/>
      <c r="E9590" s="779"/>
      <c r="F9590" s="780"/>
    </row>
    <row r="9591" spans="1:6" ht="12.4" hidden="1" customHeight="1">
      <c r="A9591" s="343" t="s">
        <v>7117</v>
      </c>
      <c r="B9591" s="343" t="s">
        <v>4423</v>
      </c>
      <c r="C9591" s="344" t="s">
        <v>8247</v>
      </c>
      <c r="D9591" s="522">
        <v>0.04</v>
      </c>
      <c r="E9591" s="211">
        <f>Insumos!D$578</f>
        <v>7.65</v>
      </c>
      <c r="F9591" s="204">
        <f>PRODUCT(D9591:E9591)</f>
        <v>0.30599999999999999</v>
      </c>
    </row>
    <row r="9592" spans="1:6" ht="12.4" hidden="1" customHeight="1">
      <c r="A9592" s="205" t="s">
        <v>11445</v>
      </c>
      <c r="B9592" s="523" t="s">
        <v>23</v>
      </c>
      <c r="C9592" s="199" t="s">
        <v>8247</v>
      </c>
      <c r="D9592" s="524">
        <v>1.2</v>
      </c>
      <c r="E9592" s="211">
        <f>Insumos!D$559</f>
        <v>4.5199999999999996</v>
      </c>
      <c r="F9592" s="204">
        <f>PRODUCT(D9592:E9592)</f>
        <v>5.4239999999999995</v>
      </c>
    </row>
    <row r="9593" spans="1:6" ht="12.4" hidden="1" customHeight="1">
      <c r="A9593" s="783" t="s">
        <v>10905</v>
      </c>
      <c r="B9593" s="784"/>
      <c r="C9593" s="784"/>
      <c r="D9593" s="784"/>
      <c r="E9593" s="784"/>
      <c r="F9593" s="204">
        <f>SUM(F9591:F9592)</f>
        <v>5.7299999999999995</v>
      </c>
    </row>
    <row r="9594" spans="1:6" ht="12.4" hidden="1" customHeight="1">
      <c r="A9594" s="783" t="s">
        <v>6572</v>
      </c>
      <c r="B9594" s="784"/>
      <c r="C9594" s="784"/>
      <c r="D9594" s="784"/>
      <c r="E9594" s="206" t="s">
        <v>10906</v>
      </c>
      <c r="F9594" s="204">
        <f>SUM(F9589,F9593)</f>
        <v>7.3679999999999994</v>
      </c>
    </row>
    <row r="9595" spans="1:6" ht="12.4" hidden="1" customHeight="1">
      <c r="A9595" s="783"/>
      <c r="B9595" s="784"/>
      <c r="C9595" s="784"/>
      <c r="D9595" s="784"/>
      <c r="E9595" s="206" t="s">
        <v>10907</v>
      </c>
      <c r="F9595" s="213">
        <f>F$10*(F9589)</f>
        <v>2.0114640000000001</v>
      </c>
    </row>
    <row r="9596" spans="1:6" ht="12.4" hidden="1" customHeight="1">
      <c r="A9596" s="783"/>
      <c r="B9596" s="784"/>
      <c r="C9596" s="784"/>
      <c r="D9596" s="784"/>
      <c r="E9596" s="206" t="s">
        <v>10908</v>
      </c>
      <c r="F9596" s="213">
        <f>SUM(F9594:F9595)*F$11</f>
        <v>1.8758927999999999</v>
      </c>
    </row>
    <row r="9597" spans="1:6" ht="12.4" hidden="1" customHeight="1">
      <c r="A9597" s="789"/>
      <c r="B9597" s="790"/>
      <c r="C9597" s="790"/>
      <c r="D9597" s="790"/>
      <c r="E9597" s="214" t="s">
        <v>10909</v>
      </c>
      <c r="F9597" s="216">
        <f>SUM(F9594:F9596)</f>
        <v>11.255356799999998</v>
      </c>
    </row>
    <row r="9598" spans="1:6" ht="12.4" hidden="1" customHeight="1">
      <c r="A9598" s="206"/>
      <c r="B9598" s="206"/>
      <c r="C9598" s="206"/>
      <c r="D9598" s="206"/>
      <c r="E9598" s="206"/>
      <c r="F9598" s="220"/>
    </row>
    <row r="9599" spans="1:6" ht="12.75" hidden="1" customHeight="1"/>
    <row r="9600" spans="1:6" ht="12.75" hidden="1" customHeight="1">
      <c r="A9600" s="787" t="s">
        <v>25</v>
      </c>
      <c r="B9600" s="869"/>
      <c r="C9600" s="869"/>
      <c r="D9600" s="869"/>
      <c r="E9600" s="781" t="s">
        <v>26</v>
      </c>
      <c r="F9600" s="782"/>
    </row>
    <row r="9601" spans="1:6" ht="12.75" hidden="1" customHeight="1">
      <c r="A9601" s="190" t="s">
        <v>10268</v>
      </c>
      <c r="B9601" s="191">
        <f>ROUND(F9609,2)</f>
        <v>20.34</v>
      </c>
      <c r="C9601" s="269"/>
      <c r="D9601" s="269"/>
      <c r="E9601" s="270"/>
      <c r="F9601" s="271"/>
    </row>
    <row r="9602" spans="1:6" ht="12.75" hidden="1" customHeight="1">
      <c r="A9602" s="195" t="s">
        <v>12885</v>
      </c>
      <c r="B9602" s="196" t="s">
        <v>8261</v>
      </c>
      <c r="C9602" s="196" t="s">
        <v>8262</v>
      </c>
      <c r="D9602" s="196" t="s">
        <v>8263</v>
      </c>
      <c r="E9602" s="196" t="s">
        <v>8264</v>
      </c>
      <c r="F9602" s="197" t="s">
        <v>8265</v>
      </c>
    </row>
    <row r="9603" spans="1:6" ht="12.75" hidden="1" customHeight="1">
      <c r="A9603" s="778" t="s">
        <v>8771</v>
      </c>
      <c r="B9603" s="779"/>
      <c r="C9603" s="779"/>
      <c r="D9603" s="779"/>
      <c r="E9603" s="779"/>
      <c r="F9603" s="780"/>
    </row>
    <row r="9604" spans="1:6" ht="22.5" hidden="1" customHeight="1">
      <c r="A9604" s="343" t="s">
        <v>3497</v>
      </c>
      <c r="B9604" s="343" t="s">
        <v>24</v>
      </c>
      <c r="C9604" s="344" t="s">
        <v>10106</v>
      </c>
      <c r="D9604" s="522">
        <v>1.1000000000000001</v>
      </c>
      <c r="E9604" s="211">
        <f>Insumos!D$709</f>
        <v>15.41</v>
      </c>
      <c r="F9604" s="204">
        <f>PRODUCT(D9604:E9604)</f>
        <v>16.951000000000001</v>
      </c>
    </row>
    <row r="9605" spans="1:6" ht="12.75" hidden="1" customHeight="1">
      <c r="A9605" s="783" t="s">
        <v>10886</v>
      </c>
      <c r="B9605" s="784"/>
      <c r="C9605" s="784"/>
      <c r="D9605" s="784"/>
      <c r="E9605" s="784"/>
      <c r="F9605" s="204">
        <f>SUM(F9604)</f>
        <v>16.951000000000001</v>
      </c>
    </row>
    <row r="9606" spans="1:6" ht="12.75" hidden="1" customHeight="1">
      <c r="A9606" s="783" t="s">
        <v>6572</v>
      </c>
      <c r="B9606" s="784"/>
      <c r="C9606" s="784"/>
      <c r="D9606" s="784"/>
      <c r="E9606" s="206" t="s">
        <v>10906</v>
      </c>
      <c r="F9606" s="204">
        <f>SUM(F9605)</f>
        <v>16.951000000000001</v>
      </c>
    </row>
    <row r="9607" spans="1:6" ht="12.75" hidden="1" customHeight="1">
      <c r="A9607" s="783"/>
      <c r="B9607" s="784"/>
      <c r="C9607" s="784"/>
      <c r="D9607" s="784"/>
      <c r="E9607" s="206" t="s">
        <v>10907</v>
      </c>
      <c r="F9607" s="213">
        <f>F$10*(F9601)</f>
        <v>0</v>
      </c>
    </row>
    <row r="9608" spans="1:6" ht="12.75" hidden="1" customHeight="1">
      <c r="A9608" s="783"/>
      <c r="B9608" s="784"/>
      <c r="C9608" s="784"/>
      <c r="D9608" s="784"/>
      <c r="E9608" s="206" t="s">
        <v>10908</v>
      </c>
      <c r="F9608" s="213">
        <f>SUM(F9606:F9607)*F$11</f>
        <v>3.3902000000000001</v>
      </c>
    </row>
    <row r="9609" spans="1:6" ht="12.75" hidden="1" customHeight="1">
      <c r="A9609" s="789"/>
      <c r="B9609" s="790"/>
      <c r="C9609" s="790"/>
      <c r="D9609" s="790"/>
      <c r="E9609" s="214" t="s">
        <v>10909</v>
      </c>
      <c r="F9609" s="216">
        <f>SUM(F9606:F9608)</f>
        <v>20.341200000000001</v>
      </c>
    </row>
    <row r="9610" spans="1:6" ht="12.75" hidden="1" customHeight="1">
      <c r="A9610" s="206"/>
      <c r="B9610" s="206"/>
      <c r="C9610" s="206"/>
      <c r="D9610" s="206"/>
      <c r="E9610" s="206"/>
      <c r="F9610" s="220"/>
    </row>
    <row r="9611" spans="1:6" ht="12.75" hidden="1" customHeight="1">
      <c r="A9611" s="206"/>
      <c r="B9611" s="206"/>
      <c r="C9611" s="206"/>
      <c r="D9611" s="206"/>
      <c r="E9611" s="206"/>
      <c r="F9611" s="220"/>
    </row>
    <row r="9612" spans="1:6" ht="12.75" hidden="1" customHeight="1">
      <c r="A9612" s="206"/>
      <c r="B9612" s="206"/>
      <c r="C9612" s="206"/>
      <c r="D9612" s="206"/>
      <c r="E9612" s="206"/>
      <c r="F9612" s="220"/>
    </row>
    <row r="9613" spans="1:6" ht="12.75" hidden="1" customHeight="1">
      <c r="A9613" s="206"/>
      <c r="B9613" s="206"/>
      <c r="C9613" s="206"/>
      <c r="D9613" s="206"/>
      <c r="E9613" s="206"/>
      <c r="F9613" s="220"/>
    </row>
    <row r="9614" spans="1:6" ht="12.75" hidden="1" customHeight="1">
      <c r="A9614" s="206"/>
      <c r="B9614" s="206"/>
      <c r="C9614" s="206"/>
      <c r="D9614" s="206"/>
      <c r="E9614" s="206"/>
      <c r="F9614" s="220"/>
    </row>
    <row r="9615" spans="1:6" ht="12.75" hidden="1" customHeight="1">
      <c r="A9615" s="206"/>
      <c r="B9615" s="206"/>
      <c r="C9615" s="206"/>
      <c r="D9615" s="206"/>
      <c r="E9615" s="206"/>
      <c r="F9615" s="220"/>
    </row>
    <row r="9616" spans="1:6" ht="12.75" hidden="1" customHeight="1">
      <c r="A9616" s="206"/>
      <c r="B9616" s="206"/>
      <c r="C9616" s="206"/>
      <c r="D9616" s="206"/>
      <c r="E9616" s="206"/>
      <c r="F9616" s="220"/>
    </row>
    <row r="9617" spans="1:6" ht="12.75" hidden="1" customHeight="1">
      <c r="A9617" s="206"/>
      <c r="B9617" s="206"/>
      <c r="C9617" s="206"/>
      <c r="D9617" s="206"/>
      <c r="E9617" s="206"/>
      <c r="F9617" s="220"/>
    </row>
    <row r="9618" spans="1:6" ht="12.75" hidden="1" customHeight="1">
      <c r="A9618" s="206"/>
      <c r="B9618" s="206"/>
      <c r="C9618" s="206"/>
      <c r="D9618" s="206"/>
      <c r="E9618" s="206"/>
      <c r="F9618" s="220"/>
    </row>
    <row r="9619" spans="1:6" ht="12.75" hidden="1" customHeight="1">
      <c r="A9619" s="206"/>
      <c r="B9619" s="206"/>
      <c r="C9619" s="206"/>
      <c r="D9619" s="206"/>
      <c r="E9619" s="206"/>
      <c r="F9619" s="220"/>
    </row>
    <row r="9620" spans="1:6" ht="22.5" hidden="1" customHeight="1">
      <c r="A9620" s="791" t="s">
        <v>3210</v>
      </c>
      <c r="B9620" s="872"/>
      <c r="C9620" s="872"/>
      <c r="D9620" s="872"/>
      <c r="E9620" s="872"/>
      <c r="F9620" s="468" t="s">
        <v>13122</v>
      </c>
    </row>
    <row r="9621" spans="1:6" ht="12.75" hidden="1" customHeight="1">
      <c r="A9621" s="190" t="s">
        <v>10268</v>
      </c>
      <c r="B9621" s="191">
        <f>ROUND(F9643,2)</f>
        <v>1575.68</v>
      </c>
      <c r="C9621" s="269"/>
      <c r="D9621" s="269"/>
      <c r="E9621" s="269"/>
      <c r="F9621" s="469"/>
    </row>
    <row r="9622" spans="1:6" ht="12.75" hidden="1" customHeight="1">
      <c r="A9622" s="195" t="s">
        <v>12885</v>
      </c>
      <c r="B9622" s="196" t="s">
        <v>8261</v>
      </c>
      <c r="C9622" s="196" t="s">
        <v>8262</v>
      </c>
      <c r="D9622" s="196" t="s">
        <v>8263</v>
      </c>
      <c r="E9622" s="196" t="s">
        <v>8264</v>
      </c>
      <c r="F9622" s="197" t="s">
        <v>8265</v>
      </c>
    </row>
    <row r="9623" spans="1:6" ht="12.75" hidden="1" customHeight="1">
      <c r="A9623" s="778" t="s">
        <v>6573</v>
      </c>
      <c r="B9623" s="779"/>
      <c r="C9623" s="779"/>
      <c r="D9623" s="779"/>
      <c r="E9623" s="779"/>
      <c r="F9623" s="780"/>
    </row>
    <row r="9624" spans="1:6" ht="12.75" hidden="1" customHeight="1">
      <c r="A9624" s="219" t="s">
        <v>2441</v>
      </c>
      <c r="B9624" s="208" t="s">
        <v>2442</v>
      </c>
      <c r="C9624" s="209" t="s">
        <v>13436</v>
      </c>
      <c r="D9624" s="210">
        <v>0.5</v>
      </c>
      <c r="E9624" s="211">
        <f>Insumos!D$141</f>
        <v>60.75</v>
      </c>
      <c r="F9624" s="204">
        <f>PRODUCT(D9624:E9624)</f>
        <v>30.375</v>
      </c>
    </row>
    <row r="9625" spans="1:6" ht="12.75" hidden="1" customHeight="1">
      <c r="A9625" s="783" t="s">
        <v>6574</v>
      </c>
      <c r="B9625" s="784"/>
      <c r="C9625" s="784"/>
      <c r="D9625" s="784"/>
      <c r="E9625" s="784"/>
      <c r="F9625" s="204">
        <f>SUM(F9624:F9624)</f>
        <v>30.375</v>
      </c>
    </row>
    <row r="9626" spans="1:6" ht="12.75" hidden="1" customHeight="1">
      <c r="A9626" s="778" t="s">
        <v>13437</v>
      </c>
      <c r="B9626" s="779"/>
      <c r="C9626" s="779"/>
      <c r="D9626" s="779"/>
      <c r="E9626" s="779"/>
      <c r="F9626" s="780"/>
    </row>
    <row r="9627" spans="1:6" ht="12.75" hidden="1" customHeight="1">
      <c r="A9627" s="207" t="s">
        <v>8236</v>
      </c>
      <c r="B9627" s="208" t="s">
        <v>8237</v>
      </c>
      <c r="C9627" s="209" t="s">
        <v>13436</v>
      </c>
      <c r="D9627" s="210">
        <v>3.4</v>
      </c>
      <c r="E9627" s="211">
        <f>F$14</f>
        <v>2.89</v>
      </c>
      <c r="F9627" s="204">
        <f>PRODUCT(D9627:E9627)</f>
        <v>9.8260000000000005</v>
      </c>
    </row>
    <row r="9628" spans="1:6" ht="12.75" hidden="1" customHeight="1">
      <c r="A9628" s="207" t="s">
        <v>4681</v>
      </c>
      <c r="B9628" s="208" t="s">
        <v>4682</v>
      </c>
      <c r="C9628" s="209" t="s">
        <v>13436</v>
      </c>
      <c r="D9628" s="210">
        <v>1.9</v>
      </c>
      <c r="E9628" s="211">
        <f>F$12</f>
        <v>2.12</v>
      </c>
      <c r="F9628" s="204">
        <f>PRODUCT(D9628:E9628)</f>
        <v>4.0279999999999996</v>
      </c>
    </row>
    <row r="9629" spans="1:6" ht="12.75" hidden="1" customHeight="1">
      <c r="A9629" s="783" t="s">
        <v>13444</v>
      </c>
      <c r="B9629" s="784"/>
      <c r="C9629" s="784"/>
      <c r="D9629" s="784"/>
      <c r="E9629" s="784"/>
      <c r="F9629" s="204">
        <f>SUM(F9627:F9628)</f>
        <v>13.853999999999999</v>
      </c>
    </row>
    <row r="9630" spans="1:6" ht="12.75" hidden="1" customHeight="1">
      <c r="A9630" s="778" t="s">
        <v>13445</v>
      </c>
      <c r="B9630" s="779"/>
      <c r="C9630" s="779"/>
      <c r="D9630" s="779"/>
      <c r="E9630" s="779"/>
      <c r="F9630" s="780"/>
    </row>
    <row r="9631" spans="1:6" ht="12.75" hidden="1" customHeight="1">
      <c r="A9631" s="207" t="s">
        <v>7259</v>
      </c>
      <c r="B9631" s="208" t="s">
        <v>7260</v>
      </c>
      <c r="C9631" s="209" t="s">
        <v>4675</v>
      </c>
      <c r="D9631" s="210">
        <v>2.5</v>
      </c>
      <c r="E9631" s="211">
        <f>Insumos!D$2063</f>
        <v>281.91000000000003</v>
      </c>
      <c r="F9631" s="204">
        <f>PRODUCT(D9631:E9631)</f>
        <v>704.77500000000009</v>
      </c>
    </row>
    <row r="9632" spans="1:6" ht="22.5" hidden="1" customHeight="1">
      <c r="A9632" s="207" t="s">
        <v>13898</v>
      </c>
      <c r="B9632" s="208" t="s">
        <v>13899</v>
      </c>
      <c r="C9632" s="209" t="s">
        <v>6555</v>
      </c>
      <c r="D9632" s="210">
        <v>1</v>
      </c>
      <c r="E9632" s="211">
        <f>Insumos!D$2061</f>
        <v>86.53</v>
      </c>
      <c r="F9632" s="204">
        <f>PRODUCT(D9632:E9632)</f>
        <v>86.53</v>
      </c>
    </row>
    <row r="9633" spans="1:6" ht="12.75" hidden="1" customHeight="1">
      <c r="A9633" s="783" t="s">
        <v>10905</v>
      </c>
      <c r="B9633" s="784"/>
      <c r="C9633" s="784"/>
      <c r="D9633" s="784"/>
      <c r="E9633" s="784"/>
      <c r="F9633" s="204">
        <f>SUM(F9631:F9632)</f>
        <v>791.30500000000006</v>
      </c>
    </row>
    <row r="9634" spans="1:6" ht="12.75" hidden="1" customHeight="1">
      <c r="A9634" s="778" t="s">
        <v>8771</v>
      </c>
      <c r="B9634" s="779"/>
      <c r="C9634" s="779"/>
      <c r="D9634" s="779"/>
      <c r="E9634" s="779"/>
      <c r="F9634" s="780"/>
    </row>
    <row r="9635" spans="1:6" ht="22.5" hidden="1" customHeight="1">
      <c r="A9635" s="219" t="s">
        <v>8283</v>
      </c>
      <c r="B9635" s="208" t="s">
        <v>8284</v>
      </c>
      <c r="C9635" s="209" t="s">
        <v>8240</v>
      </c>
      <c r="D9635" s="210">
        <v>8.5000000000000006E-2</v>
      </c>
      <c r="E9635" s="272">
        <f>B$3912/1.25</f>
        <v>309.57600000000002</v>
      </c>
      <c r="F9635" s="204">
        <f>PRODUCT(D9635:E9635)</f>
        <v>26.313960000000005</v>
      </c>
    </row>
    <row r="9636" spans="1:6" ht="22.5" hidden="1" customHeight="1">
      <c r="A9636" s="219" t="s">
        <v>2449</v>
      </c>
      <c r="B9636" s="208" t="s">
        <v>2450</v>
      </c>
      <c r="C9636" s="209" t="s">
        <v>8240</v>
      </c>
      <c r="D9636" s="210">
        <v>0.33910000000000001</v>
      </c>
      <c r="E9636" s="210">
        <f>B$4395/1.25</f>
        <v>219.11199999999999</v>
      </c>
      <c r="F9636" s="204">
        <f>PRODUCT(D9636:E9636)</f>
        <v>74.300879199999997</v>
      </c>
    </row>
    <row r="9637" spans="1:6" ht="22.5" hidden="1" customHeight="1">
      <c r="A9637" s="219" t="s">
        <v>13904</v>
      </c>
      <c r="B9637" s="208" t="s">
        <v>13905</v>
      </c>
      <c r="C9637" s="209" t="s">
        <v>6555</v>
      </c>
      <c r="D9637" s="210">
        <v>1</v>
      </c>
      <c r="E9637" s="210">
        <f>B$8765/1.25</f>
        <v>130.28</v>
      </c>
      <c r="F9637" s="204">
        <f>PRODUCT(D9637:E9637)</f>
        <v>130.28</v>
      </c>
    </row>
    <row r="9638" spans="1:6" ht="22.5" hidden="1" customHeight="1">
      <c r="A9638" s="219" t="s">
        <v>13906</v>
      </c>
      <c r="B9638" s="208" t="s">
        <v>13907</v>
      </c>
      <c r="C9638" s="209" t="s">
        <v>6555</v>
      </c>
      <c r="D9638" s="210">
        <v>1</v>
      </c>
      <c r="E9638" s="210">
        <f>B$8779/1.25</f>
        <v>229.62399999999997</v>
      </c>
      <c r="F9638" s="204">
        <f>PRODUCT(D9638:E9638)</f>
        <v>229.62399999999997</v>
      </c>
    </row>
    <row r="9639" spans="1:6" ht="12.75" hidden="1" customHeight="1">
      <c r="A9639" s="783" t="s">
        <v>10886</v>
      </c>
      <c r="B9639" s="784"/>
      <c r="C9639" s="784"/>
      <c r="D9639" s="784"/>
      <c r="E9639" s="784"/>
      <c r="F9639" s="204">
        <f>SUM(F9635:F9638)</f>
        <v>460.5188392</v>
      </c>
    </row>
    <row r="9640" spans="1:6" ht="12.75" hidden="1" customHeight="1">
      <c r="A9640" s="783" t="s">
        <v>6572</v>
      </c>
      <c r="B9640" s="784"/>
      <c r="C9640" s="784"/>
      <c r="D9640" s="784"/>
      <c r="E9640" s="206" t="s">
        <v>10906</v>
      </c>
      <c r="F9640" s="204">
        <f>SUM(F9625,F9629,F9633,F9639)</f>
        <v>1296.0528392000001</v>
      </c>
    </row>
    <row r="9641" spans="1:6" ht="12.75" hidden="1" customHeight="1">
      <c r="A9641" s="783"/>
      <c r="B9641" s="784"/>
      <c r="C9641" s="784"/>
      <c r="D9641" s="784"/>
      <c r="E9641" s="212" t="s">
        <v>10907</v>
      </c>
      <c r="F9641" s="213">
        <f>F$10*(F9629)</f>
        <v>17.012712000000001</v>
      </c>
    </row>
    <row r="9642" spans="1:6" ht="12.75" hidden="1" customHeight="1">
      <c r="A9642" s="783"/>
      <c r="B9642" s="784"/>
      <c r="C9642" s="784"/>
      <c r="D9642" s="784"/>
      <c r="E9642" s="206" t="s">
        <v>10908</v>
      </c>
      <c r="F9642" s="213">
        <f>SUM(F9640:F9641)*F$11</f>
        <v>262.61311024000003</v>
      </c>
    </row>
    <row r="9643" spans="1:6" ht="12.75" hidden="1" customHeight="1">
      <c r="A9643" s="789"/>
      <c r="B9643" s="790"/>
      <c r="C9643" s="790"/>
      <c r="D9643" s="790"/>
      <c r="E9643" s="215" t="s">
        <v>10909</v>
      </c>
      <c r="F9643" s="216">
        <f>SUM(F9640:F9642)</f>
        <v>1575.67866144</v>
      </c>
    </row>
    <row r="9644" spans="1:6" ht="12.75" hidden="1" customHeight="1"/>
    <row r="9645" spans="1:6" ht="12.75" hidden="1" customHeight="1"/>
    <row r="9646" spans="1:6" ht="12.75" hidden="1" customHeight="1"/>
    <row r="9647" spans="1:6" ht="12.75" hidden="1" customHeight="1"/>
  </sheetData>
  <mergeCells count="3609">
    <mergeCell ref="A89:F89"/>
    <mergeCell ref="A95:F95"/>
    <mergeCell ref="A103:G103"/>
    <mergeCell ref="A94:E94"/>
    <mergeCell ref="A99:D102"/>
    <mergeCell ref="A49:E49"/>
    <mergeCell ref="A17:F17"/>
    <mergeCell ref="A15:F15"/>
    <mergeCell ref="A71:E71"/>
    <mergeCell ref="A66:F66"/>
    <mergeCell ref="A65:E65"/>
    <mergeCell ref="A61:F61"/>
    <mergeCell ref="E58:F58"/>
    <mergeCell ref="A30:F30"/>
    <mergeCell ref="A53:E53"/>
    <mergeCell ref="A50:F50"/>
    <mergeCell ref="A54:D57"/>
    <mergeCell ref="A81:E81"/>
    <mergeCell ref="A58:D58"/>
    <mergeCell ref="A72:F72"/>
    <mergeCell ref="A75:E75"/>
    <mergeCell ref="A76:D79"/>
    <mergeCell ref="A42:F42"/>
    <mergeCell ref="A44:E44"/>
    <mergeCell ref="A45:F45"/>
    <mergeCell ref="A33:E33"/>
    <mergeCell ref="A34:D37"/>
    <mergeCell ref="A39:D39"/>
    <mergeCell ref="E39:F39"/>
    <mergeCell ref="A84:F84"/>
    <mergeCell ref="A88:E88"/>
    <mergeCell ref="A98:E98"/>
    <mergeCell ref="E131:F131"/>
    <mergeCell ref="A117:D117"/>
    <mergeCell ref="A111:E111"/>
    <mergeCell ref="E106:F106"/>
    <mergeCell ref="A106:D106"/>
    <mergeCell ref="A109:F109"/>
    <mergeCell ref="A112:D115"/>
    <mergeCell ref="A131:D131"/>
    <mergeCell ref="E117:F117"/>
    <mergeCell ref="A129:G129"/>
    <mergeCell ref="A122:E122"/>
    <mergeCell ref="A120:F120"/>
    <mergeCell ref="A157:D157"/>
    <mergeCell ref="E157:F157"/>
    <mergeCell ref="A137:D140"/>
    <mergeCell ref="A134:F134"/>
    <mergeCell ref="A148:F148"/>
    <mergeCell ref="A145:D145"/>
    <mergeCell ref="E145:F145"/>
    <mergeCell ref="A136:E136"/>
    <mergeCell ref="A123:D126"/>
    <mergeCell ref="A151:D154"/>
    <mergeCell ref="A150:E150"/>
    <mergeCell ref="A160:F160"/>
    <mergeCell ref="A162:E162"/>
    <mergeCell ref="A163:D166"/>
    <mergeCell ref="E190:F190"/>
    <mergeCell ref="E230:F230"/>
    <mergeCell ref="A254:D257"/>
    <mergeCell ref="A235:E235"/>
    <mergeCell ref="A216:D219"/>
    <mergeCell ref="A236:F236"/>
    <mergeCell ref="A233:F233"/>
    <mergeCell ref="A268:D268"/>
    <mergeCell ref="E268:F268"/>
    <mergeCell ref="A196:F196"/>
    <mergeCell ref="A195:E195"/>
    <mergeCell ref="A253:E253"/>
    <mergeCell ref="A201:F201"/>
    <mergeCell ref="A200:E200"/>
    <mergeCell ref="A230:D230"/>
    <mergeCell ref="A274:E274"/>
    <mergeCell ref="A241:F241"/>
    <mergeCell ref="A355:F355"/>
    <mergeCell ref="A321:F321"/>
    <mergeCell ref="A314:D317"/>
    <mergeCell ref="A313:E313"/>
    <mergeCell ref="A271:F271"/>
    <mergeCell ref="A240:E240"/>
    <mergeCell ref="A215:E215"/>
    <mergeCell ref="A372:D375"/>
    <mergeCell ref="A275:F275"/>
    <mergeCell ref="A439:E439"/>
    <mergeCell ref="A430:F430"/>
    <mergeCell ref="A411:D414"/>
    <mergeCell ref="A427:D427"/>
    <mergeCell ref="A193:F193"/>
    <mergeCell ref="A188:G188"/>
    <mergeCell ref="A416:D416"/>
    <mergeCell ref="A434:F434"/>
    <mergeCell ref="A410:E410"/>
    <mergeCell ref="E416:F416"/>
    <mergeCell ref="A419:F419"/>
    <mergeCell ref="A421:E421"/>
    <mergeCell ref="A422:D425"/>
    <mergeCell ref="A190:D190"/>
    <mergeCell ref="A444:D444"/>
    <mergeCell ref="A477:E477"/>
    <mergeCell ref="A472:F472"/>
    <mergeCell ref="A471:E471"/>
    <mergeCell ref="A468:F468"/>
    <mergeCell ref="E444:F444"/>
    <mergeCell ref="A447:F447"/>
    <mergeCell ref="A318:D318"/>
    <mergeCell ref="E318:F318"/>
    <mergeCell ref="A334:D337"/>
    <mergeCell ref="A342:F342"/>
    <mergeCell ref="A344:E344"/>
    <mergeCell ref="A279:E279"/>
    <mergeCell ref="A280:F280"/>
    <mergeCell ref="A325:F325"/>
    <mergeCell ref="A339:D339"/>
    <mergeCell ref="A333:E333"/>
    <mergeCell ref="A398:D398"/>
    <mergeCell ref="A324:E324"/>
    <mergeCell ref="E339:F339"/>
    <mergeCell ref="A440:D443"/>
    <mergeCell ref="E427:F427"/>
    <mergeCell ref="A405:F405"/>
    <mergeCell ref="A433:E433"/>
    <mergeCell ref="A345:D348"/>
    <mergeCell ref="E398:F398"/>
    <mergeCell ref="A377:D377"/>
    <mergeCell ref="A380:F380"/>
    <mergeCell ref="A393:D396"/>
    <mergeCell ref="A392:E392"/>
    <mergeCell ref="A401:F401"/>
    <mergeCell ref="A404:E404"/>
    <mergeCell ref="A516:D516"/>
    <mergeCell ref="A536:F536"/>
    <mergeCell ref="A540:E540"/>
    <mergeCell ref="A541:F541"/>
    <mergeCell ref="A529:D532"/>
    <mergeCell ref="A533:D533"/>
    <mergeCell ref="A487:D487"/>
    <mergeCell ref="E487:F487"/>
    <mergeCell ref="A523:E523"/>
    <mergeCell ref="A524:F524"/>
    <mergeCell ref="E516:F516"/>
    <mergeCell ref="A450:E450"/>
    <mergeCell ref="A457:E457"/>
    <mergeCell ref="A458:D461"/>
    <mergeCell ref="A463:G463"/>
    <mergeCell ref="E465:F465"/>
    <mergeCell ref="A490:F490"/>
    <mergeCell ref="A506:E506"/>
    <mergeCell ref="A502:F502"/>
    <mergeCell ref="A493:E493"/>
    <mergeCell ref="A494:D497"/>
    <mergeCell ref="A451:F451"/>
    <mergeCell ref="A478:D481"/>
    <mergeCell ref="A464:G464"/>
    <mergeCell ref="A507:F507"/>
    <mergeCell ref="E533:F533"/>
    <mergeCell ref="A519:F519"/>
    <mergeCell ref="A499:D499"/>
    <mergeCell ref="A510:E510"/>
    <mergeCell ref="E499:F499"/>
    <mergeCell ref="A465:D465"/>
    <mergeCell ref="A562:E562"/>
    <mergeCell ref="A563:D566"/>
    <mergeCell ref="A627:D627"/>
    <mergeCell ref="E627:F627"/>
    <mergeCell ref="A630:F630"/>
    <mergeCell ref="A633:E633"/>
    <mergeCell ref="E610:F610"/>
    <mergeCell ref="A593:D596"/>
    <mergeCell ref="A589:F589"/>
    <mergeCell ref="A592:E592"/>
    <mergeCell ref="E598:F598"/>
    <mergeCell ref="A598:D598"/>
    <mergeCell ref="A584:G584"/>
    <mergeCell ref="A579:E579"/>
    <mergeCell ref="A574:F574"/>
    <mergeCell ref="A545:E545"/>
    <mergeCell ref="A528:E528"/>
    <mergeCell ref="A573:E573"/>
    <mergeCell ref="A554:F554"/>
    <mergeCell ref="A558:E558"/>
    <mergeCell ref="A559:F559"/>
    <mergeCell ref="A568:D568"/>
    <mergeCell ref="E568:F568"/>
    <mergeCell ref="E702:F702"/>
    <mergeCell ref="A718:D718"/>
    <mergeCell ref="E718:F718"/>
    <mergeCell ref="A705:F705"/>
    <mergeCell ref="A708:E708"/>
    <mergeCell ref="A642:F642"/>
    <mergeCell ref="E675:F675"/>
    <mergeCell ref="E586:F586"/>
    <mergeCell ref="A586:D586"/>
    <mergeCell ref="A639:D639"/>
    <mergeCell ref="A601:F601"/>
    <mergeCell ref="A604:E604"/>
    <mergeCell ref="A634:D637"/>
    <mergeCell ref="A605:D608"/>
    <mergeCell ref="A610:D610"/>
    <mergeCell ref="A651:E651"/>
    <mergeCell ref="A645:E645"/>
    <mergeCell ref="A613:F613"/>
    <mergeCell ref="A616:E616"/>
    <mergeCell ref="A696:E696"/>
    <mergeCell ref="A697:D700"/>
    <mergeCell ref="A690:D690"/>
    <mergeCell ref="E690:F690"/>
    <mergeCell ref="A646:D649"/>
    <mergeCell ref="A685:D688"/>
    <mergeCell ref="A678:F678"/>
    <mergeCell ref="A681:E681"/>
    <mergeCell ref="A669:E669"/>
    <mergeCell ref="A670:D673"/>
    <mergeCell ref="A658:D661"/>
    <mergeCell ref="A657:E657"/>
    <mergeCell ref="A654:F654"/>
    <mergeCell ref="A857:F857"/>
    <mergeCell ref="A843:F843"/>
    <mergeCell ref="E840:F840"/>
    <mergeCell ref="A840:D840"/>
    <mergeCell ref="A854:D854"/>
    <mergeCell ref="E854:F854"/>
    <mergeCell ref="A846:E846"/>
    <mergeCell ref="A847:D850"/>
    <mergeCell ref="A903:F903"/>
    <mergeCell ref="A881:F881"/>
    <mergeCell ref="A860:E860"/>
    <mergeCell ref="A869:F869"/>
    <mergeCell ref="E866:F866"/>
    <mergeCell ref="A866:D866"/>
    <mergeCell ref="A861:D864"/>
    <mergeCell ref="A900:D900"/>
    <mergeCell ref="E900:F900"/>
    <mergeCell ref="A884:E884"/>
    <mergeCell ref="A2253:F2253"/>
    <mergeCell ref="A906:E906"/>
    <mergeCell ref="E890:F890"/>
    <mergeCell ref="A893:F893"/>
    <mergeCell ref="A1036:D1039"/>
    <mergeCell ref="A1035:E1035"/>
    <mergeCell ref="A1033:F1033"/>
    <mergeCell ref="E1030:F1030"/>
    <mergeCell ref="A1030:D1030"/>
    <mergeCell ref="A939:F939"/>
    <mergeCell ref="A983:D983"/>
    <mergeCell ref="E959:F959"/>
    <mergeCell ref="A959:D959"/>
    <mergeCell ref="A954:D957"/>
    <mergeCell ref="E947:F947"/>
    <mergeCell ref="A950:F950"/>
    <mergeCell ref="A947:D947"/>
    <mergeCell ref="E924:F924"/>
    <mergeCell ref="A971:D971"/>
    <mergeCell ref="A930:E930"/>
    <mergeCell ref="A915:F915"/>
    <mergeCell ref="A919:D922"/>
    <mergeCell ref="A1001:D1004"/>
    <mergeCell ref="A1009:F1009"/>
    <mergeCell ref="E983:F983"/>
    <mergeCell ref="A990:D993"/>
    <mergeCell ref="A912:D912"/>
    <mergeCell ref="A978:D981"/>
    <mergeCell ref="A974:F974"/>
    <mergeCell ref="E971:F971"/>
    <mergeCell ref="A962:F962"/>
    <mergeCell ref="A1000:E1000"/>
    <mergeCell ref="A1069:D1072"/>
    <mergeCell ref="A1074:D1074"/>
    <mergeCell ref="E1074:F1074"/>
    <mergeCell ref="E1097:F1097"/>
    <mergeCell ref="E1086:F1086"/>
    <mergeCell ref="A1089:F1089"/>
    <mergeCell ref="A1086:D1086"/>
    <mergeCell ref="A1092:D1095"/>
    <mergeCell ref="A1169:D1172"/>
    <mergeCell ref="A1144:E1144"/>
    <mergeCell ref="A1145:D1148"/>
    <mergeCell ref="A1156:E1156"/>
    <mergeCell ref="A1157:D1160"/>
    <mergeCell ref="A1162:D1162"/>
    <mergeCell ref="E1162:F1162"/>
    <mergeCell ref="A1153:F1153"/>
    <mergeCell ref="A1165:F1165"/>
    <mergeCell ref="A1168:E1168"/>
    <mergeCell ref="A1115:D1118"/>
    <mergeCell ref="A1120:D1120"/>
    <mergeCell ref="A1126:D1129"/>
    <mergeCell ref="A1125:E1125"/>
    <mergeCell ref="A1135:F1135"/>
    <mergeCell ref="A1150:D1150"/>
    <mergeCell ref="E1150:F1150"/>
    <mergeCell ref="A1097:D1097"/>
    <mergeCell ref="E1120:F1120"/>
    <mergeCell ref="E1108:F1108"/>
    <mergeCell ref="A1108:D1108"/>
    <mergeCell ref="A1114:E1114"/>
    <mergeCell ref="A1111:F1111"/>
    <mergeCell ref="A2509:D2509"/>
    <mergeCell ref="E2509:F2509"/>
    <mergeCell ref="A2947:F2947"/>
    <mergeCell ref="A2426:E2426"/>
    <mergeCell ref="A2590:D2590"/>
    <mergeCell ref="E2590:F2590"/>
    <mergeCell ref="A2581:E2581"/>
    <mergeCell ref="A2585:D2588"/>
    <mergeCell ref="A2618:F2618"/>
    <mergeCell ref="E2774:F2774"/>
    <mergeCell ref="A2774:D2774"/>
    <mergeCell ref="A2597:F2597"/>
    <mergeCell ref="A2504:D2507"/>
    <mergeCell ref="A2516:E2516"/>
    <mergeCell ref="A2467:D2467"/>
    <mergeCell ref="A2490:D2493"/>
    <mergeCell ref="A2475:E2475"/>
    <mergeCell ref="A2500:E2500"/>
    <mergeCell ref="A2495:D2495"/>
    <mergeCell ref="E2495:F2495"/>
    <mergeCell ref="A2484:F2484"/>
    <mergeCell ref="A2476:D2479"/>
    <mergeCell ref="A2481:D2481"/>
    <mergeCell ref="E2481:F2481"/>
    <mergeCell ref="A2561:D2561"/>
    <mergeCell ref="E2561:F2561"/>
    <mergeCell ref="A2634:E2634"/>
    <mergeCell ref="A2941:E2941"/>
    <mergeCell ref="A2654:E2654"/>
    <mergeCell ref="A2596:E2596"/>
    <mergeCell ref="A2517:F2517"/>
    <mergeCell ref="A2530:F2530"/>
    <mergeCell ref="A7684:F7684"/>
    <mergeCell ref="A8370:E8370"/>
    <mergeCell ref="A8371:D8374"/>
    <mergeCell ref="A8375:E8375"/>
    <mergeCell ref="A8356:D8359"/>
    <mergeCell ref="A8352:E8352"/>
    <mergeCell ref="A8347:D8347"/>
    <mergeCell ref="E8347:F8347"/>
    <mergeCell ref="A8355:E8355"/>
    <mergeCell ref="A8318:F8318"/>
    <mergeCell ref="A9634:F9634"/>
    <mergeCell ref="A8617:E8617"/>
    <mergeCell ref="A2204:D2204"/>
    <mergeCell ref="A9577:E9577"/>
    <mergeCell ref="A9606:D9609"/>
    <mergeCell ref="A7686:E7686"/>
    <mergeCell ref="A8485:F8485"/>
    <mergeCell ref="A7431:E7431"/>
    <mergeCell ref="A7433:D7436"/>
    <mergeCell ref="A8219:D8219"/>
    <mergeCell ref="A9633:E9633"/>
    <mergeCell ref="A6793:E6793"/>
    <mergeCell ref="E2204:F2204"/>
    <mergeCell ref="A2207:F2207"/>
    <mergeCell ref="A2209:E2209"/>
    <mergeCell ref="A2210:F2210"/>
    <mergeCell ref="E8219:F8219"/>
    <mergeCell ref="A8482:E8482"/>
    <mergeCell ref="F8482:G8482"/>
    <mergeCell ref="A8459:E8459"/>
    <mergeCell ref="A9561:E9561"/>
    <mergeCell ref="A9562:D9565"/>
    <mergeCell ref="A9640:D9643"/>
    <mergeCell ref="A9620:E9620"/>
    <mergeCell ref="A8841:F8841"/>
    <mergeCell ref="A8845:E8845"/>
    <mergeCell ref="A9639:E9639"/>
    <mergeCell ref="A9623:F9623"/>
    <mergeCell ref="A9625:E9625"/>
    <mergeCell ref="A9626:F9626"/>
    <mergeCell ref="A9629:E9629"/>
    <mergeCell ref="A9630:F9630"/>
    <mergeCell ref="A9570:F9570"/>
    <mergeCell ref="F8818:G8818"/>
    <mergeCell ref="A8821:F8821"/>
    <mergeCell ref="A2194:E2194"/>
    <mergeCell ref="A8632:E8632"/>
    <mergeCell ref="A8633:D8636"/>
    <mergeCell ref="A8391:E8391"/>
    <mergeCell ref="A8222:F8222"/>
    <mergeCell ref="A8236:E8236"/>
    <mergeCell ref="A8431:D8434"/>
    <mergeCell ref="A9605:E9605"/>
    <mergeCell ref="A9589:E9589"/>
    <mergeCell ref="A9590:F9590"/>
    <mergeCell ref="A9593:E9593"/>
    <mergeCell ref="A9594:D9597"/>
    <mergeCell ref="A9600:D9600"/>
    <mergeCell ref="E9600:F9600"/>
    <mergeCell ref="A9603:F9603"/>
    <mergeCell ref="A9583:D9583"/>
    <mergeCell ref="E9583:F9583"/>
    <mergeCell ref="A9586:F9586"/>
    <mergeCell ref="A9558:F9558"/>
    <mergeCell ref="A9567:E9567"/>
    <mergeCell ref="A9573:E9573"/>
    <mergeCell ref="A9578:D9581"/>
    <mergeCell ref="A9574:F9574"/>
    <mergeCell ref="A9555:D9555"/>
    <mergeCell ref="E9555:F9555"/>
    <mergeCell ref="A9535:F9535"/>
    <mergeCell ref="A9538:E9538"/>
    <mergeCell ref="A9539:D9542"/>
    <mergeCell ref="A9544:D9544"/>
    <mergeCell ref="A9547:F9547"/>
    <mergeCell ref="A9551:D9554"/>
    <mergeCell ref="A9550:E9550"/>
    <mergeCell ref="E9544:F9544"/>
    <mergeCell ref="A9532:D9532"/>
    <mergeCell ref="A9489:F9489"/>
    <mergeCell ref="A9492:E9492"/>
    <mergeCell ref="A9493:F9493"/>
    <mergeCell ref="A9497:E9497"/>
    <mergeCell ref="A9498:F9498"/>
    <mergeCell ref="E9532:F9532"/>
    <mergeCell ref="A9526:E9526"/>
    <mergeCell ref="A9514:E9514"/>
    <mergeCell ref="A9515:D9518"/>
    <mergeCell ref="E9520:F9520"/>
    <mergeCell ref="A9508:D9508"/>
    <mergeCell ref="E9508:F9508"/>
    <mergeCell ref="E9486:F9486"/>
    <mergeCell ref="A9527:D9530"/>
    <mergeCell ref="A9511:F9511"/>
    <mergeCell ref="A9520:D9520"/>
    <mergeCell ref="A9523:F9523"/>
    <mergeCell ref="A9486:D9486"/>
    <mergeCell ref="A9500:E9500"/>
    <mergeCell ref="A9501:D9504"/>
    <mergeCell ref="A9443:F9443"/>
    <mergeCell ref="A9451:E9451"/>
    <mergeCell ref="A9467:E9467"/>
    <mergeCell ref="A9468:F9468"/>
    <mergeCell ref="A9475:E9475"/>
    <mergeCell ref="A9476:D9479"/>
    <mergeCell ref="A9452:D9455"/>
    <mergeCell ref="A9461:D9461"/>
    <mergeCell ref="A9464:F9464"/>
    <mergeCell ref="A9410:E9410"/>
    <mergeCell ref="E9461:F9461"/>
    <mergeCell ref="E9431:F9431"/>
    <mergeCell ref="A9438:F9438"/>
    <mergeCell ref="A9442:E9442"/>
    <mergeCell ref="A9437:E9437"/>
    <mergeCell ref="A9394:F9394"/>
    <mergeCell ref="A9397:E9397"/>
    <mergeCell ref="A9398:F9398"/>
    <mergeCell ref="A9404:E9404"/>
    <mergeCell ref="A9431:D9431"/>
    <mergeCell ref="A9434:F9434"/>
    <mergeCell ref="A9405:D9408"/>
    <mergeCell ref="A9413:F9413"/>
    <mergeCell ref="A9424:E9424"/>
    <mergeCell ref="A9425:D9428"/>
    <mergeCell ref="A9384:D9387"/>
    <mergeCell ref="A9389:F9389"/>
    <mergeCell ref="A9391:D9391"/>
    <mergeCell ref="E9391:F9391"/>
    <mergeCell ref="A9378:D9378"/>
    <mergeCell ref="E9378:F9378"/>
    <mergeCell ref="A9381:F9381"/>
    <mergeCell ref="A9383:E9383"/>
    <mergeCell ref="A9368:E9368"/>
    <mergeCell ref="A9369:F9369"/>
    <mergeCell ref="A9372:E9372"/>
    <mergeCell ref="A9373:D9376"/>
    <mergeCell ref="A9357:D9360"/>
    <mergeCell ref="A9362:D9362"/>
    <mergeCell ref="E9362:F9362"/>
    <mergeCell ref="A9350:F9350"/>
    <mergeCell ref="A9352:E9352"/>
    <mergeCell ref="A9353:F9353"/>
    <mergeCell ref="A9356:E9356"/>
    <mergeCell ref="A9337:F9337"/>
    <mergeCell ref="A9341:E9341"/>
    <mergeCell ref="A9342:D9345"/>
    <mergeCell ref="A9347:D9347"/>
    <mergeCell ref="E9347:F9347"/>
    <mergeCell ref="A9330:D9330"/>
    <mergeCell ref="E9330:F9330"/>
    <mergeCell ref="A9333:F9333"/>
    <mergeCell ref="A9336:E9336"/>
    <mergeCell ref="A9321:E9321"/>
    <mergeCell ref="A9324:E9324"/>
    <mergeCell ref="A9325:D9328"/>
    <mergeCell ref="A9311:D9314"/>
    <mergeCell ref="A9316:D9316"/>
    <mergeCell ref="E9316:F9316"/>
    <mergeCell ref="A9319:F9319"/>
    <mergeCell ref="A9305:D9305"/>
    <mergeCell ref="E9305:F9305"/>
    <mergeCell ref="A9308:F9308"/>
    <mergeCell ref="A9310:E9310"/>
    <mergeCell ref="A9285:F9285"/>
    <mergeCell ref="A9289:E9289"/>
    <mergeCell ref="A9290:D9293"/>
    <mergeCell ref="A9303:F9303"/>
    <mergeCell ref="A9278:D9278"/>
    <mergeCell ref="E9278:F9278"/>
    <mergeCell ref="A9281:F9281"/>
    <mergeCell ref="A9284:E9284"/>
    <mergeCell ref="A9267:E9267"/>
    <mergeCell ref="A9268:F9268"/>
    <mergeCell ref="A9272:E9272"/>
    <mergeCell ref="A9273:D9276"/>
    <mergeCell ref="A9248:D9251"/>
    <mergeCell ref="A9261:D9261"/>
    <mergeCell ref="E9261:F9261"/>
    <mergeCell ref="A9264:F9264"/>
    <mergeCell ref="A9241:F9241"/>
    <mergeCell ref="A9244:E9244"/>
    <mergeCell ref="A9245:F9245"/>
    <mergeCell ref="A9247:E9247"/>
    <mergeCell ref="A9232:E9232"/>
    <mergeCell ref="A9233:D9236"/>
    <mergeCell ref="A9238:D9238"/>
    <mergeCell ref="E9238:F9238"/>
    <mergeCell ref="A9222:F9222"/>
    <mergeCell ref="A9225:E9225"/>
    <mergeCell ref="A9226:F9226"/>
    <mergeCell ref="A9229:E9229"/>
    <mergeCell ref="A9206:E9206"/>
    <mergeCell ref="A9200:F9200"/>
    <mergeCell ref="A9207:F9207"/>
    <mergeCell ref="A9212:E9212"/>
    <mergeCell ref="A9213:D9216"/>
    <mergeCell ref="A9230:F9230"/>
    <mergeCell ref="A9192:E9192"/>
    <mergeCell ref="A9203:F9203"/>
    <mergeCell ref="A9197:D9197"/>
    <mergeCell ref="E9197:F9197"/>
    <mergeCell ref="A9202:E9202"/>
    <mergeCell ref="A9219:D9219"/>
    <mergeCell ref="E9219:F9219"/>
    <mergeCell ref="A9193:E9193"/>
    <mergeCell ref="A9194:E9194"/>
    <mergeCell ref="A9195:E9195"/>
    <mergeCell ref="A9187:E9187"/>
    <mergeCell ref="A9188:F9188"/>
    <mergeCell ref="A9173:E9173"/>
    <mergeCell ref="A9016:E9016"/>
    <mergeCell ref="A9138:F9138"/>
    <mergeCell ref="A9142:F9142"/>
    <mergeCell ref="A9025:E9025"/>
    <mergeCell ref="A9095:E9095"/>
    <mergeCell ref="A9110:E9110"/>
    <mergeCell ref="A9044:F9044"/>
    <mergeCell ref="A9048:F9048"/>
    <mergeCell ref="A9053:E9053"/>
    <mergeCell ref="A9035:E9035"/>
    <mergeCell ref="A8997:F8997"/>
    <mergeCell ref="A8919:D8919"/>
    <mergeCell ref="A8914:D8917"/>
    <mergeCell ref="A8905:F8905"/>
    <mergeCell ref="A8948:E8948"/>
    <mergeCell ref="A8925:E8925"/>
    <mergeCell ref="A8949:D8952"/>
    <mergeCell ref="E9010:F9010"/>
    <mergeCell ref="A9010:D9010"/>
    <mergeCell ref="A9111:D9114"/>
    <mergeCell ref="A9062:F9062"/>
    <mergeCell ref="A9066:F9066"/>
    <mergeCell ref="A9176:F9176"/>
    <mergeCell ref="A9165:D9168"/>
    <mergeCell ref="A9141:E9141"/>
    <mergeCell ref="A9164:E9164"/>
    <mergeCell ref="A9148:D9151"/>
    <mergeCell ref="A9145:F9145"/>
    <mergeCell ref="A9180:F9180"/>
    <mergeCell ref="A8404:F8404"/>
    <mergeCell ref="A9190:E9190"/>
    <mergeCell ref="A9191:F9191"/>
    <mergeCell ref="A8487:E8487"/>
    <mergeCell ref="A8750:E8750"/>
    <mergeCell ref="A8744:D8744"/>
    <mergeCell ref="A9184:F9184"/>
    <mergeCell ref="A9183:E9183"/>
    <mergeCell ref="A8960:E8960"/>
    <mergeCell ref="A9019:E9019"/>
    <mergeCell ref="A9020:D9023"/>
    <mergeCell ref="A8846:F8846"/>
    <mergeCell ref="A8892:E8892"/>
    <mergeCell ref="A8886:D8886"/>
    <mergeCell ref="A8860:F8860"/>
    <mergeCell ref="A8863:E8863"/>
    <mergeCell ref="A8889:F8889"/>
    <mergeCell ref="A8880:E8880"/>
    <mergeCell ref="E8886:F8886"/>
    <mergeCell ref="A8850:E8850"/>
    <mergeCell ref="A8872:D8872"/>
    <mergeCell ref="A8553:D8556"/>
    <mergeCell ref="A8813:D8816"/>
    <mergeCell ref="A8824:E8824"/>
    <mergeCell ref="A8832:E8832"/>
    <mergeCell ref="A8838:E8838"/>
    <mergeCell ref="A8829:E8829"/>
    <mergeCell ref="A8561:F8561"/>
    <mergeCell ref="F8558:G8558"/>
    <mergeCell ref="A8773:D8776"/>
    <mergeCell ref="A8756:E8756"/>
    <mergeCell ref="A8552:E8552"/>
    <mergeCell ref="A8279:D8282"/>
    <mergeCell ref="A8739:D8742"/>
    <mergeCell ref="A8725:F8725"/>
    <mergeCell ref="A8732:F8732"/>
    <mergeCell ref="A8558:E8558"/>
    <mergeCell ref="A8565:F8565"/>
    <mergeCell ref="A8731:E8731"/>
    <mergeCell ref="A8570:E8570"/>
    <mergeCell ref="A8590:F8590"/>
    <mergeCell ref="A8757:D8760"/>
    <mergeCell ref="E8744:F8744"/>
    <mergeCell ref="A8751:F8751"/>
    <mergeCell ref="A8747:F8747"/>
    <mergeCell ref="A8383:E8383"/>
    <mergeCell ref="A8522:E8522"/>
    <mergeCell ref="F8522:G8522"/>
    <mergeCell ref="A8529:F8529"/>
    <mergeCell ref="A8512:D8515"/>
    <mergeCell ref="A8508:F8508"/>
    <mergeCell ref="A8525:F8525"/>
    <mergeCell ref="A8528:E8528"/>
    <mergeCell ref="A8389:F8389"/>
    <mergeCell ref="A8430:E8430"/>
    <mergeCell ref="A8397:E8397"/>
    <mergeCell ref="A8400:F8400"/>
    <mergeCell ref="A8407:D8410"/>
    <mergeCell ref="A8392:D8395"/>
    <mergeCell ref="A8420:F8420"/>
    <mergeCell ref="A8403:E8403"/>
    <mergeCell ref="A8406:E8406"/>
    <mergeCell ref="A8511:E8511"/>
    <mergeCell ref="A8507:E8507"/>
    <mergeCell ref="A8308:E8308"/>
    <mergeCell ref="A8296:E8296"/>
    <mergeCell ref="A8313:E8313"/>
    <mergeCell ref="A8314:F8314"/>
    <mergeCell ref="A8317:E8317"/>
    <mergeCell ref="A8350:F8350"/>
    <mergeCell ref="A8353:F8353"/>
    <mergeCell ref="A8341:E8341"/>
    <mergeCell ref="A8321:E8321"/>
    <mergeCell ref="A8322:F8322"/>
    <mergeCell ref="A8327:E8327"/>
    <mergeCell ref="A8328:D8331"/>
    <mergeCell ref="A8378:F8378"/>
    <mergeCell ref="A8311:F8311"/>
    <mergeCell ref="A8297:F8297"/>
    <mergeCell ref="A8283:E8283"/>
    <mergeCell ref="A8286:F8286"/>
    <mergeCell ref="A7681:E7681"/>
    <mergeCell ref="A8267:F8267"/>
    <mergeCell ref="A7690:E7690"/>
    <mergeCell ref="A7654:F7654"/>
    <mergeCell ref="A7668:E7668"/>
    <mergeCell ref="A7687:F7687"/>
    <mergeCell ref="A7676:E7676"/>
    <mergeCell ref="A7677:D7680"/>
    <mergeCell ref="A7673:F7673"/>
    <mergeCell ref="A8264:F8264"/>
    <mergeCell ref="A7663:E7663"/>
    <mergeCell ref="A7672:E7672"/>
    <mergeCell ref="A7669:F7669"/>
    <mergeCell ref="A7650:F7650"/>
    <mergeCell ref="A7653:E7653"/>
    <mergeCell ref="A7666:F7666"/>
    <mergeCell ref="A7657:E7657"/>
    <mergeCell ref="A7658:D7661"/>
    <mergeCell ref="A7715:D7718"/>
    <mergeCell ref="A7700:E7700"/>
    <mergeCell ref="A7710:E7710"/>
    <mergeCell ref="A7779:D7782"/>
    <mergeCell ref="A7728:F7728"/>
    <mergeCell ref="A7731:E7731"/>
    <mergeCell ref="A7732:F7732"/>
    <mergeCell ref="A7735:E7735"/>
    <mergeCell ref="A7736:D7739"/>
    <mergeCell ref="A7744:F7744"/>
    <mergeCell ref="A7764:E7764"/>
    <mergeCell ref="A7775:F7775"/>
    <mergeCell ref="A7778:E7778"/>
    <mergeCell ref="A7798:E7798"/>
    <mergeCell ref="A7647:F7647"/>
    <mergeCell ref="A7636:D7639"/>
    <mergeCell ref="A7632:F7632"/>
    <mergeCell ref="A7635:E7635"/>
    <mergeCell ref="A7625:F7625"/>
    <mergeCell ref="A7644:E7644"/>
    <mergeCell ref="A7649:E7649"/>
    <mergeCell ref="A7622:E7622"/>
    <mergeCell ref="A7631:E7631"/>
    <mergeCell ref="A7627:E7627"/>
    <mergeCell ref="A7628:F7628"/>
    <mergeCell ref="A7601:F7601"/>
    <mergeCell ref="A7616:E7616"/>
    <mergeCell ref="A7612:E7612"/>
    <mergeCell ref="A7613:F7613"/>
    <mergeCell ref="A7617:D7620"/>
    <mergeCell ref="A7564:F7564"/>
    <mergeCell ref="A7609:F7609"/>
    <mergeCell ref="A7608:E7608"/>
    <mergeCell ref="A7570:E7570"/>
    <mergeCell ref="A7571:D7574"/>
    <mergeCell ref="A7579:F7579"/>
    <mergeCell ref="A7582:E7582"/>
    <mergeCell ref="A7583:F7583"/>
    <mergeCell ref="A7606:F7606"/>
    <mergeCell ref="A7586:D7589"/>
    <mergeCell ref="A7537:F7537"/>
    <mergeCell ref="A7539:E7539"/>
    <mergeCell ref="A7585:E7585"/>
    <mergeCell ref="A7568:F7568"/>
    <mergeCell ref="A7551:E7551"/>
    <mergeCell ref="A7552:F7552"/>
    <mergeCell ref="A7554:E7554"/>
    <mergeCell ref="A7555:D7558"/>
    <mergeCell ref="A7540:D7543"/>
    <mergeCell ref="A7545:E7545"/>
    <mergeCell ref="A7515:E7515"/>
    <mergeCell ref="A7518:F7518"/>
    <mergeCell ref="A7548:F7548"/>
    <mergeCell ref="A7521:E7521"/>
    <mergeCell ref="A7522:F7522"/>
    <mergeCell ref="A7524:E7524"/>
    <mergeCell ref="A7525:D7528"/>
    <mergeCell ref="A7530:E7530"/>
    <mergeCell ref="A7533:F7533"/>
    <mergeCell ref="A7536:E7536"/>
    <mergeCell ref="A7499:E7499"/>
    <mergeCell ref="A7502:F7502"/>
    <mergeCell ref="A7505:E7505"/>
    <mergeCell ref="A7506:F7506"/>
    <mergeCell ref="A7508:E7508"/>
    <mergeCell ref="A7509:D7512"/>
    <mergeCell ref="A7493:E7493"/>
    <mergeCell ref="A7494:D7497"/>
    <mergeCell ref="A7478:E7478"/>
    <mergeCell ref="A7479:D7482"/>
    <mergeCell ref="A7484:E7484"/>
    <mergeCell ref="A7487:F7487"/>
    <mergeCell ref="A7490:E7490"/>
    <mergeCell ref="A7491:F7491"/>
    <mergeCell ref="A7469:E7469"/>
    <mergeCell ref="A7472:F7472"/>
    <mergeCell ref="A7475:E7475"/>
    <mergeCell ref="A7476:F7476"/>
    <mergeCell ref="A7449:E7449"/>
    <mergeCell ref="A7450:D7453"/>
    <mergeCell ref="A7455:E7455"/>
    <mergeCell ref="A7458:F7458"/>
    <mergeCell ref="A7464:E7464"/>
    <mergeCell ref="A7465:D7468"/>
    <mergeCell ref="A7351:E7351"/>
    <mergeCell ref="A7367:D7370"/>
    <mergeCell ref="A7354:F7354"/>
    <mergeCell ref="A7357:E7357"/>
    <mergeCell ref="A7358:F7358"/>
    <mergeCell ref="A7360:E7360"/>
    <mergeCell ref="A7361:F7361"/>
    <mergeCell ref="A7365:E7365"/>
    <mergeCell ref="A7335:F7335"/>
    <mergeCell ref="A7338:E7338"/>
    <mergeCell ref="A7343:D7346"/>
    <mergeCell ref="A7349:F7349"/>
    <mergeCell ref="A7339:F7339"/>
    <mergeCell ref="A7342:E7342"/>
    <mergeCell ref="A7420:F7420"/>
    <mergeCell ref="A7409:E7409"/>
    <mergeCell ref="A7380:F7380"/>
    <mergeCell ref="A7382:E7382"/>
    <mergeCell ref="A7398:F7398"/>
    <mergeCell ref="A7401:E7401"/>
    <mergeCell ref="A7447:F7447"/>
    <mergeCell ref="A7440:E7440"/>
    <mergeCell ref="A7461:E7461"/>
    <mergeCell ref="A7462:F7462"/>
    <mergeCell ref="A7417:E7417"/>
    <mergeCell ref="A7411:D7414"/>
    <mergeCell ref="A7323:D7326"/>
    <mergeCell ref="A7328:E7328"/>
    <mergeCell ref="A7331:F7331"/>
    <mergeCell ref="A7334:E7334"/>
    <mergeCell ref="A7315:F7315"/>
    <mergeCell ref="A7318:E7318"/>
    <mergeCell ref="A7319:F7319"/>
    <mergeCell ref="A7322:E7322"/>
    <mergeCell ref="A7302:D7305"/>
    <mergeCell ref="A7308:E7308"/>
    <mergeCell ref="A7311:F7311"/>
    <mergeCell ref="A7314:E7314"/>
    <mergeCell ref="A7294:F7294"/>
    <mergeCell ref="A7297:E7297"/>
    <mergeCell ref="A7298:F7298"/>
    <mergeCell ref="A7301:E7301"/>
    <mergeCell ref="A7282:D7285"/>
    <mergeCell ref="A7287:E7287"/>
    <mergeCell ref="A7290:F7290"/>
    <mergeCell ref="A7293:E7293"/>
    <mergeCell ref="A7274:F7274"/>
    <mergeCell ref="A7277:E7277"/>
    <mergeCell ref="A7278:F7278"/>
    <mergeCell ref="A7281:E7281"/>
    <mergeCell ref="A7261:D7264"/>
    <mergeCell ref="A7267:E7267"/>
    <mergeCell ref="A7270:F7270"/>
    <mergeCell ref="A7273:E7273"/>
    <mergeCell ref="A7253:F7253"/>
    <mergeCell ref="A7256:E7256"/>
    <mergeCell ref="A7257:F7257"/>
    <mergeCell ref="A7260:E7260"/>
    <mergeCell ref="A7241:D7244"/>
    <mergeCell ref="A7246:E7246"/>
    <mergeCell ref="A7249:F7249"/>
    <mergeCell ref="A7252:E7252"/>
    <mergeCell ref="A7233:F7233"/>
    <mergeCell ref="A7236:E7236"/>
    <mergeCell ref="A7237:F7237"/>
    <mergeCell ref="A7240:E7240"/>
    <mergeCell ref="A7154:E7154"/>
    <mergeCell ref="A7155:F7155"/>
    <mergeCell ref="A7158:E7158"/>
    <mergeCell ref="A7138:D7141"/>
    <mergeCell ref="A7144:E7144"/>
    <mergeCell ref="A7147:F7147"/>
    <mergeCell ref="A7150:E7150"/>
    <mergeCell ref="A7130:F7130"/>
    <mergeCell ref="A7133:E7133"/>
    <mergeCell ref="A7134:F7134"/>
    <mergeCell ref="A7137:E7137"/>
    <mergeCell ref="A7220:D7223"/>
    <mergeCell ref="A7226:E7226"/>
    <mergeCell ref="A7229:F7229"/>
    <mergeCell ref="A7232:E7232"/>
    <mergeCell ref="A7212:F7212"/>
    <mergeCell ref="A7215:E7215"/>
    <mergeCell ref="A7216:F7216"/>
    <mergeCell ref="A7219:E7219"/>
    <mergeCell ref="A7200:D7203"/>
    <mergeCell ref="A7205:E7205"/>
    <mergeCell ref="A7208:F7208"/>
    <mergeCell ref="A7211:E7211"/>
    <mergeCell ref="A7192:F7192"/>
    <mergeCell ref="A7195:E7195"/>
    <mergeCell ref="A7196:F7196"/>
    <mergeCell ref="A7199:E7199"/>
    <mergeCell ref="A7179:D7182"/>
    <mergeCell ref="A7185:E7185"/>
    <mergeCell ref="A7188:F7188"/>
    <mergeCell ref="A7191:E7191"/>
    <mergeCell ref="A6277:D6277"/>
    <mergeCell ref="E6277:F6277"/>
    <mergeCell ref="A6305:F6305"/>
    <mergeCell ref="A7054:E7054"/>
    <mergeCell ref="A6280:F6280"/>
    <mergeCell ref="A6283:E6283"/>
    <mergeCell ref="A6284:F6284"/>
    <mergeCell ref="A6287:E6287"/>
    <mergeCell ref="A6288:D6291"/>
    <mergeCell ref="A7027:F7027"/>
    <mergeCell ref="A7072:E7072"/>
    <mergeCell ref="A7051:F7051"/>
    <mergeCell ref="A7103:E7103"/>
    <mergeCell ref="A7106:F7106"/>
    <mergeCell ref="A7093:F7093"/>
    <mergeCell ref="A7096:E7096"/>
    <mergeCell ref="A7068:E7068"/>
    <mergeCell ref="A7077:D7080"/>
    <mergeCell ref="A7082:E7082"/>
    <mergeCell ref="A6336:D6336"/>
    <mergeCell ref="A7021:E7021"/>
    <mergeCell ref="E6336:F6336"/>
    <mergeCell ref="A6301:F6301"/>
    <mergeCell ref="A6304:E6304"/>
    <mergeCell ref="A6309:E6309"/>
    <mergeCell ref="A6310:D6313"/>
    <mergeCell ref="A6315:D6315"/>
    <mergeCell ref="E6315:F6315"/>
    <mergeCell ref="A6318:F6318"/>
    <mergeCell ref="E6354:F6354"/>
    <mergeCell ref="A6357:F6357"/>
    <mergeCell ref="A6321:E6321"/>
    <mergeCell ref="A6265:F6265"/>
    <mergeCell ref="A6269:E6269"/>
    <mergeCell ref="A6270:D6273"/>
    <mergeCell ref="A6275:F6275"/>
    <mergeCell ref="A6258:D6258"/>
    <mergeCell ref="E6258:F6258"/>
    <mergeCell ref="A6261:F6261"/>
    <mergeCell ref="A6264:E6264"/>
    <mergeCell ref="A6239:E6239"/>
    <mergeCell ref="A6240:F6240"/>
    <mergeCell ref="A6245:E6245"/>
    <mergeCell ref="A6246:D6249"/>
    <mergeCell ref="A6228:D6231"/>
    <mergeCell ref="A6233:D6233"/>
    <mergeCell ref="E6233:F6233"/>
    <mergeCell ref="A6236:F6236"/>
    <mergeCell ref="A6225:F6225"/>
    <mergeCell ref="A6227:E6227"/>
    <mergeCell ref="A6198:F6198"/>
    <mergeCell ref="A6200:E6200"/>
    <mergeCell ref="A6201:F6201"/>
    <mergeCell ref="A6218:D6218"/>
    <mergeCell ref="E6218:F6218"/>
    <mergeCell ref="A6206:F6206"/>
    <mergeCell ref="A6209:E6209"/>
    <mergeCell ref="A6210:D6213"/>
    <mergeCell ref="A6189:E6189"/>
    <mergeCell ref="A6190:D6193"/>
    <mergeCell ref="A6195:D6195"/>
    <mergeCell ref="E6195:F6195"/>
    <mergeCell ref="A6221:F6221"/>
    <mergeCell ref="A6224:E6224"/>
    <mergeCell ref="A6216:F6216"/>
    <mergeCell ref="A6205:E6205"/>
    <mergeCell ref="A6186:F6186"/>
    <mergeCell ref="A6185:E6185"/>
    <mergeCell ref="A6173:F6173"/>
    <mergeCell ref="A6175:D6175"/>
    <mergeCell ref="E6175:F6175"/>
    <mergeCell ref="A6178:F6178"/>
    <mergeCell ref="A6181:F6181"/>
    <mergeCell ref="A6168:E6168"/>
    <mergeCell ref="A6169:D6172"/>
    <mergeCell ref="A6180:E6180"/>
    <mergeCell ref="A6157:D6157"/>
    <mergeCell ref="E6157:F6157"/>
    <mergeCell ref="A6160:F6160"/>
    <mergeCell ref="A6163:E6163"/>
    <mergeCell ref="A6147:F6147"/>
    <mergeCell ref="A6151:E6151"/>
    <mergeCell ref="A6152:D6155"/>
    <mergeCell ref="A6164:F6164"/>
    <mergeCell ref="A6140:D6140"/>
    <mergeCell ref="E6140:F6140"/>
    <mergeCell ref="A6143:F6143"/>
    <mergeCell ref="A6146:E6146"/>
    <mergeCell ref="A6131:E6131"/>
    <mergeCell ref="A6132:D6135"/>
    <mergeCell ref="A6137:F6137"/>
    <mergeCell ref="A6138:F6138"/>
    <mergeCell ref="A6124:F6124"/>
    <mergeCell ref="A6126:D6126"/>
    <mergeCell ref="E6126:F6126"/>
    <mergeCell ref="A6129:F6129"/>
    <mergeCell ref="A6113:E6113"/>
    <mergeCell ref="A6114:F6114"/>
    <mergeCell ref="A6118:E6118"/>
    <mergeCell ref="A6119:D6122"/>
    <mergeCell ref="A6102:D6105"/>
    <mergeCell ref="A6107:D6107"/>
    <mergeCell ref="E6107:F6107"/>
    <mergeCell ref="A6110:F6110"/>
    <mergeCell ref="A6101:E6101"/>
    <mergeCell ref="A6080:D6080"/>
    <mergeCell ref="E6080:F6080"/>
    <mergeCell ref="A6083:F6083"/>
    <mergeCell ref="A6087:E6087"/>
    <mergeCell ref="A6088:F6088"/>
    <mergeCell ref="A6062:E6062"/>
    <mergeCell ref="A6063:D6066"/>
    <mergeCell ref="A6057:E6057"/>
    <mergeCell ref="A6058:F6058"/>
    <mergeCell ref="A6095:E6095"/>
    <mergeCell ref="A6096:F6096"/>
    <mergeCell ref="A6034:E6034"/>
    <mergeCell ref="A6049:E6049"/>
    <mergeCell ref="A6022:D6022"/>
    <mergeCell ref="E6022:F6022"/>
    <mergeCell ref="A6045:F6045"/>
    <mergeCell ref="A6050:F6050"/>
    <mergeCell ref="A6010:E6010"/>
    <mergeCell ref="A6011:F6011"/>
    <mergeCell ref="A6035:D6038"/>
    <mergeCell ref="A6042:D6042"/>
    <mergeCell ref="E6042:F6042"/>
    <mergeCell ref="A6016:E6016"/>
    <mergeCell ref="A6017:D6020"/>
    <mergeCell ref="A6025:F6025"/>
    <mergeCell ref="A6029:E6029"/>
    <mergeCell ref="A6030:F6030"/>
    <mergeCell ref="A5997:E5997"/>
    <mergeCell ref="A5979:D5982"/>
    <mergeCell ref="A6004:D6004"/>
    <mergeCell ref="E6004:F6004"/>
    <mergeCell ref="A5985:D5985"/>
    <mergeCell ref="E5985:F5985"/>
    <mergeCell ref="A6007:F6007"/>
    <mergeCell ref="A5978:E5978"/>
    <mergeCell ref="A5965:F5965"/>
    <mergeCell ref="A5967:E5967"/>
    <mergeCell ref="A5968:D5971"/>
    <mergeCell ref="A5973:D5973"/>
    <mergeCell ref="E5973:F5973"/>
    <mergeCell ref="A5988:F5988"/>
    <mergeCell ref="A5991:E5991"/>
    <mergeCell ref="A5992:F5992"/>
    <mergeCell ref="A5957:D5960"/>
    <mergeCell ref="A5962:D5962"/>
    <mergeCell ref="E5962:F5962"/>
    <mergeCell ref="A5976:F5976"/>
    <mergeCell ref="A5947:F5947"/>
    <mergeCell ref="A5950:E5950"/>
    <mergeCell ref="A5951:F5951"/>
    <mergeCell ref="A5956:E5956"/>
    <mergeCell ref="A5930:F5930"/>
    <mergeCell ref="A5934:E5934"/>
    <mergeCell ref="A5935:D5938"/>
    <mergeCell ref="A5944:D5944"/>
    <mergeCell ref="E5944:F5944"/>
    <mergeCell ref="A5923:F5923"/>
    <mergeCell ref="A5925:E5925"/>
    <mergeCell ref="A5926:F5926"/>
    <mergeCell ref="A5929:E5929"/>
    <mergeCell ref="A5914:E5914"/>
    <mergeCell ref="A5915:D5918"/>
    <mergeCell ref="A5920:D5920"/>
    <mergeCell ref="E5920:F5920"/>
    <mergeCell ref="A5905:F5905"/>
    <mergeCell ref="A5900:F5900"/>
    <mergeCell ref="A5908:E5908"/>
    <mergeCell ref="A5909:F5909"/>
    <mergeCell ref="A5568:F5568"/>
    <mergeCell ref="A5492:D5495"/>
    <mergeCell ref="A5497:D5497"/>
    <mergeCell ref="E5497:F5497"/>
    <mergeCell ref="A5570:D5570"/>
    <mergeCell ref="A5480:E5480"/>
    <mergeCell ref="A5489:F5489"/>
    <mergeCell ref="A5516:E5516"/>
    <mergeCell ref="A5517:F5517"/>
    <mergeCell ref="A5510:D5510"/>
    <mergeCell ref="E5510:F5510"/>
    <mergeCell ref="A5481:D5484"/>
    <mergeCell ref="A5486:D5486"/>
    <mergeCell ref="E5863:F5863"/>
    <mergeCell ref="A5827:D5827"/>
    <mergeCell ref="E5827:F5827"/>
    <mergeCell ref="A5830:F5830"/>
    <mergeCell ref="A5835:E5835"/>
    <mergeCell ref="A5836:F5836"/>
    <mergeCell ref="A5799:E5799"/>
    <mergeCell ref="A5774:E5774"/>
    <mergeCell ref="A5775:F5775"/>
    <mergeCell ref="A5785:E5785"/>
    <mergeCell ref="A5786:D5789"/>
    <mergeCell ref="A5791:D5791"/>
    <mergeCell ref="E5791:F5791"/>
    <mergeCell ref="E5766:F5766"/>
    <mergeCell ref="A5794:F5794"/>
    <mergeCell ref="A5769:F5769"/>
    <mergeCell ref="A5754:F5754"/>
    <mergeCell ref="A5757:E5757"/>
    <mergeCell ref="A5758:F5758"/>
    <mergeCell ref="A5760:E5760"/>
    <mergeCell ref="A5563:D5566"/>
    <mergeCell ref="A5354:F5354"/>
    <mergeCell ref="A5337:E5337"/>
    <mergeCell ref="A5349:F5349"/>
    <mergeCell ref="A5544:E5544"/>
    <mergeCell ref="A5539:F5539"/>
    <mergeCell ref="A5573:F5573"/>
    <mergeCell ref="A5576:E5576"/>
    <mergeCell ref="A5550:D5550"/>
    <mergeCell ref="E5532:F5532"/>
    <mergeCell ref="A5532:D5532"/>
    <mergeCell ref="A5541:E5541"/>
    <mergeCell ref="E5550:F5550"/>
    <mergeCell ref="A5553:F5553"/>
    <mergeCell ref="A5577:F5577"/>
    <mergeCell ref="A5582:E5582"/>
    <mergeCell ref="A5583:D5586"/>
    <mergeCell ref="A5592:F5592"/>
    <mergeCell ref="E5387:F5387"/>
    <mergeCell ref="A5735:F5735"/>
    <mergeCell ref="A5728:D5728"/>
    <mergeCell ref="E5728:F5728"/>
    <mergeCell ref="A5731:F5731"/>
    <mergeCell ref="A5734:E5734"/>
    <mergeCell ref="A5390:F5390"/>
    <mergeCell ref="A5448:F5448"/>
    <mergeCell ref="A5451:E5451"/>
    <mergeCell ref="A5394:F5394"/>
    <mergeCell ref="A5399:E5399"/>
    <mergeCell ref="A5400:D5403"/>
    <mergeCell ref="A5405:D5405"/>
    <mergeCell ref="E5405:F5405"/>
    <mergeCell ref="A5427:D5427"/>
    <mergeCell ref="E5427:F5427"/>
    <mergeCell ref="A5412:F5412"/>
    <mergeCell ref="A5530:F5530"/>
    <mergeCell ref="A5502:E5502"/>
    <mergeCell ref="A5503:D5506"/>
    <mergeCell ref="A5500:F5500"/>
    <mergeCell ref="A5513:F5513"/>
    <mergeCell ref="A5524:E5524"/>
    <mergeCell ref="A5393:E5393"/>
    <mergeCell ref="A5408:F5408"/>
    <mergeCell ref="A5411:E5411"/>
    <mergeCell ref="A5557:F5557"/>
    <mergeCell ref="E5486:F5486"/>
    <mergeCell ref="A5491:E5491"/>
    <mergeCell ref="A5556:E5556"/>
    <mergeCell ref="A5559:E5559"/>
    <mergeCell ref="A5560:F5560"/>
    <mergeCell ref="A5562:E5562"/>
    <mergeCell ref="E5445:F5445"/>
    <mergeCell ref="A5445:D5445"/>
    <mergeCell ref="A4884:E4884"/>
    <mergeCell ref="A4885:F4885"/>
    <mergeCell ref="A5271:F5271"/>
    <mergeCell ref="A5274:E5274"/>
    <mergeCell ref="A4919:E4919"/>
    <mergeCell ref="A4920:D4923"/>
    <mergeCell ref="A4925:D4925"/>
    <mergeCell ref="E4925:F4925"/>
    <mergeCell ref="A4892:E4892"/>
    <mergeCell ref="A4893:F4893"/>
    <mergeCell ref="A4916:F4916"/>
    <mergeCell ref="A4998:F4998"/>
    <mergeCell ref="A4990:E4990"/>
    <mergeCell ref="A4991:D4994"/>
    <mergeCell ref="A4978:E4978"/>
    <mergeCell ref="A4979:F4979"/>
    <mergeCell ref="A4986:E4986"/>
    <mergeCell ref="A4987:F4987"/>
    <mergeCell ref="A4995:D4995"/>
    <mergeCell ref="E4995:F4995"/>
    <mergeCell ref="A5055:D5058"/>
    <mergeCell ref="A5024:E5024"/>
    <mergeCell ref="A5025:F5025"/>
    <mergeCell ref="A5029:E5029"/>
    <mergeCell ref="A5030:F5030"/>
    <mergeCell ref="A5041:E5041"/>
    <mergeCell ref="A5054:E5054"/>
    <mergeCell ref="A4809:D4809"/>
    <mergeCell ref="E4809:F4809"/>
    <mergeCell ref="A4832:F4832"/>
    <mergeCell ref="A5268:F5268"/>
    <mergeCell ref="A4835:E4835"/>
    <mergeCell ref="A4836:F4836"/>
    <mergeCell ref="A4843:E4843"/>
    <mergeCell ref="A4848:D4851"/>
    <mergeCell ref="A4844:F4844"/>
    <mergeCell ref="A4847:E4847"/>
    <mergeCell ref="A4792:E4792"/>
    <mergeCell ref="A4793:F4793"/>
    <mergeCell ref="A4820:F4820"/>
    <mergeCell ref="A4823:E4823"/>
    <mergeCell ref="A4799:E4799"/>
    <mergeCell ref="A4800:D4803"/>
    <mergeCell ref="A4816:F4816"/>
    <mergeCell ref="A4819:E4819"/>
    <mergeCell ref="A4815:E4815"/>
    <mergeCell ref="A4812:F4812"/>
    <mergeCell ref="A4796:E4796"/>
    <mergeCell ref="A4797:F4797"/>
    <mergeCell ref="A4868:E4868"/>
    <mergeCell ref="A4869:F4869"/>
    <mergeCell ref="A4872:E4872"/>
    <mergeCell ref="A4873:D4876"/>
    <mergeCell ref="A4824:D4827"/>
    <mergeCell ref="A4829:D4829"/>
    <mergeCell ref="E4829:F4829"/>
    <mergeCell ref="A4907:E4907"/>
    <mergeCell ref="A4908:F4908"/>
    <mergeCell ref="A4915:E4915"/>
    <mergeCell ref="A4777:E4777"/>
    <mergeCell ref="A4778:F4778"/>
    <mergeCell ref="A4780:E4780"/>
    <mergeCell ref="A4781:D4784"/>
    <mergeCell ref="A4786:D4786"/>
    <mergeCell ref="E4786:F4786"/>
    <mergeCell ref="A4789:F4789"/>
    <mergeCell ref="A4770:F4770"/>
    <mergeCell ref="A4773:E4773"/>
    <mergeCell ref="A4742:F4742"/>
    <mergeCell ref="A4744:E4744"/>
    <mergeCell ref="A4761:D4764"/>
    <mergeCell ref="A4745:F4745"/>
    <mergeCell ref="A4749:E4749"/>
    <mergeCell ref="A4750:F4750"/>
    <mergeCell ref="A4767:D4767"/>
    <mergeCell ref="E4767:F4767"/>
    <mergeCell ref="A4760:E4760"/>
    <mergeCell ref="A4854:D4854"/>
    <mergeCell ref="E4854:F4854"/>
    <mergeCell ref="A4857:F4857"/>
    <mergeCell ref="A4860:E4860"/>
    <mergeCell ref="A4861:F4861"/>
    <mergeCell ref="A4896:E4896"/>
    <mergeCell ref="A4897:D4900"/>
    <mergeCell ref="E4646:F4646"/>
    <mergeCell ref="A4649:F4649"/>
    <mergeCell ref="A4652:E4652"/>
    <mergeCell ref="A4664:E4664"/>
    <mergeCell ref="A4665:D4668"/>
    <mergeCell ref="A4653:D4656"/>
    <mergeCell ref="A4658:D4658"/>
    <mergeCell ref="E4658:F4658"/>
    <mergeCell ref="A4661:F4661"/>
    <mergeCell ref="A4673:F4673"/>
    <mergeCell ref="E4723:F4723"/>
    <mergeCell ref="A4694:E4694"/>
    <mergeCell ref="A4695:D4698"/>
    <mergeCell ref="A4689:F4689"/>
    <mergeCell ref="A4730:E4730"/>
    <mergeCell ref="A4731:D4734"/>
    <mergeCell ref="E4686:F4686"/>
    <mergeCell ref="A4700:D4700"/>
    <mergeCell ref="E4700:F4700"/>
    <mergeCell ref="A4703:F4703"/>
    <mergeCell ref="A4723:D4723"/>
    <mergeCell ref="A4709:D4712"/>
    <mergeCell ref="A4726:F4726"/>
    <mergeCell ref="A4686:D4686"/>
    <mergeCell ref="A4774:F4774"/>
    <mergeCell ref="A4624:E4624"/>
    <mergeCell ref="A4625:F4625"/>
    <mergeCell ref="A4628:E4628"/>
    <mergeCell ref="A4629:F4629"/>
    <mergeCell ref="A4670:D4670"/>
    <mergeCell ref="E4670:F4670"/>
    <mergeCell ref="A4634:E4634"/>
    <mergeCell ref="A4635:D4638"/>
    <mergeCell ref="A4646:D4646"/>
    <mergeCell ref="A4614:D4617"/>
    <mergeCell ref="A4619:D4619"/>
    <mergeCell ref="E4619:F4619"/>
    <mergeCell ref="A4622:F4622"/>
    <mergeCell ref="A4606:F4606"/>
    <mergeCell ref="A4608:E4608"/>
    <mergeCell ref="A4609:F4609"/>
    <mergeCell ref="A4613:E4613"/>
    <mergeCell ref="A4589:F4589"/>
    <mergeCell ref="A4596:E4596"/>
    <mergeCell ref="A4597:D4600"/>
    <mergeCell ref="A4603:D4603"/>
    <mergeCell ref="E4603:F4603"/>
    <mergeCell ref="A4583:F4583"/>
    <mergeCell ref="A4585:E4585"/>
    <mergeCell ref="A4586:F4586"/>
    <mergeCell ref="A4588:E4588"/>
    <mergeCell ref="A4480:F4480"/>
    <mergeCell ref="E4195:F4195"/>
    <mergeCell ref="A4189:E4189"/>
    <mergeCell ref="A4190:D4193"/>
    <mergeCell ref="A4195:D4195"/>
    <mergeCell ref="A4161:E4161"/>
    <mergeCell ref="A4565:E4565"/>
    <mergeCell ref="A4566:F4566"/>
    <mergeCell ref="A4568:E4568"/>
    <mergeCell ref="A4507:E4507"/>
    <mergeCell ref="A4546:F4546"/>
    <mergeCell ref="A4551:E4551"/>
    <mergeCell ref="A4552:D4555"/>
    <mergeCell ref="A4560:D4560"/>
    <mergeCell ref="E4560:F4560"/>
    <mergeCell ref="A4540:F4540"/>
    <mergeCell ref="A4542:E4542"/>
    <mergeCell ref="A4543:F4543"/>
    <mergeCell ref="A4545:E4545"/>
    <mergeCell ref="A4531:E4531"/>
    <mergeCell ref="A4532:D4535"/>
    <mergeCell ref="A4537:D4537"/>
    <mergeCell ref="E4537:F4537"/>
    <mergeCell ref="A4279:F4279"/>
    <mergeCell ref="A4282:E4282"/>
    <mergeCell ref="A4266:E4266"/>
    <mergeCell ref="A4298:D4298"/>
    <mergeCell ref="E4298:F4298"/>
    <mergeCell ref="A4301:F4301"/>
    <mergeCell ref="A4320:F4320"/>
    <mergeCell ref="A4303:E4303"/>
    <mergeCell ref="A4304:F4304"/>
    <mergeCell ref="A4267:D4270"/>
    <mergeCell ref="A4259:F4259"/>
    <mergeCell ref="A4235:F4235"/>
    <mergeCell ref="A4237:D4237"/>
    <mergeCell ref="E4237:F4237"/>
    <mergeCell ref="A4240:F4240"/>
    <mergeCell ref="A4248:D4251"/>
    <mergeCell ref="A4256:D4256"/>
    <mergeCell ref="E4256:F4256"/>
    <mergeCell ref="A4243:E4243"/>
    <mergeCell ref="A4283:D4286"/>
    <mergeCell ref="A4312:D4315"/>
    <mergeCell ref="A4317:D4317"/>
    <mergeCell ref="E4317:F4317"/>
    <mergeCell ref="A4142:E4142"/>
    <mergeCell ref="A4162:F4162"/>
    <mergeCell ref="A4149:E4149"/>
    <mergeCell ref="A4150:D4153"/>
    <mergeCell ref="A4155:D4155"/>
    <mergeCell ref="E4155:F4155"/>
    <mergeCell ref="A4202:F4202"/>
    <mergeCell ref="A4229:E4229"/>
    <mergeCell ref="A4221:E4221"/>
    <mergeCell ref="A4247:E4247"/>
    <mergeCell ref="A4244:F4244"/>
    <mergeCell ref="A4208:E4208"/>
    <mergeCell ref="A4222:F4222"/>
    <mergeCell ref="A4218:F4218"/>
    <mergeCell ref="A4215:D4215"/>
    <mergeCell ref="A4230:D4233"/>
    <mergeCell ref="A4143:F4143"/>
    <mergeCell ref="A4158:F4158"/>
    <mergeCell ref="A4169:D4172"/>
    <mergeCell ref="A4455:E4455"/>
    <mergeCell ref="A4436:E4436"/>
    <mergeCell ref="A4437:F4437"/>
    <mergeCell ref="A4439:E4439"/>
    <mergeCell ref="A4440:F4440"/>
    <mergeCell ref="A4444:E4444"/>
    <mergeCell ref="A4445:D4448"/>
    <mergeCell ref="A4450:D4450"/>
    <mergeCell ref="E4450:F4450"/>
    <mergeCell ref="A4427:D4430"/>
    <mergeCell ref="A4426:E4426"/>
    <mergeCell ref="A4453:F4453"/>
    <mergeCell ref="A4416:F4416"/>
    <mergeCell ref="A4408:D4411"/>
    <mergeCell ref="A4413:D4413"/>
    <mergeCell ref="E4413:F4413"/>
    <mergeCell ref="A4176:D4176"/>
    <mergeCell ref="E4176:F4176"/>
    <mergeCell ref="A4179:F4179"/>
    <mergeCell ref="A4183:F4183"/>
    <mergeCell ref="E4215:F4215"/>
    <mergeCell ref="A4209:D4212"/>
    <mergeCell ref="A4182:E4182"/>
    <mergeCell ref="A4272:D4272"/>
    <mergeCell ref="E4272:F4272"/>
    <mergeCell ref="A4275:F4275"/>
    <mergeCell ref="A4278:E4278"/>
    <mergeCell ref="A4262:E4262"/>
    <mergeCell ref="A4263:F4263"/>
    <mergeCell ref="A4307:E4307"/>
    <mergeCell ref="A4308:F4308"/>
    <mergeCell ref="A4311:E4311"/>
    <mergeCell ref="A4057:E4057"/>
    <mergeCell ref="A4015:E4015"/>
    <mergeCell ref="A4012:E4012"/>
    <mergeCell ref="A4016:D4019"/>
    <mergeCell ref="A4031:F4031"/>
    <mergeCell ref="A4040:E4040"/>
    <mergeCell ref="A4064:D4067"/>
    <mergeCell ref="E4114:F4114"/>
    <mergeCell ref="A4114:D4114"/>
    <mergeCell ref="A4136:D4136"/>
    <mergeCell ref="E4136:F4136"/>
    <mergeCell ref="A4139:F4139"/>
    <mergeCell ref="A4112:F4112"/>
    <mergeCell ref="A4078:E4078"/>
    <mergeCell ref="A4079:F4079"/>
    <mergeCell ref="A4084:E4084"/>
    <mergeCell ref="A4085:D4088"/>
    <mergeCell ref="A4072:D4072"/>
    <mergeCell ref="E4072:F4072"/>
    <mergeCell ref="A4075:F4075"/>
    <mergeCell ref="A4103:E4103"/>
    <mergeCell ref="A4098:F4098"/>
    <mergeCell ref="A4094:F4094"/>
    <mergeCell ref="A4097:E4097"/>
    <mergeCell ref="A4117:F4117"/>
    <mergeCell ref="A4104:D4107"/>
    <mergeCell ref="A4120:E4120"/>
    <mergeCell ref="A4121:F4121"/>
    <mergeCell ref="A4126:E4126"/>
    <mergeCell ref="A4127:D4130"/>
    <mergeCell ref="A3588:E3588"/>
    <mergeCell ref="A3917:F3917"/>
    <mergeCell ref="E3956:F3956"/>
    <mergeCell ref="A3959:F3959"/>
    <mergeCell ref="A3916:E3916"/>
    <mergeCell ref="E3926:F3926"/>
    <mergeCell ref="A3944:F3944"/>
    <mergeCell ref="A3932:F3932"/>
    <mergeCell ref="A3931:E3931"/>
    <mergeCell ref="A3929:F3929"/>
    <mergeCell ref="A3936:D3939"/>
    <mergeCell ref="A3829:D3832"/>
    <mergeCell ref="A3935:E3935"/>
    <mergeCell ref="A3941:D3941"/>
    <mergeCell ref="E3941:F3941"/>
    <mergeCell ref="A3951:D3954"/>
    <mergeCell ref="A3885:E3885"/>
    <mergeCell ref="A3883:F3883"/>
    <mergeCell ref="E3880:F3880"/>
    <mergeCell ref="A3880:D3880"/>
    <mergeCell ref="A3875:D3878"/>
    <mergeCell ref="A3625:D3625"/>
    <mergeCell ref="E3625:F3625"/>
    <mergeCell ref="A3628:F3628"/>
    <mergeCell ref="A3623:F3623"/>
    <mergeCell ref="A3675:F3675"/>
    <mergeCell ref="A3914:F3914"/>
    <mergeCell ref="A3947:F3947"/>
    <mergeCell ref="A3950:E3950"/>
    <mergeCell ref="A3651:F3651"/>
    <mergeCell ref="A3654:E3654"/>
    <mergeCell ref="A3655:F3655"/>
    <mergeCell ref="A3392:F3392"/>
    <mergeCell ref="A3395:D3398"/>
    <mergeCell ref="A3371:E3371"/>
    <mergeCell ref="A3372:F3372"/>
    <mergeCell ref="A3374:E3374"/>
    <mergeCell ref="A3375:D3378"/>
    <mergeCell ref="A3394:E3394"/>
    <mergeCell ref="A3403:F3403"/>
    <mergeCell ref="A3408:E3408"/>
    <mergeCell ref="A3471:E3471"/>
    <mergeCell ref="A3468:F3468"/>
    <mergeCell ref="A3571:F3571"/>
    <mergeCell ref="A3573:E3573"/>
    <mergeCell ref="A3574:D3577"/>
    <mergeCell ref="A3579:D3579"/>
    <mergeCell ref="E3579:F3579"/>
    <mergeCell ref="A3568:D3568"/>
    <mergeCell ref="E3568:F3568"/>
    <mergeCell ref="A3548:D3551"/>
    <mergeCell ref="A3554:F3554"/>
    <mergeCell ref="A3556:D3556"/>
    <mergeCell ref="E3556:F3556"/>
    <mergeCell ref="A3553:F3553"/>
    <mergeCell ref="A3559:F3559"/>
    <mergeCell ref="A3561:E3561"/>
    <mergeCell ref="A3562:D3565"/>
    <mergeCell ref="A3485:F3485"/>
    <mergeCell ref="E3482:F3482"/>
    <mergeCell ref="A3513:E3513"/>
    <mergeCell ref="A3514:D3517"/>
    <mergeCell ref="A3472:F3472"/>
    <mergeCell ref="A3489:F3489"/>
    <mergeCell ref="A3094:F3094"/>
    <mergeCell ref="A8278:E8278"/>
    <mergeCell ref="A8271:F8271"/>
    <mergeCell ref="A8273:E8273"/>
    <mergeCell ref="A8302:E8302"/>
    <mergeCell ref="A3261:D3264"/>
    <mergeCell ref="A2777:F2777"/>
    <mergeCell ref="A2819:F2819"/>
    <mergeCell ref="E2816:F2816"/>
    <mergeCell ref="A2946:E2946"/>
    <mergeCell ref="A2960:F2960"/>
    <mergeCell ref="A3011:D3011"/>
    <mergeCell ref="E3011:F3011"/>
    <mergeCell ref="A3074:F3074"/>
    <mergeCell ref="E3071:F3071"/>
    <mergeCell ref="A8243:D8243"/>
    <mergeCell ref="A7956:E7956"/>
    <mergeCell ref="A8293:F8293"/>
    <mergeCell ref="A8274:F8274"/>
    <mergeCell ref="A2997:E2997"/>
    <mergeCell ref="A2985:F2985"/>
    <mergeCell ref="A2968:D2968"/>
    <mergeCell ref="A2991:D2994"/>
    <mergeCell ref="A3477:E3477"/>
    <mergeCell ref="A3478:D3481"/>
    <mergeCell ref="A3482:D3482"/>
    <mergeCell ref="A3488:E3488"/>
    <mergeCell ref="A3419:E3419"/>
    <mergeCell ref="A3422:E3422"/>
    <mergeCell ref="A3340:D3343"/>
    <mergeCell ref="A3345:D3345"/>
    <mergeCell ref="E3345:F3345"/>
    <mergeCell ref="E2543:F2543"/>
    <mergeCell ref="A2546:F2546"/>
    <mergeCell ref="A2534:E2534"/>
    <mergeCell ref="A2520:D2523"/>
    <mergeCell ref="A2559:G2559"/>
    <mergeCell ref="A2550:E2550"/>
    <mergeCell ref="A2543:D2543"/>
    <mergeCell ref="A2519:E2519"/>
    <mergeCell ref="A2537:E2537"/>
    <mergeCell ref="A2553:E2553"/>
    <mergeCell ref="A2535:F2535"/>
    <mergeCell ref="A2527:D2527"/>
    <mergeCell ref="E2527:F2527"/>
    <mergeCell ref="A2564:F2564"/>
    <mergeCell ref="A2821:E2821"/>
    <mergeCell ref="A2794:E2794"/>
    <mergeCell ref="A2676:E2676"/>
    <mergeCell ref="A2677:F2677"/>
    <mergeCell ref="A2679:E2679"/>
    <mergeCell ref="A2680:D2683"/>
    <mergeCell ref="A2707:E2707"/>
    <mergeCell ref="A2809:D2812"/>
    <mergeCell ref="A2708:D2711"/>
    <mergeCell ref="A2713:D2713"/>
    <mergeCell ref="E2713:F2713"/>
    <mergeCell ref="A2754:F2754"/>
    <mergeCell ref="A2582:F2582"/>
    <mergeCell ref="A2551:F2551"/>
    <mergeCell ref="A2538:D2541"/>
    <mergeCell ref="A2688:F2688"/>
    <mergeCell ref="A2685:D2685"/>
    <mergeCell ref="E2685:F2685"/>
    <mergeCell ref="E2399:F2399"/>
    <mergeCell ref="A2424:F2424"/>
    <mergeCell ref="E2421:F2421"/>
    <mergeCell ref="A2421:D2421"/>
    <mergeCell ref="A3028:D3028"/>
    <mergeCell ref="A3020:D3023"/>
    <mergeCell ref="A3016:E3016"/>
    <mergeCell ref="A3358:E3358"/>
    <mergeCell ref="A3359:D3362"/>
    <mergeCell ref="A3364:G3364"/>
    <mergeCell ref="A3080:E3080"/>
    <mergeCell ref="A2503:E2503"/>
    <mergeCell ref="A2498:F2498"/>
    <mergeCell ref="A2501:F2501"/>
    <mergeCell ref="A2486:E2486"/>
    <mergeCell ref="A2487:F2487"/>
    <mergeCell ref="A2489:E2489"/>
    <mergeCell ref="A2459:F2459"/>
    <mergeCell ref="A2473:F2473"/>
    <mergeCell ref="A2456:F2456"/>
    <mergeCell ref="E2453:F2453"/>
    <mergeCell ref="A2458:E2458"/>
    <mergeCell ref="E2467:F2467"/>
    <mergeCell ref="A2461:E2461"/>
    <mergeCell ref="A2470:F2470"/>
    <mergeCell ref="A2472:E2472"/>
    <mergeCell ref="A2462:D2465"/>
    <mergeCell ref="A2584:E2584"/>
    <mergeCell ref="A2572:D2572"/>
    <mergeCell ref="A2567:D2570"/>
    <mergeCell ref="A2599:E2599"/>
    <mergeCell ref="A2600:F2600"/>
    <mergeCell ref="A2383:E2383"/>
    <mergeCell ref="A2384:D2387"/>
    <mergeCell ref="E2367:F2367"/>
    <mergeCell ref="A2362:D2365"/>
    <mergeCell ref="A2361:E2361"/>
    <mergeCell ref="A2356:D2356"/>
    <mergeCell ref="E2356:F2356"/>
    <mergeCell ref="A2370:F2370"/>
    <mergeCell ref="A2347:E2347"/>
    <mergeCell ref="A2381:F2381"/>
    <mergeCell ref="A2359:F2359"/>
    <mergeCell ref="A2367:D2367"/>
    <mergeCell ref="A2348:F2348"/>
    <mergeCell ref="A2447:E2447"/>
    <mergeCell ref="A2448:D2451"/>
    <mergeCell ref="A2453:D2453"/>
    <mergeCell ref="A2434:F2434"/>
    <mergeCell ref="A2436:E2436"/>
    <mergeCell ref="A2437:D2440"/>
    <mergeCell ref="A2442:D2442"/>
    <mergeCell ref="E2442:F2442"/>
    <mergeCell ref="A2445:F2445"/>
    <mergeCell ref="A2416:D2419"/>
    <mergeCell ref="A2402:F2402"/>
    <mergeCell ref="A2404:E2404"/>
    <mergeCell ref="A2405:D2408"/>
    <mergeCell ref="A2413:F2413"/>
    <mergeCell ref="A2410:D2410"/>
    <mergeCell ref="E2410:F2410"/>
    <mergeCell ref="A2394:D2397"/>
    <mergeCell ref="A2415:E2415"/>
    <mergeCell ref="A2399:D2399"/>
    <mergeCell ref="A2323:F2323"/>
    <mergeCell ref="A2055:D2058"/>
    <mergeCell ref="A2054:E2054"/>
    <mergeCell ref="A2025:E2025"/>
    <mergeCell ref="A2026:F2026"/>
    <mergeCell ref="A2029:E2029"/>
    <mergeCell ref="A2030:F2030"/>
    <mergeCell ref="A2032:E2032"/>
    <mergeCell ref="A2033:D2036"/>
    <mergeCell ref="A2039:D2039"/>
    <mergeCell ref="E2039:F2039"/>
    <mergeCell ref="A2045:E2045"/>
    <mergeCell ref="A2096:F2096"/>
    <mergeCell ref="A2098:E2098"/>
    <mergeCell ref="A2099:F2099"/>
    <mergeCell ref="A2101:E2101"/>
    <mergeCell ref="A2102:D2105"/>
    <mergeCell ref="A2107:D2107"/>
    <mergeCell ref="A2123:D2123"/>
    <mergeCell ref="A2173:D2176"/>
    <mergeCell ref="A2113:E2113"/>
    <mergeCell ref="A2114:F2114"/>
    <mergeCell ref="A2148:D2151"/>
    <mergeCell ref="A2153:D2153"/>
    <mergeCell ref="E2138:F2138"/>
    <mergeCell ref="E2123:F2123"/>
    <mergeCell ref="A2304:D2304"/>
    <mergeCell ref="E2304:F2304"/>
    <mergeCell ref="A2184:D2187"/>
    <mergeCell ref="A2093:D2093"/>
    <mergeCell ref="E2093:F2093"/>
    <mergeCell ref="A2213:D2216"/>
    <mergeCell ref="A2015:D2018"/>
    <mergeCell ref="A2003:F2003"/>
    <mergeCell ref="A2087:E2087"/>
    <mergeCell ref="A2088:D2091"/>
    <mergeCell ref="A2069:F2069"/>
    <mergeCell ref="A2071:E2071"/>
    <mergeCell ref="A2072:D2075"/>
    <mergeCell ref="A2079:D2079"/>
    <mergeCell ref="E2079:F2079"/>
    <mergeCell ref="A2082:F2082"/>
    <mergeCell ref="A2084:E2084"/>
    <mergeCell ref="A2085:F2085"/>
    <mergeCell ref="A2042:F2042"/>
    <mergeCell ref="A2020:D2020"/>
    <mergeCell ref="E2020:F2020"/>
    <mergeCell ref="A2023:F2023"/>
    <mergeCell ref="A2006:E2006"/>
    <mergeCell ref="A2007:F2007"/>
    <mergeCell ref="A2014:E2014"/>
    <mergeCell ref="A2046:F2046"/>
    <mergeCell ref="A2068:E2068"/>
    <mergeCell ref="A2061:G2061"/>
    <mergeCell ref="A2051:E2051"/>
    <mergeCell ref="A2052:F2052"/>
    <mergeCell ref="A2060:G2060"/>
    <mergeCell ref="A1943:E1943"/>
    <mergeCell ref="A1932:D1935"/>
    <mergeCell ref="A1925:E1925"/>
    <mergeCell ref="A1901:F1901"/>
    <mergeCell ref="A1904:E1904"/>
    <mergeCell ref="A1923:F1923"/>
    <mergeCell ref="A1905:D1908"/>
    <mergeCell ref="A1918:F1918"/>
    <mergeCell ref="A1920:D1920"/>
    <mergeCell ref="E1920:F1920"/>
    <mergeCell ref="A1969:E1969"/>
    <mergeCell ref="A1973:D1976"/>
    <mergeCell ref="A1970:F1970"/>
    <mergeCell ref="A1972:E1972"/>
    <mergeCell ref="A1978:D1978"/>
    <mergeCell ref="A2000:D2000"/>
    <mergeCell ref="E2000:F2000"/>
    <mergeCell ref="A1987:F1987"/>
    <mergeCell ref="A1990:E1990"/>
    <mergeCell ref="A1963:F1963"/>
    <mergeCell ref="A1965:E1965"/>
    <mergeCell ref="A1966:F1966"/>
    <mergeCell ref="E1978:F1978"/>
    <mergeCell ref="A1937:D1937"/>
    <mergeCell ref="E1937:F1937"/>
    <mergeCell ref="A1948:E1948"/>
    <mergeCell ref="A1944:F1944"/>
    <mergeCell ref="A1981:F1981"/>
    <mergeCell ref="A1986:E1986"/>
    <mergeCell ref="A1993:E1993"/>
    <mergeCell ref="A1994:D1997"/>
    <mergeCell ref="A1991:F1991"/>
    <mergeCell ref="A1884:E1884"/>
    <mergeCell ref="A1885:F1885"/>
    <mergeCell ref="A1898:D1898"/>
    <mergeCell ref="E1898:F1898"/>
    <mergeCell ref="A1888:E1888"/>
    <mergeCell ref="A1889:F1889"/>
    <mergeCell ref="A1892:E1892"/>
    <mergeCell ref="A1893:D1896"/>
    <mergeCell ref="A1872:E1872"/>
    <mergeCell ref="A1873:D1876"/>
    <mergeCell ref="A1878:D1878"/>
    <mergeCell ref="E1878:F1878"/>
    <mergeCell ref="A1864:E1864"/>
    <mergeCell ref="A1865:F1865"/>
    <mergeCell ref="A1868:E1868"/>
    <mergeCell ref="A1869:F1869"/>
    <mergeCell ref="A1940:F1940"/>
    <mergeCell ref="A1445:D1448"/>
    <mergeCell ref="A1449:D1449"/>
    <mergeCell ref="A1479:E1479"/>
    <mergeCell ref="A1523:E1523"/>
    <mergeCell ref="A1524:D1527"/>
    <mergeCell ref="A1499:D1499"/>
    <mergeCell ref="A1494:E1494"/>
    <mergeCell ref="A1495:D1498"/>
    <mergeCell ref="E1514:F1514"/>
    <mergeCell ref="E1499:F1499"/>
    <mergeCell ref="A1485:D1485"/>
    <mergeCell ref="E1485:F1485"/>
    <mergeCell ref="A1464:F1464"/>
    <mergeCell ref="A1818:D1818"/>
    <mergeCell ref="A1491:E1491"/>
    <mergeCell ref="A1488:F1488"/>
    <mergeCell ref="A1492:F1492"/>
    <mergeCell ref="A1517:F1517"/>
    <mergeCell ref="A1532:F1532"/>
    <mergeCell ref="A1535:E1535"/>
    <mergeCell ref="A1520:E1520"/>
    <mergeCell ref="A1521:F1521"/>
    <mergeCell ref="A1551:E1551"/>
    <mergeCell ref="A1552:F1552"/>
    <mergeCell ref="A1677:F1677"/>
    <mergeCell ref="A1659:F1659"/>
    <mergeCell ref="A1606:D1606"/>
    <mergeCell ref="A1601:D1604"/>
    <mergeCell ref="A1600:E1600"/>
    <mergeCell ref="A1624:F1624"/>
    <mergeCell ref="A1628:F1628"/>
    <mergeCell ref="A1643:F1643"/>
    <mergeCell ref="A1414:D1414"/>
    <mergeCell ref="A1408:E1408"/>
    <mergeCell ref="A1409:D1412"/>
    <mergeCell ref="A1421:D1424"/>
    <mergeCell ref="A1391:D1391"/>
    <mergeCell ref="E1391:F1391"/>
    <mergeCell ref="A1394:F1394"/>
    <mergeCell ref="A1397:E1397"/>
    <mergeCell ref="A1385:E1385"/>
    <mergeCell ref="A1374:D1377"/>
    <mergeCell ref="A1386:D1389"/>
    <mergeCell ref="A1382:F1382"/>
    <mergeCell ref="A1456:D1459"/>
    <mergeCell ref="A1468:D1471"/>
    <mergeCell ref="E1449:F1449"/>
    <mergeCell ref="A1455:E1455"/>
    <mergeCell ref="A1429:F1429"/>
    <mergeCell ref="A1432:E1432"/>
    <mergeCell ref="A1420:E1420"/>
    <mergeCell ref="A1467:E1467"/>
    <mergeCell ref="A1461:D1461"/>
    <mergeCell ref="E1461:F1461"/>
    <mergeCell ref="A1433:D1436"/>
    <mergeCell ref="A1438:D1438"/>
    <mergeCell ref="E1438:F1438"/>
    <mergeCell ref="A1441:F1441"/>
    <mergeCell ref="A1426:D1426"/>
    <mergeCell ref="E1426:F1426"/>
    <mergeCell ref="A1417:F1417"/>
    <mergeCell ref="E1402:F1402"/>
    <mergeCell ref="A1405:F1405"/>
    <mergeCell ref="A1444:E1444"/>
    <mergeCell ref="E1355:F1355"/>
    <mergeCell ref="A1358:F1358"/>
    <mergeCell ref="A1347:F1347"/>
    <mergeCell ref="A1350:E1350"/>
    <mergeCell ref="A1351:D1354"/>
    <mergeCell ref="A1236:D1239"/>
    <mergeCell ref="A1246:E1246"/>
    <mergeCell ref="E1252:F1252"/>
    <mergeCell ref="A1247:D1250"/>
    <mergeCell ref="A1241:E1241"/>
    <mergeCell ref="A1339:D1342"/>
    <mergeCell ref="A1335:F1335"/>
    <mergeCell ref="A1323:F1323"/>
    <mergeCell ref="A1326:E1326"/>
    <mergeCell ref="A1285:D1285"/>
    <mergeCell ref="A1279:E1279"/>
    <mergeCell ref="A1297:D1297"/>
    <mergeCell ref="E1297:F1297"/>
    <mergeCell ref="A1292:D1295"/>
    <mergeCell ref="A1308:D1308"/>
    <mergeCell ref="E1308:F1308"/>
    <mergeCell ref="A1311:F1311"/>
    <mergeCell ref="A1291:E1291"/>
    <mergeCell ref="A1304:D1307"/>
    <mergeCell ref="A1303:E1303"/>
    <mergeCell ref="A663:D663"/>
    <mergeCell ref="A580:D583"/>
    <mergeCell ref="A546:D549"/>
    <mergeCell ref="A511:D514"/>
    <mergeCell ref="A7603:E7603"/>
    <mergeCell ref="A7576:E7576"/>
    <mergeCell ref="A2138:D2138"/>
    <mergeCell ref="A358:F358"/>
    <mergeCell ref="A361:E361"/>
    <mergeCell ref="E352:F352"/>
    <mergeCell ref="A371:E371"/>
    <mergeCell ref="A352:D352"/>
    <mergeCell ref="E639:F639"/>
    <mergeCell ref="E377:F377"/>
    <mergeCell ref="A362:F362"/>
    <mergeCell ref="A357:E357"/>
    <mergeCell ref="E663:F663"/>
    <mergeCell ref="A666:F666"/>
    <mergeCell ref="A617:D620"/>
    <mergeCell ref="A693:F693"/>
    <mergeCell ref="A1229:D1229"/>
    <mergeCell ref="E1229:F1229"/>
    <mergeCell ref="A2816:D2816"/>
    <mergeCell ref="A832:F832"/>
    <mergeCell ref="A2133:D2136"/>
    <mergeCell ref="E754:F754"/>
    <mergeCell ref="A765:D765"/>
    <mergeCell ref="E765:F765"/>
    <mergeCell ref="A757:F757"/>
    <mergeCell ref="A760:E760"/>
    <mergeCell ref="A761:D764"/>
    <mergeCell ref="A1361:E1361"/>
    <mergeCell ref="A682:F682"/>
    <mergeCell ref="A684:E684"/>
    <mergeCell ref="A571:F571"/>
    <mergeCell ref="A551:E551"/>
    <mergeCell ref="A724:E724"/>
    <mergeCell ref="A725:D728"/>
    <mergeCell ref="A730:D730"/>
    <mergeCell ref="E936:F936"/>
    <mergeCell ref="E730:F730"/>
    <mergeCell ref="A702:D702"/>
    <mergeCell ref="A2292:D2295"/>
    <mergeCell ref="A709:D712"/>
    <mergeCell ref="A721:F721"/>
    <mergeCell ref="A749:D752"/>
    <mergeCell ref="A754:D754"/>
    <mergeCell ref="A2579:F2579"/>
    <mergeCell ref="A2578:E2578"/>
    <mergeCell ref="A2575:F2575"/>
    <mergeCell ref="E2572:F2572"/>
    <mergeCell ref="A2132:E2132"/>
    <mergeCell ref="A2130:F2130"/>
    <mergeCell ref="A936:D936"/>
    <mergeCell ref="A2291:E2291"/>
    <mergeCell ref="A780:F780"/>
    <mergeCell ref="A783:E783"/>
    <mergeCell ref="A784:D787"/>
    <mergeCell ref="A733:F733"/>
    <mergeCell ref="A736:E736"/>
    <mergeCell ref="A737:D740"/>
    <mergeCell ref="A748:E748"/>
    <mergeCell ref="A742:D742"/>
    <mergeCell ref="A675:D675"/>
    <mergeCell ref="E742:F742"/>
    <mergeCell ref="A745:F745"/>
    <mergeCell ref="A801:D801"/>
    <mergeCell ref="E801:F801"/>
    <mergeCell ref="A804:F804"/>
    <mergeCell ref="A807:E807"/>
    <mergeCell ref="A808:D811"/>
    <mergeCell ref="A772:D775"/>
    <mergeCell ref="A777:D777"/>
    <mergeCell ref="E777:F777"/>
    <mergeCell ref="A789:D789"/>
    <mergeCell ref="E789:F789"/>
    <mergeCell ref="A825:D825"/>
    <mergeCell ref="E825:F825"/>
    <mergeCell ref="A828:F828"/>
    <mergeCell ref="E812:F812"/>
    <mergeCell ref="A819:E819"/>
    <mergeCell ref="A768:F768"/>
    <mergeCell ref="A815:F815"/>
    <mergeCell ref="A792:F792"/>
    <mergeCell ref="A795:E795"/>
    <mergeCell ref="A796:D799"/>
    <mergeCell ref="A812:D812"/>
    <mergeCell ref="A771:E771"/>
    <mergeCell ref="A831:E831"/>
    <mergeCell ref="A834:E834"/>
    <mergeCell ref="A835:D838"/>
    <mergeCell ref="A820:D823"/>
    <mergeCell ref="A1013:D1016"/>
    <mergeCell ref="A1018:D1018"/>
    <mergeCell ref="E1018:F1018"/>
    <mergeCell ref="A885:D888"/>
    <mergeCell ref="A895:E895"/>
    <mergeCell ref="A896:D899"/>
    <mergeCell ref="A997:F997"/>
    <mergeCell ref="A918:E918"/>
    <mergeCell ref="A924:D924"/>
    <mergeCell ref="A927:F927"/>
    <mergeCell ref="A907:D910"/>
    <mergeCell ref="A977:E977"/>
    <mergeCell ref="A994:D994"/>
    <mergeCell ref="E994:F994"/>
    <mergeCell ref="A986:F986"/>
    <mergeCell ref="A989:E989"/>
    <mergeCell ref="E1006:F1006"/>
    <mergeCell ref="A1006:D1006"/>
    <mergeCell ref="A942:E942"/>
    <mergeCell ref="A966:D969"/>
    <mergeCell ref="A943:D946"/>
    <mergeCell ref="E912:F912"/>
    <mergeCell ref="A873:D876"/>
    <mergeCell ref="A872:E872"/>
    <mergeCell ref="A878:D878"/>
    <mergeCell ref="E878:F878"/>
    <mergeCell ref="A890:D890"/>
    <mergeCell ref="A965:E965"/>
    <mergeCell ref="E1063:F1063"/>
    <mergeCell ref="A1057:E1057"/>
    <mergeCell ref="A1058:D1061"/>
    <mergeCell ref="A953:E953"/>
    <mergeCell ref="A931:D934"/>
    <mergeCell ref="E1051:F1051"/>
    <mergeCell ref="A1051:D1051"/>
    <mergeCell ref="A1024:E1024"/>
    <mergeCell ref="A1025:D1028"/>
    <mergeCell ref="E1040:F1040"/>
    <mergeCell ref="E1132:F1132"/>
    <mergeCell ref="A1021:F1021"/>
    <mergeCell ref="A1012:E1012"/>
    <mergeCell ref="A1043:F1043"/>
    <mergeCell ref="A1040:D1040"/>
    <mergeCell ref="A1137:E1137"/>
    <mergeCell ref="A1138:F1138"/>
    <mergeCell ref="A1054:F1054"/>
    <mergeCell ref="A1045:E1045"/>
    <mergeCell ref="A1123:F1123"/>
    <mergeCell ref="A1132:D1132"/>
    <mergeCell ref="A1046:D1049"/>
    <mergeCell ref="A1063:D1063"/>
    <mergeCell ref="A1077:F1077"/>
    <mergeCell ref="A1079:E1079"/>
    <mergeCell ref="A1080:D1083"/>
    <mergeCell ref="A1100:F1100"/>
    <mergeCell ref="A1102:E1102"/>
    <mergeCell ref="A1091:E1091"/>
    <mergeCell ref="A1103:D1106"/>
    <mergeCell ref="A1066:F1066"/>
    <mergeCell ref="A1068:E1068"/>
    <mergeCell ref="A1176:D1176"/>
    <mergeCell ref="E1176:F1176"/>
    <mergeCell ref="A1183:D1186"/>
    <mergeCell ref="A1140:E1140"/>
    <mergeCell ref="A1141:F1141"/>
    <mergeCell ref="A1194:E1194"/>
    <mergeCell ref="A1182:E1182"/>
    <mergeCell ref="A1255:F1255"/>
    <mergeCell ref="A1288:F1288"/>
    <mergeCell ref="A1262:D1262"/>
    <mergeCell ref="E1262:F1262"/>
    <mergeCell ref="A1252:D1252"/>
    <mergeCell ref="A1268:D1271"/>
    <mergeCell ref="A1191:F1191"/>
    <mergeCell ref="A1224:D1227"/>
    <mergeCell ref="A1267:E1267"/>
    <mergeCell ref="E1285:F1285"/>
    <mergeCell ref="A1276:F1276"/>
    <mergeCell ref="A1235:E1235"/>
    <mergeCell ref="E1218:F1218"/>
    <mergeCell ref="A1280:D1283"/>
    <mergeCell ref="A1257:E1257"/>
    <mergeCell ref="A1258:D1261"/>
    <mergeCell ref="A1203:F1203"/>
    <mergeCell ref="E1200:F1200"/>
    <mergeCell ref="A1200:D1200"/>
    <mergeCell ref="E1273:F1273"/>
    <mergeCell ref="A1273:D1273"/>
    <mergeCell ref="A1232:F1232"/>
    <mergeCell ref="E1414:F1414"/>
    <mergeCell ref="A1355:D1355"/>
    <mergeCell ref="A1179:F1179"/>
    <mergeCell ref="A1210:D1213"/>
    <mergeCell ref="A1209:E1209"/>
    <mergeCell ref="A1207:F1207"/>
    <mergeCell ref="A1206:E1206"/>
    <mergeCell ref="E1188:F1188"/>
    <mergeCell ref="A1188:D1188"/>
    <mergeCell ref="A1344:D1344"/>
    <mergeCell ref="E1344:F1344"/>
    <mergeCell ref="A1218:D1218"/>
    <mergeCell ref="A1195:D1198"/>
    <mergeCell ref="A1327:D1330"/>
    <mergeCell ref="A1300:F1300"/>
    <mergeCell ref="A1320:D1320"/>
    <mergeCell ref="E1320:F1320"/>
    <mergeCell ref="A1314:E1314"/>
    <mergeCell ref="A1315:D1318"/>
    <mergeCell ref="A1398:D1401"/>
    <mergeCell ref="A1402:D1402"/>
    <mergeCell ref="A1362:D1365"/>
    <mergeCell ref="A1367:D1367"/>
    <mergeCell ref="E1367:F1367"/>
    <mergeCell ref="A1379:D1379"/>
    <mergeCell ref="E1379:F1379"/>
    <mergeCell ref="A1370:F1370"/>
    <mergeCell ref="A1265:F1265"/>
    <mergeCell ref="A1373:E1373"/>
    <mergeCell ref="E1332:F1332"/>
    <mergeCell ref="A1338:E1338"/>
    <mergeCell ref="A1332:D1332"/>
    <mergeCell ref="A1646:E1646"/>
    <mergeCell ref="A1616:D1619"/>
    <mergeCell ref="A1615:E1615"/>
    <mergeCell ref="A1612:E1612"/>
    <mergeCell ref="A1789:F1789"/>
    <mergeCell ref="A1801:F1801"/>
    <mergeCell ref="A1926:F1926"/>
    <mergeCell ref="A1928:E1928"/>
    <mergeCell ref="A1929:F1929"/>
    <mergeCell ref="A1669:E1669"/>
    <mergeCell ref="A1670:D1673"/>
    <mergeCell ref="A1679:E1679"/>
    <mergeCell ref="A1680:F1680"/>
    <mergeCell ref="A1683:E1683"/>
    <mergeCell ref="A1684:F1684"/>
    <mergeCell ref="A1688:D1691"/>
    <mergeCell ref="A1721:E1721"/>
    <mergeCell ref="A1722:F1722"/>
    <mergeCell ref="A1699:E1699"/>
    <mergeCell ref="A1700:F1700"/>
    <mergeCell ref="A1703:E1703"/>
    <mergeCell ref="A1704:F1704"/>
    <mergeCell ref="A1707:E1707"/>
    <mergeCell ref="A1708:D1711"/>
    <mergeCell ref="A1613:F1613"/>
    <mergeCell ref="A1761:F1761"/>
    <mergeCell ref="A1764:E1764"/>
    <mergeCell ref="A1765:F1765"/>
    <mergeCell ref="A1768:E1768"/>
    <mergeCell ref="A1769:F1769"/>
    <mergeCell ref="A1784:E1784"/>
    <mergeCell ref="A1785:F1785"/>
    <mergeCell ref="A1473:D1473"/>
    <mergeCell ref="E1473:F1473"/>
    <mergeCell ref="A1509:D1512"/>
    <mergeCell ref="A1506:F1506"/>
    <mergeCell ref="A1505:E1505"/>
    <mergeCell ref="A1508:E1508"/>
    <mergeCell ref="A1480:D1483"/>
    <mergeCell ref="A1502:F1502"/>
    <mergeCell ref="A1476:F1476"/>
    <mergeCell ref="A1554:E1554"/>
    <mergeCell ref="A1555:D1558"/>
    <mergeCell ref="A1529:D1529"/>
    <mergeCell ref="E1529:F1529"/>
    <mergeCell ref="E1591:F1591"/>
    <mergeCell ref="A1563:F1563"/>
    <mergeCell ref="A1566:E1566"/>
    <mergeCell ref="A1567:F1567"/>
    <mergeCell ref="A1569:E1569"/>
    <mergeCell ref="A1570:D1573"/>
    <mergeCell ref="A1582:F1582"/>
    <mergeCell ref="A1584:E1584"/>
    <mergeCell ref="E1545:F1545"/>
    <mergeCell ref="A1548:F1548"/>
    <mergeCell ref="A1560:D1560"/>
    <mergeCell ref="E1560:F1560"/>
    <mergeCell ref="A1578:F1578"/>
    <mergeCell ref="A1581:E1581"/>
    <mergeCell ref="A1536:F1536"/>
    <mergeCell ref="A1514:D1514"/>
    <mergeCell ref="A1538:E1538"/>
    <mergeCell ref="A1539:D1542"/>
    <mergeCell ref="A1545:D1545"/>
    <mergeCell ref="A1575:D1575"/>
    <mergeCell ref="E1575:F1575"/>
    <mergeCell ref="A1609:F1609"/>
    <mergeCell ref="A1585:D1588"/>
    <mergeCell ref="A1591:D1591"/>
    <mergeCell ref="E1606:F1606"/>
    <mergeCell ref="A1630:E1630"/>
    <mergeCell ref="A1812:E1812"/>
    <mergeCell ref="A1661:E1661"/>
    <mergeCell ref="A1662:F1662"/>
    <mergeCell ref="A1631:D1634"/>
    <mergeCell ref="A1637:D1637"/>
    <mergeCell ref="E1637:F1637"/>
    <mergeCell ref="A1674:D1674"/>
    <mergeCell ref="A1687:E1687"/>
    <mergeCell ref="E1674:F1674"/>
    <mergeCell ref="A1640:F1640"/>
    <mergeCell ref="A1642:E1642"/>
    <mergeCell ref="A1647:F1647"/>
    <mergeCell ref="A1650:E1650"/>
    <mergeCell ref="A1651:D1654"/>
    <mergeCell ref="A1656:D1656"/>
    <mergeCell ref="E1656:F1656"/>
    <mergeCell ref="A1693:D1693"/>
    <mergeCell ref="A1696:F1696"/>
    <mergeCell ref="E1693:F1693"/>
    <mergeCell ref="A1665:E1665"/>
    <mergeCell ref="A1666:F1666"/>
    <mergeCell ref="A1715:D1715"/>
    <mergeCell ref="E1715:F1715"/>
    <mergeCell ref="A1718:F1718"/>
    <mergeCell ref="A1725:E1725"/>
    <mergeCell ref="A1813:D1816"/>
    <mergeCell ref="A1804:E1804"/>
    <mergeCell ref="A1726:F1726"/>
    <mergeCell ref="A1729:E1729"/>
    <mergeCell ref="A1730:D1733"/>
    <mergeCell ref="A1773:D1776"/>
    <mergeCell ref="A1749:E1749"/>
    <mergeCell ref="A1750:D1753"/>
    <mergeCell ref="A1758:D1758"/>
    <mergeCell ref="A1742:F1742"/>
    <mergeCell ref="A1772:E1772"/>
    <mergeCell ref="A1735:D1735"/>
    <mergeCell ref="E1735:F1735"/>
    <mergeCell ref="A1738:F1738"/>
    <mergeCell ref="A1741:E1741"/>
    <mergeCell ref="A1788:E1788"/>
    <mergeCell ref="E1758:F1758"/>
    <mergeCell ref="A1745:E1745"/>
    <mergeCell ref="A1746:F1746"/>
    <mergeCell ref="A1778:D1778"/>
    <mergeCell ref="E1778:F1778"/>
    <mergeCell ref="A1781:F1781"/>
    <mergeCell ref="A1805:F1805"/>
    <mergeCell ref="A1792:E1792"/>
    <mergeCell ref="A1793:D1796"/>
    <mergeCell ref="A1824:E1824"/>
    <mergeCell ref="A1825:F1825"/>
    <mergeCell ref="A1798:D1798"/>
    <mergeCell ref="E1798:F1798"/>
    <mergeCell ref="A1808:E1808"/>
    <mergeCell ref="A1809:F1809"/>
    <mergeCell ref="A2063:D2063"/>
    <mergeCell ref="E2063:F2063"/>
    <mergeCell ref="A2066:F2066"/>
    <mergeCell ref="E1818:F1818"/>
    <mergeCell ref="A1821:F1821"/>
    <mergeCell ref="A1828:E1828"/>
    <mergeCell ref="E1960:F1960"/>
    <mergeCell ref="A1931:E1931"/>
    <mergeCell ref="A1949:D1952"/>
    <mergeCell ref="A1960:D1960"/>
    <mergeCell ref="A1858:D1858"/>
    <mergeCell ref="E1858:F1858"/>
    <mergeCell ref="A1861:F1861"/>
    <mergeCell ref="A1848:E1848"/>
    <mergeCell ref="A1849:F1849"/>
    <mergeCell ref="A1852:E1852"/>
    <mergeCell ref="A1853:D1856"/>
    <mergeCell ref="A1841:F1841"/>
    <mergeCell ref="A1844:E1844"/>
    <mergeCell ref="A1845:F1845"/>
    <mergeCell ref="A1832:E1832"/>
    <mergeCell ref="A1833:D1836"/>
    <mergeCell ref="A1838:D1838"/>
    <mergeCell ref="E1838:F1838"/>
    <mergeCell ref="A1829:F1829"/>
    <mergeCell ref="A1881:F1881"/>
    <mergeCell ref="A2116:E2116"/>
    <mergeCell ref="A2117:D2120"/>
    <mergeCell ref="A2129:E2129"/>
    <mergeCell ref="A2141:F2141"/>
    <mergeCell ref="A2159:E2159"/>
    <mergeCell ref="A2144:E2144"/>
    <mergeCell ref="A2145:F2145"/>
    <mergeCell ref="A2147:E2147"/>
    <mergeCell ref="E2153:F2153"/>
    <mergeCell ref="A2156:F2156"/>
    <mergeCell ref="A2160:D2163"/>
    <mergeCell ref="A2167:D2167"/>
    <mergeCell ref="E2167:F2167"/>
    <mergeCell ref="E2107:F2107"/>
    <mergeCell ref="A2110:F2110"/>
    <mergeCell ref="A2126:F2126"/>
    <mergeCell ref="A2192:F2192"/>
    <mergeCell ref="A2170:F2170"/>
    <mergeCell ref="A2172:E2172"/>
    <mergeCell ref="A2178:D2178"/>
    <mergeCell ref="E2178:F2178"/>
    <mergeCell ref="A2189:D2189"/>
    <mergeCell ref="E2189:F2189"/>
    <mergeCell ref="A2261:D2264"/>
    <mergeCell ref="A2224:G2224"/>
    <mergeCell ref="A2198:D2201"/>
    <mergeCell ref="A2195:F2195"/>
    <mergeCell ref="A2197:E2197"/>
    <mergeCell ref="A2247:F2247"/>
    <mergeCell ref="A2226:D2226"/>
    <mergeCell ref="E2226:F2226"/>
    <mergeCell ref="A2229:F2229"/>
    <mergeCell ref="A2427:D2430"/>
    <mergeCell ref="A2314:E2314"/>
    <mergeCell ref="A2337:D2340"/>
    <mergeCell ref="A2336:E2336"/>
    <mergeCell ref="A2331:F2331"/>
    <mergeCell ref="A2252:E2252"/>
    <mergeCell ref="A2183:E2183"/>
    <mergeCell ref="A2181:F2181"/>
    <mergeCell ref="A2212:E2212"/>
    <mergeCell ref="A2307:F2307"/>
    <mergeCell ref="A2311:E2311"/>
    <mergeCell ref="A2312:F2312"/>
    <mergeCell ref="A2315:D2318"/>
    <mergeCell ref="A2342:D2342"/>
    <mergeCell ref="E2342:F2342"/>
    <mergeCell ref="A2246:E2246"/>
    <mergeCell ref="A2267:D2267"/>
    <mergeCell ref="E2267:F2267"/>
    <mergeCell ref="A2260:E2260"/>
    <mergeCell ref="A2320:D2320"/>
    <mergeCell ref="E2320:F2320"/>
    <mergeCell ref="A2330:E2330"/>
    <mergeCell ref="A2327:F2327"/>
    <mergeCell ref="E2431:F2431"/>
    <mergeCell ref="A2431:D2431"/>
    <mergeCell ref="A2270:F2270"/>
    <mergeCell ref="A2279:E2279"/>
    <mergeCell ref="A2280:F2280"/>
    <mergeCell ref="A2285:F2285"/>
    <mergeCell ref="A2284:E2284"/>
    <mergeCell ref="A2657:E2657"/>
    <mergeCell ref="A2554:D2557"/>
    <mergeCell ref="A2350:E2350"/>
    <mergeCell ref="A2351:D2354"/>
    <mergeCell ref="A2345:F2345"/>
    <mergeCell ref="A2658:D2661"/>
    <mergeCell ref="A2635:D2638"/>
    <mergeCell ref="A2640:D2640"/>
    <mergeCell ref="E2640:F2640"/>
    <mergeCell ref="A2643:F2643"/>
    <mergeCell ref="A2655:F2655"/>
    <mergeCell ref="A2512:F2512"/>
    <mergeCell ref="A2631:E2631"/>
    <mergeCell ref="A2612:D2612"/>
    <mergeCell ref="A2593:F2593"/>
    <mergeCell ref="A2393:E2393"/>
    <mergeCell ref="A2388:D2388"/>
    <mergeCell ref="E2388:F2388"/>
    <mergeCell ref="A2391:F2391"/>
    <mergeCell ref="A2372:E2372"/>
    <mergeCell ref="A2373:D2376"/>
    <mergeCell ref="A2378:D2378"/>
    <mergeCell ref="E2378:F2378"/>
    <mergeCell ref="A2566:E2566"/>
    <mergeCell ref="A2326:E2326"/>
    <mergeCell ref="A2867:E2867"/>
    <mergeCell ref="A2868:D2871"/>
    <mergeCell ref="A2877:E2877"/>
    <mergeCell ref="A2808:E2808"/>
    <mergeCell ref="A2716:F2716"/>
    <mergeCell ref="A2718:E2718"/>
    <mergeCell ref="A2719:F2719"/>
    <mergeCell ref="A2733:E2733"/>
    <mergeCell ref="A2734:D2737"/>
    <mergeCell ref="A2757:D2760"/>
    <mergeCell ref="A2795:D2798"/>
    <mergeCell ref="A2800:D2800"/>
    <mergeCell ref="E2800:F2800"/>
    <mergeCell ref="A2765:F2765"/>
    <mergeCell ref="A2769:D2772"/>
    <mergeCell ref="A2762:D2762"/>
    <mergeCell ref="E2762:F2762"/>
    <mergeCell ref="A2756:E2756"/>
    <mergeCell ref="A2862:F2862"/>
    <mergeCell ref="A2864:E2864"/>
    <mergeCell ref="A2854:D2857"/>
    <mergeCell ref="A2850:E2850"/>
    <mergeCell ref="A2851:F2851"/>
    <mergeCell ref="A2853:E2853"/>
    <mergeCell ref="A2859:E2859"/>
    <mergeCell ref="A2822:F2822"/>
    <mergeCell ref="A2814:F2814"/>
    <mergeCell ref="A2803:F2803"/>
    <mergeCell ref="A2792:F2792"/>
    <mergeCell ref="A2872:E2872"/>
    <mergeCell ref="A2824:E2824"/>
    <mergeCell ref="A2837:F2837"/>
    <mergeCell ref="A2878:F2878"/>
    <mergeCell ref="A2875:F2875"/>
    <mergeCell ref="A2895:D2898"/>
    <mergeCell ref="A2886:E2886"/>
    <mergeCell ref="A2891:E2891"/>
    <mergeCell ref="A2892:F2892"/>
    <mergeCell ref="A2894:E2894"/>
    <mergeCell ref="A2930:F2930"/>
    <mergeCell ref="A2900:E2900"/>
    <mergeCell ref="A2909:D2912"/>
    <mergeCell ref="A2903:F2903"/>
    <mergeCell ref="A2905:E2905"/>
    <mergeCell ref="A2906:F2906"/>
    <mergeCell ref="A2908:E2908"/>
    <mergeCell ref="A2922:D2925"/>
    <mergeCell ref="A2916:F2916"/>
    <mergeCell ref="A2918:E2918"/>
    <mergeCell ref="A2919:F2919"/>
    <mergeCell ref="A2921:E2921"/>
    <mergeCell ref="A2927:E2927"/>
    <mergeCell ref="A2705:F2705"/>
    <mergeCell ref="E2612:F2612"/>
    <mergeCell ref="A2602:E2602"/>
    <mergeCell ref="A2603:D2606"/>
    <mergeCell ref="A2753:E2753"/>
    <mergeCell ref="A2617:E2617"/>
    <mergeCell ref="A2615:F2615"/>
    <mergeCell ref="A2690:E2690"/>
    <mergeCell ref="A2691:F2691"/>
    <mergeCell ref="A2693:E2693"/>
    <mergeCell ref="A2694:D2697"/>
    <mergeCell ref="A2702:D2702"/>
    <mergeCell ref="E2702:F2702"/>
    <mergeCell ref="A2825:D2828"/>
    <mergeCell ref="E2743:F2743"/>
    <mergeCell ref="A2746:F2746"/>
    <mergeCell ref="A2768:E2768"/>
    <mergeCell ref="A2789:D2789"/>
    <mergeCell ref="E2789:F2789"/>
    <mergeCell ref="A2743:D2743"/>
    <mergeCell ref="A2632:F2632"/>
    <mergeCell ref="A2971:F2971"/>
    <mergeCell ref="A2990:E2990"/>
    <mergeCell ref="A2987:E2987"/>
    <mergeCell ref="A2988:F2988"/>
    <mergeCell ref="A2976:E2976"/>
    <mergeCell ref="A2973:E2973"/>
    <mergeCell ref="A2944:F2944"/>
    <mergeCell ref="A2932:E2932"/>
    <mergeCell ref="A2950:D2953"/>
    <mergeCell ref="A2949:E2949"/>
    <mergeCell ref="A2957:F2957"/>
    <mergeCell ref="E2968:F2968"/>
    <mergeCell ref="A2963:D2966"/>
    <mergeCell ref="A2962:E2962"/>
    <mergeCell ref="E2954:F2954"/>
    <mergeCell ref="A2954:D2954"/>
    <mergeCell ref="A2959:E2959"/>
    <mergeCell ref="A2936:D2939"/>
    <mergeCell ref="A2935:E2935"/>
    <mergeCell ref="A2933:F2933"/>
    <mergeCell ref="A3002:E3002"/>
    <mergeCell ref="A3034:E3034"/>
    <mergeCell ref="A3077:E3077"/>
    <mergeCell ref="A3078:F3078"/>
    <mergeCell ref="A3071:D3071"/>
    <mergeCell ref="A3038:D3041"/>
    <mergeCell ref="A3043:D3043"/>
    <mergeCell ref="E3043:F3043"/>
    <mergeCell ref="A3046:F3046"/>
    <mergeCell ref="A3049:E3049"/>
    <mergeCell ref="A3005:E3005"/>
    <mergeCell ref="A3000:F3000"/>
    <mergeCell ref="A3058:D3058"/>
    <mergeCell ref="A3035:F3035"/>
    <mergeCell ref="A3037:E3037"/>
    <mergeCell ref="E3058:F3058"/>
    <mergeCell ref="E3028:F3028"/>
    <mergeCell ref="A3031:F3031"/>
    <mergeCell ref="A3050:F3050"/>
    <mergeCell ref="A3052:E3052"/>
    <mergeCell ref="A3065:E3065"/>
    <mergeCell ref="A3025:G3025"/>
    <mergeCell ref="A3006:D3009"/>
    <mergeCell ref="A3014:F3014"/>
    <mergeCell ref="A3017:F3017"/>
    <mergeCell ref="A3019:E3019"/>
    <mergeCell ref="A3066:D3069"/>
    <mergeCell ref="A3053:D3056"/>
    <mergeCell ref="A3061:F3061"/>
    <mergeCell ref="A3085:G3085"/>
    <mergeCell ref="A3081:D3084"/>
    <mergeCell ref="A3108:E3108"/>
    <mergeCell ref="A3109:F3109"/>
    <mergeCell ref="A3112:E3112"/>
    <mergeCell ref="A3113:D3116"/>
    <mergeCell ref="A3096:E3096"/>
    <mergeCell ref="A3105:F3105"/>
    <mergeCell ref="A3097:D3100"/>
    <mergeCell ref="A3102:D3102"/>
    <mergeCell ref="E3102:F3102"/>
    <mergeCell ref="A3118:D3118"/>
    <mergeCell ref="A3137:F3137"/>
    <mergeCell ref="A3313:E3313"/>
    <mergeCell ref="A3314:F3314"/>
    <mergeCell ref="A3298:F3298"/>
    <mergeCell ref="A3301:E3301"/>
    <mergeCell ref="E3150:F3150"/>
    <mergeCell ref="A3150:D3150"/>
    <mergeCell ref="A3157:F3157"/>
    <mergeCell ref="A3156:E3156"/>
    <mergeCell ref="A3170:F3170"/>
    <mergeCell ref="E3118:F3118"/>
    <mergeCell ref="A3121:F3121"/>
    <mergeCell ref="A3153:F3153"/>
    <mergeCell ref="A3124:E3124"/>
    <mergeCell ref="A3125:F3125"/>
    <mergeCell ref="A3128:E3128"/>
    <mergeCell ref="A3129:D3132"/>
    <mergeCell ref="A3134:D3134"/>
    <mergeCell ref="E3134:F3134"/>
    <mergeCell ref="A3140:E3140"/>
    <mergeCell ref="A3141:F3141"/>
    <mergeCell ref="A3197:D3197"/>
    <mergeCell ref="A3203:E3203"/>
    <mergeCell ref="A3145:D3148"/>
    <mergeCell ref="A3144:E3144"/>
    <mergeCell ref="A3173:E3173"/>
    <mergeCell ref="A3174:F3174"/>
    <mergeCell ref="A3167:D3167"/>
    <mergeCell ref="E3167:F3167"/>
    <mergeCell ref="A3161:E3161"/>
    <mergeCell ref="A3162:D3165"/>
    <mergeCell ref="A3204:F3204"/>
    <mergeCell ref="A3214:D3214"/>
    <mergeCell ref="A3189:F3189"/>
    <mergeCell ref="A3177:E3177"/>
    <mergeCell ref="A3182:D3182"/>
    <mergeCell ref="E3182:F3182"/>
    <mergeCell ref="A3185:F3185"/>
    <mergeCell ref="A3188:E3188"/>
    <mergeCell ref="E3214:F3214"/>
    <mergeCell ref="E3197:F3197"/>
    <mergeCell ref="A3369:F3369"/>
    <mergeCell ref="A3423:D3426"/>
    <mergeCell ref="A3542:F3542"/>
    <mergeCell ref="A3447:F3447"/>
    <mergeCell ref="A3435:E3435"/>
    <mergeCell ref="A3436:F3436"/>
    <mergeCell ref="A3430:D3430"/>
    <mergeCell ref="A3417:F3417"/>
    <mergeCell ref="A3333:F3333"/>
    <mergeCell ref="A3335:E3335"/>
    <mergeCell ref="A3336:F3336"/>
    <mergeCell ref="A3321:D3324"/>
    <mergeCell ref="A3400:D3400"/>
    <mergeCell ref="E3400:F3400"/>
    <mergeCell ref="A3406:F3406"/>
    <mergeCell ref="A3409:D3412"/>
    <mergeCell ref="A3317:F3317"/>
    <mergeCell ref="A3329:F3329"/>
    <mergeCell ref="A3332:E3332"/>
    <mergeCell ref="A3320:E3320"/>
    <mergeCell ref="A3348:F3348"/>
    <mergeCell ref="A3351:E3351"/>
    <mergeCell ref="A3354:E3354"/>
    <mergeCell ref="A3355:F3355"/>
    <mergeCell ref="A3366:D3366"/>
    <mergeCell ref="A3414:D3414"/>
    <mergeCell ref="E3414:F3414"/>
    <mergeCell ref="A3405:E3405"/>
    <mergeCell ref="E3366:F3366"/>
    <mergeCell ref="A3386:D3386"/>
    <mergeCell ref="E3386:F3386"/>
    <mergeCell ref="A3389:F3389"/>
    <mergeCell ref="A3297:E3297"/>
    <mergeCell ref="A3295:F3295"/>
    <mergeCell ref="A3307:D3307"/>
    <mergeCell ref="A3237:F3237"/>
    <mergeCell ref="A3286:G3286"/>
    <mergeCell ref="A3288:D3288"/>
    <mergeCell ref="E3288:F3288"/>
    <mergeCell ref="A3242:E3242"/>
    <mergeCell ref="A3243:D3246"/>
    <mergeCell ref="A3248:D3248"/>
    <mergeCell ref="A3281:D3284"/>
    <mergeCell ref="E3248:F3248"/>
    <mergeCell ref="A3274:E3274"/>
    <mergeCell ref="A3291:F3291"/>
    <mergeCell ref="A3302:D3305"/>
    <mergeCell ref="A3339:E3339"/>
    <mergeCell ref="A3192:D3195"/>
    <mergeCell ref="A3220:E3220"/>
    <mergeCell ref="A3217:F3217"/>
    <mergeCell ref="A3228:G3228"/>
    <mergeCell ref="A3221:F3221"/>
    <mergeCell ref="A3223:E3223"/>
    <mergeCell ref="A3224:D3227"/>
    <mergeCell ref="A3260:E3260"/>
    <mergeCell ref="A3200:F3200"/>
    <mergeCell ref="A1627:E1627"/>
    <mergeCell ref="E1621:F1621"/>
    <mergeCell ref="A1621:D1621"/>
    <mergeCell ref="A3294:E3294"/>
    <mergeCell ref="A3254:E3254"/>
    <mergeCell ref="A3255:F3255"/>
    <mergeCell ref="A3271:F3271"/>
    <mergeCell ref="A3268:D3268"/>
    <mergeCell ref="E3268:F3268"/>
    <mergeCell ref="A3251:F3251"/>
    <mergeCell ref="A3420:F3420"/>
    <mergeCell ref="A3433:F3433"/>
    <mergeCell ref="E3462:F3462"/>
    <mergeCell ref="A3467:E3467"/>
    <mergeCell ref="A3438:E3438"/>
    <mergeCell ref="A3439:D3442"/>
    <mergeCell ref="A3444:D3444"/>
    <mergeCell ref="E3444:F3444"/>
    <mergeCell ref="A3450:E3450"/>
    <mergeCell ref="E3430:F3430"/>
    <mergeCell ref="A3456:E3456"/>
    <mergeCell ref="A3451:F3451"/>
    <mergeCell ref="A3465:F3465"/>
    <mergeCell ref="A3457:D3460"/>
    <mergeCell ref="A3462:D3462"/>
    <mergeCell ref="A3326:D3326"/>
    <mergeCell ref="E3326:F3326"/>
    <mergeCell ref="A3275:F3275"/>
    <mergeCell ref="A3316:E3316"/>
    <mergeCell ref="A3280:E3280"/>
    <mergeCell ref="A3310:F3310"/>
    <mergeCell ref="E3307:F3307"/>
    <mergeCell ref="E3525:F3525"/>
    <mergeCell ref="A3525:D3525"/>
    <mergeCell ref="A3505:F3505"/>
    <mergeCell ref="A3508:E3508"/>
    <mergeCell ref="A3509:F3509"/>
    <mergeCell ref="A3528:F3528"/>
    <mergeCell ref="A3530:E3530"/>
    <mergeCell ref="A3544:E3544"/>
    <mergeCell ref="A3545:F3545"/>
    <mergeCell ref="A3539:D3539"/>
    <mergeCell ref="E3539:F3539"/>
    <mergeCell ref="A3531:F3531"/>
    <mergeCell ref="A3533:E3533"/>
    <mergeCell ref="A3534:D3537"/>
    <mergeCell ref="A3547:E3547"/>
    <mergeCell ref="A3618:D3621"/>
    <mergeCell ref="A3609:F3609"/>
    <mergeCell ref="A3611:D3611"/>
    <mergeCell ref="E3611:F3611"/>
    <mergeCell ref="A3614:F3614"/>
    <mergeCell ref="A3617:E3617"/>
    <mergeCell ref="A3599:E3599"/>
    <mergeCell ref="A3600:F3600"/>
    <mergeCell ref="A3603:E3603"/>
    <mergeCell ref="A3604:D3607"/>
    <mergeCell ref="A3589:D3592"/>
    <mergeCell ref="A3594:D3594"/>
    <mergeCell ref="E3594:F3594"/>
    <mergeCell ref="A3597:F3597"/>
    <mergeCell ref="A3582:F3582"/>
    <mergeCell ref="A3584:E3584"/>
    <mergeCell ref="A3585:F3585"/>
    <mergeCell ref="A3631:E3631"/>
    <mergeCell ref="A3648:D3648"/>
    <mergeCell ref="E3648:F3648"/>
    <mergeCell ref="A3671:F3671"/>
    <mergeCell ref="A3640:E3640"/>
    <mergeCell ref="A3635:F3635"/>
    <mergeCell ref="A3641:D3644"/>
    <mergeCell ref="A3707:E3707"/>
    <mergeCell ref="A3698:E3698"/>
    <mergeCell ref="A3701:E3701"/>
    <mergeCell ref="A3702:F3702"/>
    <mergeCell ref="A3681:E3681"/>
    <mergeCell ref="A3682:D3685"/>
    <mergeCell ref="A3692:D3692"/>
    <mergeCell ref="E3692:F3692"/>
    <mergeCell ref="A3674:E3674"/>
    <mergeCell ref="A3695:F3695"/>
    <mergeCell ref="A3634:E3634"/>
    <mergeCell ref="A3632:F3632"/>
    <mergeCell ref="E3911:F3911"/>
    <mergeCell ref="A3755:F3755"/>
    <mergeCell ref="A3757:E3757"/>
    <mergeCell ref="E3794:F3794"/>
    <mergeCell ref="A3797:F3797"/>
    <mergeCell ref="A3804:F3804"/>
    <mergeCell ref="A3820:F3820"/>
    <mergeCell ref="A3823:E3823"/>
    <mergeCell ref="A3824:F3824"/>
    <mergeCell ref="A3828:E3828"/>
    <mergeCell ref="A3867:F3867"/>
    <mergeCell ref="A3869:E3869"/>
    <mergeCell ref="A3870:F3870"/>
    <mergeCell ref="A3906:D3909"/>
    <mergeCell ref="A3890:E3890"/>
    <mergeCell ref="A3886:F3886"/>
    <mergeCell ref="A3898:F3898"/>
    <mergeCell ref="A3864:D3864"/>
    <mergeCell ref="E3864:F3864"/>
    <mergeCell ref="A3849:D3849"/>
    <mergeCell ref="E3849:F3849"/>
    <mergeCell ref="A3852:F3852"/>
    <mergeCell ref="A3854:E3854"/>
    <mergeCell ref="A3779:E3779"/>
    <mergeCell ref="A3965:E3965"/>
    <mergeCell ref="A3966:D3969"/>
    <mergeCell ref="A4063:E4063"/>
    <mergeCell ref="A4032:F4032"/>
    <mergeCell ref="A4034:D4034"/>
    <mergeCell ref="E4034:F4034"/>
    <mergeCell ref="A4046:D4049"/>
    <mergeCell ref="A4041:F4041"/>
    <mergeCell ref="A4045:E4045"/>
    <mergeCell ref="A4037:F4037"/>
    <mergeCell ref="A3984:D3987"/>
    <mergeCell ref="A3971:G3971"/>
    <mergeCell ref="A3973:D3973"/>
    <mergeCell ref="E3973:F3973"/>
    <mergeCell ref="A3976:F3976"/>
    <mergeCell ref="A4007:F4007"/>
    <mergeCell ref="A4009:E4009"/>
    <mergeCell ref="A4010:F4010"/>
    <mergeCell ref="A4013:F4013"/>
    <mergeCell ref="A3998:E3998"/>
    <mergeCell ref="A3999:D4002"/>
    <mergeCell ref="A4004:D4004"/>
    <mergeCell ref="E4004:F4004"/>
    <mergeCell ref="A3988:D3988"/>
    <mergeCell ref="E3988:F3988"/>
    <mergeCell ref="A3991:F3991"/>
    <mergeCell ref="A3993:E3993"/>
    <mergeCell ref="A3994:F3994"/>
    <mergeCell ref="A4051:D4051"/>
    <mergeCell ref="E4051:F4051"/>
    <mergeCell ref="A4058:F4058"/>
    <mergeCell ref="A4054:F4054"/>
    <mergeCell ref="A19:D19"/>
    <mergeCell ref="E19:F19"/>
    <mergeCell ref="A22:F22"/>
    <mergeCell ref="A3840:E3840"/>
    <mergeCell ref="A3782:E3782"/>
    <mergeCell ref="A3783:F3783"/>
    <mergeCell ref="A3765:D3768"/>
    <mergeCell ref="A3773:D3773"/>
    <mergeCell ref="E3773:F3773"/>
    <mergeCell ref="A3776:F3776"/>
    <mergeCell ref="A3733:F3733"/>
    <mergeCell ref="A3730:D3730"/>
    <mergeCell ref="A3725:E3725"/>
    <mergeCell ref="A3726:D3729"/>
    <mergeCell ref="A3713:D3713"/>
    <mergeCell ref="A3751:F3751"/>
    <mergeCell ref="E3713:F3713"/>
    <mergeCell ref="A3716:F3716"/>
    <mergeCell ref="A3191:E3191"/>
    <mergeCell ref="A3719:E3719"/>
    <mergeCell ref="A3720:F3720"/>
    <mergeCell ref="A3758:F3758"/>
    <mergeCell ref="A3754:E3754"/>
    <mergeCell ref="A3722:E3722"/>
    <mergeCell ref="A3736:E3736"/>
    <mergeCell ref="A3737:F3737"/>
    <mergeCell ref="A3739:E3739"/>
    <mergeCell ref="A3743:D3746"/>
    <mergeCell ref="A3742:E3742"/>
    <mergeCell ref="A3748:D3748"/>
    <mergeCell ref="E3748:F3748"/>
    <mergeCell ref="A3662:E3662"/>
    <mergeCell ref="A1598:F1598"/>
    <mergeCell ref="A3801:F3801"/>
    <mergeCell ref="A3803:E3803"/>
    <mergeCell ref="A3788:E3788"/>
    <mergeCell ref="A4091:D4091"/>
    <mergeCell ref="A1221:F1221"/>
    <mergeCell ref="A3789:D3792"/>
    <mergeCell ref="A3794:D3794"/>
    <mergeCell ref="A3855:F3855"/>
    <mergeCell ref="A3858:E3858"/>
    <mergeCell ref="A3859:D3862"/>
    <mergeCell ref="A3809:E3809"/>
    <mergeCell ref="A3810:D3813"/>
    <mergeCell ref="A3817:D3817"/>
    <mergeCell ref="E3817:F3817"/>
    <mergeCell ref="A3956:D3956"/>
    <mergeCell ref="A3978:E3978"/>
    <mergeCell ref="A3979:F3979"/>
    <mergeCell ref="A3983:E3983"/>
    <mergeCell ref="E4091:F4091"/>
    <mergeCell ref="E3895:F3895"/>
    <mergeCell ref="A3895:D3895"/>
    <mergeCell ref="A3891:D3894"/>
    <mergeCell ref="A3926:D3926"/>
    <mergeCell ref="A3921:D3924"/>
    <mergeCell ref="A3920:E3920"/>
    <mergeCell ref="A3900:E3900"/>
    <mergeCell ref="A3901:F3901"/>
    <mergeCell ref="A3905:E3905"/>
    <mergeCell ref="A3911:D3911"/>
    <mergeCell ref="A3961:E3961"/>
    <mergeCell ref="A3962:F3962"/>
    <mergeCell ref="E4394:F4394"/>
    <mergeCell ref="A4397:F4397"/>
    <mergeCell ref="E4371:F4371"/>
    <mergeCell ref="A4374:F4374"/>
    <mergeCell ref="A4371:D4371"/>
    <mergeCell ref="A4403:F4403"/>
    <mergeCell ref="A4421:E4421"/>
    <mergeCell ref="A4422:F4422"/>
    <mergeCell ref="E7:F7"/>
    <mergeCell ref="A9:D9"/>
    <mergeCell ref="A7:D7"/>
    <mergeCell ref="A8:D8"/>
    <mergeCell ref="A24:E24"/>
    <mergeCell ref="A3352:F3352"/>
    <mergeCell ref="A1597:E1597"/>
    <mergeCell ref="A1594:F1594"/>
    <mergeCell ref="A3209:D3212"/>
    <mergeCell ref="A3208:E3208"/>
    <mergeCell ref="E3730:F3730"/>
    <mergeCell ref="A3708:D3711"/>
    <mergeCell ref="A3663:D3666"/>
    <mergeCell ref="A3668:D3668"/>
    <mergeCell ref="E3668:F3668"/>
    <mergeCell ref="A4198:F4198"/>
    <mergeCell ref="A4201:E4201"/>
    <mergeCell ref="A4168:E4168"/>
    <mergeCell ref="A25:F25"/>
    <mergeCell ref="A29:E29"/>
    <mergeCell ref="A3835:D3835"/>
    <mergeCell ref="E3835:F3835"/>
    <mergeCell ref="A3740:F3740"/>
    <mergeCell ref="A1452:F1452"/>
    <mergeCell ref="A4526:F4526"/>
    <mergeCell ref="A4499:F4499"/>
    <mergeCell ref="A4482:E4482"/>
    <mergeCell ref="A4456:F4456"/>
    <mergeCell ref="A4458:E4458"/>
    <mergeCell ref="A4474:D4474"/>
    <mergeCell ref="E4474:F4474"/>
    <mergeCell ref="A4459:F4459"/>
    <mergeCell ref="A4463:E4463"/>
    <mergeCell ref="A4464:D4467"/>
    <mergeCell ref="A4477:F4477"/>
    <mergeCell ref="A4479:E4479"/>
    <mergeCell ref="E4339:F4339"/>
    <mergeCell ref="A4342:F4342"/>
    <mergeCell ref="A4323:E4323"/>
    <mergeCell ref="A4324:F4324"/>
    <mergeCell ref="A4327:E4327"/>
    <mergeCell ref="A4328:D4331"/>
    <mergeCell ref="A4339:D4339"/>
    <mergeCell ref="A4369:F4369"/>
    <mergeCell ref="A4431:D4431"/>
    <mergeCell ref="E4431:F4431"/>
    <mergeCell ref="A4434:F4434"/>
    <mergeCell ref="A4377:D4380"/>
    <mergeCell ref="A4383:D4383"/>
    <mergeCell ref="A4400:F4400"/>
    <mergeCell ref="A4402:E4402"/>
    <mergeCell ref="A4388:E4388"/>
    <mergeCell ref="A4399:E4399"/>
    <mergeCell ref="A4389:D4392"/>
    <mergeCell ref="A4407:E4407"/>
    <mergeCell ref="A4394:D4394"/>
    <mergeCell ref="A4739:D4739"/>
    <mergeCell ref="E4739:F4739"/>
    <mergeCell ref="E4383:F4383"/>
    <mergeCell ref="A4418:E4418"/>
    <mergeCell ref="A4678:E4678"/>
    <mergeCell ref="A4679:D4682"/>
    <mergeCell ref="A4386:F4386"/>
    <mergeCell ref="A4419:F4419"/>
    <mergeCell ref="A4737:F4737"/>
    <mergeCell ref="A4708:E4708"/>
    <mergeCell ref="A4501:E4501"/>
    <mergeCell ref="A4487:E4487"/>
    <mergeCell ref="A4488:D4491"/>
    <mergeCell ref="A4493:D4493"/>
    <mergeCell ref="E4493:F4493"/>
    <mergeCell ref="A4496:F4496"/>
    <mergeCell ref="A4569:F4569"/>
    <mergeCell ref="A4574:E4574"/>
    <mergeCell ref="A4575:D4578"/>
    <mergeCell ref="A4580:D4580"/>
    <mergeCell ref="E4580:F4580"/>
    <mergeCell ref="A4563:F4563"/>
    <mergeCell ref="A4483:F4483"/>
    <mergeCell ref="A4520:F4520"/>
    <mergeCell ref="A4522:E4522"/>
    <mergeCell ref="A4498:E4498"/>
    <mergeCell ref="A4502:F4502"/>
    <mergeCell ref="A4525:E4525"/>
    <mergeCell ref="A4508:D4511"/>
    <mergeCell ref="A4517:D4517"/>
    <mergeCell ref="E4517:F4517"/>
    <mergeCell ref="A4523:F4523"/>
    <mergeCell ref="A4943:E4943"/>
    <mergeCell ref="A4944:D4947"/>
    <mergeCell ref="A4878:D4878"/>
    <mergeCell ref="E4878:F4878"/>
    <mergeCell ref="A4928:F4928"/>
    <mergeCell ref="A4901:D4901"/>
    <mergeCell ref="E4901:F4901"/>
    <mergeCell ref="A4904:F4904"/>
    <mergeCell ref="A4975:F4975"/>
    <mergeCell ref="A4955:F4955"/>
    <mergeCell ref="A4962:E4962"/>
    <mergeCell ref="A4948:D4948"/>
    <mergeCell ref="E4948:F4948"/>
    <mergeCell ref="A4931:E4931"/>
    <mergeCell ref="A4932:F4932"/>
    <mergeCell ref="A4939:E4939"/>
    <mergeCell ref="A4940:F4940"/>
    <mergeCell ref="A4951:F4951"/>
    <mergeCell ref="A4954:E4954"/>
    <mergeCell ref="A4963:F4963"/>
    <mergeCell ref="A4966:E4966"/>
    <mergeCell ref="A4967:D4970"/>
    <mergeCell ref="A4972:D4972"/>
    <mergeCell ref="E4972:F4972"/>
    <mergeCell ref="A4881:F4881"/>
    <mergeCell ref="A5042:D5045"/>
    <mergeCell ref="A5046:F5046"/>
    <mergeCell ref="A5048:D5048"/>
    <mergeCell ref="A5001:E5001"/>
    <mergeCell ref="A5002:F5002"/>
    <mergeCell ref="A5009:E5009"/>
    <mergeCell ref="E5060:F5060"/>
    <mergeCell ref="A5063:F5063"/>
    <mergeCell ref="A5066:E5066"/>
    <mergeCell ref="A5060:D5060"/>
    <mergeCell ref="A5010:F5010"/>
    <mergeCell ref="A5013:E5013"/>
    <mergeCell ref="A5014:D5017"/>
    <mergeCell ref="A5081:D5084"/>
    <mergeCell ref="A5080:E5080"/>
    <mergeCell ref="A5067:D5070"/>
    <mergeCell ref="A5072:D5072"/>
    <mergeCell ref="E5072:F5072"/>
    <mergeCell ref="A5075:F5075"/>
    <mergeCell ref="E5048:F5048"/>
    <mergeCell ref="A5051:F5051"/>
    <mergeCell ref="A5019:D5019"/>
    <mergeCell ref="E5019:F5019"/>
    <mergeCell ref="A5022:F5022"/>
    <mergeCell ref="A5089:D5089"/>
    <mergeCell ref="E5089:F5089"/>
    <mergeCell ref="A5121:F5121"/>
    <mergeCell ref="A5117:E5117"/>
    <mergeCell ref="A5118:F5118"/>
    <mergeCell ref="A5120:E5120"/>
    <mergeCell ref="A5092:F5092"/>
    <mergeCell ref="A5123:E5123"/>
    <mergeCell ref="A5095:E5095"/>
    <mergeCell ref="A5107:F5107"/>
    <mergeCell ref="A5109:D5109"/>
    <mergeCell ref="E5109:F5109"/>
    <mergeCell ref="A5096:F5096"/>
    <mergeCell ref="A5100:E5100"/>
    <mergeCell ref="A5101:D5104"/>
    <mergeCell ref="A5106:F5106"/>
    <mergeCell ref="A5112:F5112"/>
    <mergeCell ref="E5152:F5152"/>
    <mergeCell ref="A5124:D5127"/>
    <mergeCell ref="A5132:D5132"/>
    <mergeCell ref="E5132:F5132"/>
    <mergeCell ref="A5135:F5135"/>
    <mergeCell ref="A5140:E5140"/>
    <mergeCell ref="A5141:F5141"/>
    <mergeCell ref="A5143:E5143"/>
    <mergeCell ref="A5144:F5144"/>
    <mergeCell ref="A5159:F5159"/>
    <mergeCell ref="A5161:E5161"/>
    <mergeCell ref="A5162:D5165"/>
    <mergeCell ref="A5172:D5172"/>
    <mergeCell ref="E5172:F5172"/>
    <mergeCell ref="A5146:E5146"/>
    <mergeCell ref="A5147:D5150"/>
    <mergeCell ref="A5155:F5155"/>
    <mergeCell ref="A5158:E5158"/>
    <mergeCell ref="A5152:D5152"/>
    <mergeCell ref="A5189:D5189"/>
    <mergeCell ref="E5189:F5189"/>
    <mergeCell ref="A5192:F5192"/>
    <mergeCell ref="A5175:F5175"/>
    <mergeCell ref="A5178:E5178"/>
    <mergeCell ref="A5179:F5179"/>
    <mergeCell ref="A5181:E5181"/>
    <mergeCell ref="A5182:D5185"/>
    <mergeCell ref="A5187:F5187"/>
    <mergeCell ref="A5194:E5194"/>
    <mergeCell ref="A5195:F5195"/>
    <mergeCell ref="A5199:E5199"/>
    <mergeCell ref="A5233:D5236"/>
    <mergeCell ref="A5228:F5228"/>
    <mergeCell ref="A5232:E5232"/>
    <mergeCell ref="A5200:D5203"/>
    <mergeCell ref="A5205:D5205"/>
    <mergeCell ref="E5205:F5205"/>
    <mergeCell ref="A5238:F5238"/>
    <mergeCell ref="A5208:F5208"/>
    <mergeCell ref="A5211:E5211"/>
    <mergeCell ref="A5212:F5212"/>
    <mergeCell ref="A5216:E5216"/>
    <mergeCell ref="A5217:D5220"/>
    <mergeCell ref="A5221:D5221"/>
    <mergeCell ref="E5221:F5221"/>
    <mergeCell ref="A5224:F5224"/>
    <mergeCell ref="A5227:E5227"/>
    <mergeCell ref="A5240:D5240"/>
    <mergeCell ref="E5240:F5240"/>
    <mergeCell ref="A5243:F5243"/>
    <mergeCell ref="A5265:F5265"/>
    <mergeCell ref="A5245:E5245"/>
    <mergeCell ref="A5246:F5246"/>
    <mergeCell ref="A5248:E5248"/>
    <mergeCell ref="A5249:F5249"/>
    <mergeCell ref="A5253:E5253"/>
    <mergeCell ref="A5254:D5257"/>
    <mergeCell ref="A5262:D5262"/>
    <mergeCell ref="E5262:F5262"/>
    <mergeCell ref="A5267:E5267"/>
    <mergeCell ref="A5270:E5270"/>
    <mergeCell ref="A5286:E5286"/>
    <mergeCell ref="A5474:E5474"/>
    <mergeCell ref="A5475:F5475"/>
    <mergeCell ref="A5430:F5430"/>
    <mergeCell ref="A5433:E5433"/>
    <mergeCell ref="A5434:F5434"/>
    <mergeCell ref="A5439:E5439"/>
    <mergeCell ref="A5440:D5443"/>
    <mergeCell ref="A5471:F5471"/>
    <mergeCell ref="A5452:F5452"/>
    <mergeCell ref="A5457:E5457"/>
    <mergeCell ref="A5287:F5287"/>
    <mergeCell ref="A5310:F5310"/>
    <mergeCell ref="A5417:E5417"/>
    <mergeCell ref="A5418:D5421"/>
    <mergeCell ref="A5325:D5325"/>
    <mergeCell ref="E5325:F5325"/>
    <mergeCell ref="A5312:E5312"/>
    <mergeCell ref="A5313:F5313"/>
    <mergeCell ref="A5315:E5315"/>
    <mergeCell ref="A5316:F5316"/>
    <mergeCell ref="A5458:D5461"/>
    <mergeCell ref="A5468:D5468"/>
    <mergeCell ref="E5468:F5468"/>
    <mergeCell ref="A5330:E5330"/>
    <mergeCell ref="A5289:E5289"/>
    <mergeCell ref="A5290:D5293"/>
    <mergeCell ref="A5307:D5307"/>
    <mergeCell ref="E5307:F5307"/>
    <mergeCell ref="A5319:E5319"/>
    <mergeCell ref="A5275:D5278"/>
    <mergeCell ref="A5280:D5280"/>
    <mergeCell ref="E5280:F5280"/>
    <mergeCell ref="A5283:F5283"/>
    <mergeCell ref="A5320:D5323"/>
    <mergeCell ref="A5328:F5328"/>
    <mergeCell ref="A5369:D5369"/>
    <mergeCell ref="E5369:F5369"/>
    <mergeCell ref="A5372:F5372"/>
    <mergeCell ref="A5375:E5375"/>
    <mergeCell ref="A5357:E5357"/>
    <mergeCell ref="A5358:F5358"/>
    <mergeCell ref="A5363:E5363"/>
    <mergeCell ref="A5364:D5367"/>
    <mergeCell ref="A5351:D5351"/>
    <mergeCell ref="E5351:F5351"/>
    <mergeCell ref="A5589:D5589"/>
    <mergeCell ref="E5589:F5589"/>
    <mergeCell ref="A5525:D5528"/>
    <mergeCell ref="A5545:D5548"/>
    <mergeCell ref="A5535:F5535"/>
    <mergeCell ref="A5538:E5538"/>
    <mergeCell ref="A5542:F5542"/>
    <mergeCell ref="A5331:F5331"/>
    <mergeCell ref="A5338:D5341"/>
    <mergeCell ref="A5348:F5348"/>
    <mergeCell ref="A5333:E5333"/>
    <mergeCell ref="A5334:F5334"/>
    <mergeCell ref="A5376:F5376"/>
    <mergeCell ref="A5381:E5381"/>
    <mergeCell ref="A5382:D5385"/>
    <mergeCell ref="A5387:D5387"/>
    <mergeCell ref="A5688:F5688"/>
    <mergeCell ref="A5691:E5691"/>
    <mergeCell ref="A5594:E5594"/>
    <mergeCell ref="A5605:E5605"/>
    <mergeCell ref="A5606:D5609"/>
    <mergeCell ref="A5595:D5598"/>
    <mergeCell ref="A5600:D5600"/>
    <mergeCell ref="E5600:F5600"/>
    <mergeCell ref="A5603:F5603"/>
    <mergeCell ref="A5638:F5638"/>
    <mergeCell ref="A5640:E5640"/>
    <mergeCell ref="E5570:F5570"/>
    <mergeCell ref="A5641:D5644"/>
    <mergeCell ref="A5611:D5611"/>
    <mergeCell ref="E5611:F5611"/>
    <mergeCell ref="A5614:F5614"/>
    <mergeCell ref="A5616:E5616"/>
    <mergeCell ref="A5617:D5620"/>
    <mergeCell ref="A5624:D5624"/>
    <mergeCell ref="E5624:F5624"/>
    <mergeCell ref="A5884:E5884"/>
    <mergeCell ref="A5800:F5800"/>
    <mergeCell ref="A5812:E5812"/>
    <mergeCell ref="A5813:D5816"/>
    <mergeCell ref="A5863:D5863"/>
    <mergeCell ref="A5664:F5664"/>
    <mergeCell ref="A5666:E5666"/>
    <mergeCell ref="A5667:D5670"/>
    <mergeCell ref="A5649:F5649"/>
    <mergeCell ref="A5651:E5651"/>
    <mergeCell ref="A5627:F5627"/>
    <mergeCell ref="A5629:E5629"/>
    <mergeCell ref="A5630:D5633"/>
    <mergeCell ref="A5635:D5635"/>
    <mergeCell ref="E5635:F5635"/>
    <mergeCell ref="A5695:F5695"/>
    <mergeCell ref="A5697:E5697"/>
    <mergeCell ref="A5685:D5685"/>
    <mergeCell ref="A5646:D5646"/>
    <mergeCell ref="E5646:F5646"/>
    <mergeCell ref="A5678:D5681"/>
    <mergeCell ref="A5683:F5683"/>
    <mergeCell ref="A5652:D5655"/>
    <mergeCell ref="A5661:D5661"/>
    <mergeCell ref="E5661:F5661"/>
    <mergeCell ref="A5672:D5672"/>
    <mergeCell ref="E5672:F5672"/>
    <mergeCell ref="A5675:F5675"/>
    <mergeCell ref="A5677:E5677"/>
    <mergeCell ref="A5692:F5692"/>
    <mergeCell ref="A5694:E5694"/>
    <mergeCell ref="E5685:F5685"/>
    <mergeCell ref="A6491:E6491"/>
    <mergeCell ref="A6466:F6466"/>
    <mergeCell ref="A6470:E6470"/>
    <mergeCell ref="A6471:D6474"/>
    <mergeCell ref="A6476:E6476"/>
    <mergeCell ref="E5751:F5751"/>
    <mergeCell ref="A5707:D5707"/>
    <mergeCell ref="E5707:F5707"/>
    <mergeCell ref="A5713:E5713"/>
    <mergeCell ref="A5714:F5714"/>
    <mergeCell ref="A5710:F5710"/>
    <mergeCell ref="A5726:F5726"/>
    <mergeCell ref="A5720:D5723"/>
    <mergeCell ref="A5725:F5725"/>
    <mergeCell ref="A5698:D5701"/>
    <mergeCell ref="A5719:E5719"/>
    <mergeCell ref="A6298:D6298"/>
    <mergeCell ref="E6298:F6298"/>
    <mergeCell ref="A5998:D6001"/>
    <mergeCell ref="A5739:E5739"/>
    <mergeCell ref="A5740:D5743"/>
    <mergeCell ref="A5751:D5751"/>
    <mergeCell ref="A5761:D5764"/>
    <mergeCell ref="A5766:D5766"/>
    <mergeCell ref="A5885:D5888"/>
    <mergeCell ref="A5848:E5848"/>
    <mergeCell ref="A5849:D5852"/>
    <mergeCell ref="A5902:D5902"/>
    <mergeCell ref="E5902:F5902"/>
    <mergeCell ref="A5866:F5866"/>
    <mergeCell ref="A5871:E5871"/>
    <mergeCell ref="A5872:F5872"/>
    <mergeCell ref="A6322:F6322"/>
    <mergeCell ref="A6326:E6326"/>
    <mergeCell ref="A6367:D6370"/>
    <mergeCell ref="A6360:E6360"/>
    <mergeCell ref="A6361:F6361"/>
    <mergeCell ref="A6366:E6366"/>
    <mergeCell ref="A6327:D6330"/>
    <mergeCell ref="A6385:E6385"/>
    <mergeCell ref="A6386:F6386"/>
    <mergeCell ref="A6376:D6376"/>
    <mergeCell ref="E6376:F6376"/>
    <mergeCell ref="A6339:F6339"/>
    <mergeCell ref="A6343:E6343"/>
    <mergeCell ref="A6344:F6344"/>
    <mergeCell ref="A6348:E6348"/>
    <mergeCell ref="A6349:D6352"/>
    <mergeCell ref="A6354:D6354"/>
    <mergeCell ref="A6566:F6566"/>
    <mergeCell ref="A6569:E6569"/>
    <mergeCell ref="A6570:F6570"/>
    <mergeCell ref="A6572:E6572"/>
    <mergeCell ref="A6573:D6576"/>
    <mergeCell ref="A6417:F6417"/>
    <mergeCell ref="A6418:F6418"/>
    <mergeCell ref="A6379:F6379"/>
    <mergeCell ref="A6394:D6394"/>
    <mergeCell ref="E6394:F6394"/>
    <mergeCell ref="A6397:F6397"/>
    <mergeCell ref="A6388:E6388"/>
    <mergeCell ref="A6389:D6392"/>
    <mergeCell ref="A6382:E6382"/>
    <mergeCell ref="A6383:F6383"/>
    <mergeCell ref="A6431:D6434"/>
    <mergeCell ref="A6436:D6436"/>
    <mergeCell ref="A6423:F6423"/>
    <mergeCell ref="A6426:E6426"/>
    <mergeCell ref="A6400:E6400"/>
    <mergeCell ref="A6401:F6401"/>
    <mergeCell ref="A6404:E6404"/>
    <mergeCell ref="A6405:F6405"/>
    <mergeCell ref="A6407:E6407"/>
    <mergeCell ref="A6408:D6411"/>
    <mergeCell ref="A6563:D6563"/>
    <mergeCell ref="E6563:F6563"/>
    <mergeCell ref="A6529:F6529"/>
    <mergeCell ref="A6532:E6532"/>
    <mergeCell ref="A6533:F6533"/>
    <mergeCell ref="A6536:E6536"/>
    <mergeCell ref="A6537:D6540"/>
    <mergeCell ref="A6592:E6592"/>
    <mergeCell ref="A6593:F6593"/>
    <mergeCell ref="A6596:E6596"/>
    <mergeCell ref="A6608:E6608"/>
    <mergeCell ref="A6602:D6602"/>
    <mergeCell ref="A6547:D6547"/>
    <mergeCell ref="E6547:F6547"/>
    <mergeCell ref="A6509:D6509"/>
    <mergeCell ref="A6465:E6465"/>
    <mergeCell ref="A6420:D6420"/>
    <mergeCell ref="E6420:F6420"/>
    <mergeCell ref="A6459:E6459"/>
    <mergeCell ref="A6447:D6450"/>
    <mergeCell ref="A6439:F6439"/>
    <mergeCell ref="A6442:E6442"/>
    <mergeCell ref="A6427:F6427"/>
    <mergeCell ref="A6430:E6430"/>
    <mergeCell ref="A6497:E6497"/>
    <mergeCell ref="A6512:F6512"/>
    <mergeCell ref="E6436:F6436"/>
    <mergeCell ref="A6462:F6462"/>
    <mergeCell ref="A6485:E6485"/>
    <mergeCell ref="A6498:F6498"/>
    <mergeCell ref="A6504:E6504"/>
    <mergeCell ref="A6505:D6508"/>
    <mergeCell ref="A6483:F6483"/>
    <mergeCell ref="A6515:E6515"/>
    <mergeCell ref="A6443:F6443"/>
    <mergeCell ref="A6446:E6446"/>
    <mergeCell ref="E6509:F6509"/>
    <mergeCell ref="A6486:D6489"/>
    <mergeCell ref="A6494:F6494"/>
    <mergeCell ref="A6613:E6613"/>
    <mergeCell ref="A6630:D6630"/>
    <mergeCell ref="E6630:F6630"/>
    <mergeCell ref="A6623:F6623"/>
    <mergeCell ref="A6625:E6625"/>
    <mergeCell ref="A6626:D6629"/>
    <mergeCell ref="A6633:F6633"/>
    <mergeCell ref="A6635:E6635"/>
    <mergeCell ref="A6636:D6639"/>
    <mergeCell ref="A6597:D6600"/>
    <mergeCell ref="E6602:F6602"/>
    <mergeCell ref="A6605:F6605"/>
    <mergeCell ref="A6609:F6609"/>
    <mergeCell ref="A6479:F6479"/>
    <mergeCell ref="A6482:E6482"/>
    <mergeCell ref="A6550:F6550"/>
    <mergeCell ref="A6516:F6516"/>
    <mergeCell ref="A6520:E6520"/>
    <mergeCell ref="A6521:D6524"/>
    <mergeCell ref="A6558:D6561"/>
    <mergeCell ref="A6553:E6553"/>
    <mergeCell ref="A6554:F6554"/>
    <mergeCell ref="A6557:E6557"/>
    <mergeCell ref="A6526:D6526"/>
    <mergeCell ref="E6526:F6526"/>
    <mergeCell ref="A6586:D6586"/>
    <mergeCell ref="E6586:F6586"/>
    <mergeCell ref="A6620:D6620"/>
    <mergeCell ref="E6620:F6620"/>
    <mergeCell ref="A6619:F6619"/>
    <mergeCell ref="A6614:D6617"/>
    <mergeCell ref="A6589:F6589"/>
    <mergeCell ref="A6672:E6672"/>
    <mergeCell ref="A6673:D6676"/>
    <mergeCell ref="A6652:D6652"/>
    <mergeCell ref="E6652:F6652"/>
    <mergeCell ref="A6655:F6655"/>
    <mergeCell ref="A6641:D6641"/>
    <mergeCell ref="E6641:F6641"/>
    <mergeCell ref="A6644:F6644"/>
    <mergeCell ref="A6711:F6711"/>
    <mergeCell ref="A6708:D6708"/>
    <mergeCell ref="E6708:F6708"/>
    <mergeCell ref="A6658:D6661"/>
    <mergeCell ref="A6667:D6667"/>
    <mergeCell ref="E6667:F6667"/>
    <mergeCell ref="A6681:F6681"/>
    <mergeCell ref="A6683:E6683"/>
    <mergeCell ref="A6684:D6687"/>
    <mergeCell ref="A6670:F6670"/>
    <mergeCell ref="A6646:E6646"/>
    <mergeCell ref="A6647:D6650"/>
    <mergeCell ref="A6657:E6657"/>
    <mergeCell ref="A6772:D6772"/>
    <mergeCell ref="A6755:E6755"/>
    <mergeCell ref="A6797:E6797"/>
    <mergeCell ref="A6689:D6689"/>
    <mergeCell ref="E6689:F6689"/>
    <mergeCell ref="A6695:D6698"/>
    <mergeCell ref="A6734:E6734"/>
    <mergeCell ref="A6705:F6705"/>
    <mergeCell ref="A6706:F6706"/>
    <mergeCell ref="A6729:E6729"/>
    <mergeCell ref="A6750:D6753"/>
    <mergeCell ref="A6735:D6738"/>
    <mergeCell ref="A6730:F6730"/>
    <mergeCell ref="A6727:F6727"/>
    <mergeCell ref="A6719:D6722"/>
    <mergeCell ref="A6724:D6724"/>
    <mergeCell ref="E6724:F6724"/>
    <mergeCell ref="A6765:E6765"/>
    <mergeCell ref="A6744:D6744"/>
    <mergeCell ref="A6749:E6749"/>
    <mergeCell ref="E6744:F6744"/>
    <mergeCell ref="E6772:F6772"/>
    <mergeCell ref="A6775:F6775"/>
    <mergeCell ref="A6714:E6714"/>
    <mergeCell ref="A6794:F6794"/>
    <mergeCell ref="A6811:F6811"/>
    <mergeCell ref="A6816:E6816"/>
    <mergeCell ref="E6808:F6808"/>
    <mergeCell ref="A6790:F6790"/>
    <mergeCell ref="A6798:D6801"/>
    <mergeCell ref="A6747:F6747"/>
    <mergeCell ref="A6888:F6888"/>
    <mergeCell ref="A6865:F6865"/>
    <mergeCell ref="A7050:E7050"/>
    <mergeCell ref="A7024:F7024"/>
    <mergeCell ref="A6885:D6885"/>
    <mergeCell ref="E6885:F6885"/>
    <mergeCell ref="A6880:D6883"/>
    <mergeCell ref="A6870:F6870"/>
    <mergeCell ref="A6879:E6879"/>
    <mergeCell ref="A6960:F6960"/>
    <mergeCell ref="A6837:F6837"/>
    <mergeCell ref="A6766:D6769"/>
    <mergeCell ref="A6758:F6758"/>
    <mergeCell ref="A6761:E6761"/>
    <mergeCell ref="A6762:F6762"/>
    <mergeCell ref="A6834:E6834"/>
    <mergeCell ref="A6781:E6781"/>
    <mergeCell ref="A6817:D6820"/>
    <mergeCell ref="A6808:D6808"/>
    <mergeCell ref="A6782:D6785"/>
    <mergeCell ref="A6839:E6839"/>
    <mergeCell ref="A6840:F6840"/>
    <mergeCell ref="A6891:F6891"/>
    <mergeCell ref="A6894:E6894"/>
    <mergeCell ref="A6845:F6845"/>
    <mergeCell ref="A6853:E6853"/>
    <mergeCell ref="A6854:D6857"/>
    <mergeCell ref="A6890:E6890"/>
    <mergeCell ref="A6858:E6858"/>
    <mergeCell ref="A6844:E6844"/>
    <mergeCell ref="A6907:F6907"/>
    <mergeCell ref="E6909:F6909"/>
    <mergeCell ref="A6895:F6895"/>
    <mergeCell ref="A6909:D6909"/>
    <mergeCell ref="A6902:E6902"/>
    <mergeCell ref="A6903:D6906"/>
    <mergeCell ref="A6912:F6912"/>
    <mergeCell ref="A6918:E6918"/>
    <mergeCell ref="A6927:F6927"/>
    <mergeCell ref="E6957:F6957"/>
    <mergeCell ref="A6919:D6922"/>
    <mergeCell ref="A6924:D6924"/>
    <mergeCell ref="E6924:F6924"/>
    <mergeCell ref="A6930:E6930"/>
    <mergeCell ref="A6931:F6931"/>
    <mergeCell ref="A6943:F6943"/>
    <mergeCell ref="A6935:E6935"/>
    <mergeCell ref="A6936:D6939"/>
    <mergeCell ref="A6940:D6940"/>
    <mergeCell ref="E6940:F6940"/>
    <mergeCell ref="A6946:E6946"/>
    <mergeCell ref="A6947:F6947"/>
    <mergeCell ref="A6869:E6869"/>
    <mergeCell ref="A6861:F6861"/>
    <mergeCell ref="A6864:E6864"/>
    <mergeCell ref="A6957:D6957"/>
    <mergeCell ref="A7395:E7395"/>
    <mergeCell ref="A6978:F6978"/>
    <mergeCell ref="A7034:E7034"/>
    <mergeCell ref="A7026:E7026"/>
    <mergeCell ref="A7035:D7038"/>
    <mergeCell ref="A7040:E7040"/>
    <mergeCell ref="A7043:F7043"/>
    <mergeCell ref="A7046:E7046"/>
    <mergeCell ref="A7065:F7065"/>
    <mergeCell ref="A7069:F7069"/>
    <mergeCell ref="A7373:E7373"/>
    <mergeCell ref="A7383:F7383"/>
    <mergeCell ref="A7387:E7387"/>
    <mergeCell ref="A7389:D7392"/>
    <mergeCell ref="A7013:E7013"/>
    <mergeCell ref="A7047:F7047"/>
    <mergeCell ref="A7089:F7089"/>
    <mergeCell ref="A7073:F7073"/>
    <mergeCell ref="A7076:E7076"/>
    <mergeCell ref="A6987:F6987"/>
    <mergeCell ref="A6981:E6981"/>
    <mergeCell ref="A6991:F6991"/>
    <mergeCell ref="A7379:E7379"/>
    <mergeCell ref="A6984:F6984"/>
    <mergeCell ref="A7005:E7005"/>
    <mergeCell ref="A6979:F6979"/>
    <mergeCell ref="A7159:D7162"/>
    <mergeCell ref="A7164:E7164"/>
    <mergeCell ref="A7167:F7167"/>
    <mergeCell ref="A7170:E7170"/>
    <mergeCell ref="A7000:E7000"/>
    <mergeCell ref="A7151:F7151"/>
    <mergeCell ref="A6969:D6972"/>
    <mergeCell ref="A6964:F6964"/>
    <mergeCell ref="A7088:E7088"/>
    <mergeCell ref="A7402:F7402"/>
    <mergeCell ref="A7423:E7423"/>
    <mergeCell ref="A7424:F7424"/>
    <mergeCell ref="A7405:F7405"/>
    <mergeCell ref="A7006:F7006"/>
    <mergeCell ref="A7009:E7009"/>
    <mergeCell ref="A7092:E7092"/>
    <mergeCell ref="A7376:F7376"/>
    <mergeCell ref="A7055:D7058"/>
    <mergeCell ref="A7446:E7446"/>
    <mergeCell ref="A7443:F7443"/>
    <mergeCell ref="A7010:F7010"/>
    <mergeCell ref="A7014:D7017"/>
    <mergeCell ref="A7118:D7121"/>
    <mergeCell ref="A7123:E7123"/>
    <mergeCell ref="A7126:F7126"/>
    <mergeCell ref="A7129:E7129"/>
    <mergeCell ref="A7114:F7114"/>
    <mergeCell ref="A7117:E7117"/>
    <mergeCell ref="A7097:D7100"/>
    <mergeCell ref="A7113:E7113"/>
    <mergeCell ref="A7110:F7110"/>
    <mergeCell ref="A7109:E7109"/>
    <mergeCell ref="A7085:F7085"/>
    <mergeCell ref="A7171:F7171"/>
    <mergeCell ref="A7174:E7174"/>
    <mergeCell ref="A7175:F7175"/>
    <mergeCell ref="A7178:E7178"/>
    <mergeCell ref="A6986:E6986"/>
    <mergeCell ref="A7062:E7062"/>
    <mergeCell ref="A7031:F7031"/>
    <mergeCell ref="A6990:E6990"/>
    <mergeCell ref="A7755:E7755"/>
    <mergeCell ref="A7756:D7759"/>
    <mergeCell ref="A7711:F7711"/>
    <mergeCell ref="A7714:E7714"/>
    <mergeCell ref="A7721:E7721"/>
    <mergeCell ref="A6678:D6678"/>
    <mergeCell ref="E6678:F6678"/>
    <mergeCell ref="A7747:E7747"/>
    <mergeCell ref="A7748:F7748"/>
    <mergeCell ref="A6718:E6718"/>
    <mergeCell ref="A7791:F7791"/>
    <mergeCell ref="A7794:E7794"/>
    <mergeCell ref="A7795:F7795"/>
    <mergeCell ref="A7030:E7030"/>
    <mergeCell ref="A6692:F6692"/>
    <mergeCell ref="A6694:E6694"/>
    <mergeCell ref="A6715:F6715"/>
    <mergeCell ref="A6995:D6998"/>
    <mergeCell ref="A6994:E6994"/>
    <mergeCell ref="A6951:E6951"/>
    <mergeCell ref="A6952:D6955"/>
    <mergeCell ref="A6963:E6963"/>
    <mergeCell ref="A7003:F7003"/>
    <mergeCell ref="A7426:E7426"/>
    <mergeCell ref="A7567:E7567"/>
    <mergeCell ref="A7561:E7561"/>
    <mergeCell ref="A7427:F7427"/>
    <mergeCell ref="A7404:E7404"/>
    <mergeCell ref="A6968:E6968"/>
    <mergeCell ref="A7807:E7807"/>
    <mergeCell ref="A7813:E7813"/>
    <mergeCell ref="A7903:E7903"/>
    <mergeCell ref="A7865:D7868"/>
    <mergeCell ref="A7873:F7873"/>
    <mergeCell ref="A7876:E7876"/>
    <mergeCell ref="A7877:F7877"/>
    <mergeCell ref="A7880:E7880"/>
    <mergeCell ref="A7881:F7881"/>
    <mergeCell ref="A7900:F7900"/>
    <mergeCell ref="A7784:E7784"/>
    <mergeCell ref="A7885:D7888"/>
    <mergeCell ref="A7896:F7896"/>
    <mergeCell ref="A7864:E7864"/>
    <mergeCell ref="A7832:F7832"/>
    <mergeCell ref="A7751:E7751"/>
    <mergeCell ref="A7752:F7752"/>
    <mergeCell ref="A7790:E7790"/>
    <mergeCell ref="A7861:F7861"/>
    <mergeCell ref="A7856:E7856"/>
    <mergeCell ref="A7857:F7857"/>
    <mergeCell ref="A7860:E7860"/>
    <mergeCell ref="A7799:D7802"/>
    <mergeCell ref="A7853:F7853"/>
    <mergeCell ref="A7814:F7814"/>
    <mergeCell ref="A7827:F7827"/>
    <mergeCell ref="A7829:E7829"/>
    <mergeCell ref="A7810:F7810"/>
    <mergeCell ref="A7817:E7817"/>
    <mergeCell ref="A7951:D7954"/>
    <mergeCell ref="A7950:E7950"/>
    <mergeCell ref="A8008:F8008"/>
    <mergeCell ref="A8011:E8011"/>
    <mergeCell ref="A7977:E7977"/>
    <mergeCell ref="A7980:F7980"/>
    <mergeCell ref="A7970:E7970"/>
    <mergeCell ref="A7947:F7947"/>
    <mergeCell ref="A8007:E8007"/>
    <mergeCell ref="A7971:D7974"/>
    <mergeCell ref="A7983:E7983"/>
    <mergeCell ref="A7984:F7984"/>
    <mergeCell ref="A7987:E7987"/>
    <mergeCell ref="A7959:F7959"/>
    <mergeCell ref="A7962:E7962"/>
    <mergeCell ref="A7936:E7936"/>
    <mergeCell ref="A1244:F1244"/>
    <mergeCell ref="A7893:E7893"/>
    <mergeCell ref="A7884:E7884"/>
    <mergeCell ref="A7835:E7835"/>
    <mergeCell ref="A7836:F7836"/>
    <mergeCell ref="A7839:E7839"/>
    <mergeCell ref="A7843:E7843"/>
    <mergeCell ref="A7844:D7847"/>
    <mergeCell ref="A7850:E7850"/>
    <mergeCell ref="A7927:E7927"/>
    <mergeCell ref="A7928:D7931"/>
    <mergeCell ref="A7919:E7919"/>
    <mergeCell ref="A7920:F7920"/>
    <mergeCell ref="A7923:E7923"/>
    <mergeCell ref="A7924:F7924"/>
    <mergeCell ref="A7942:E7942"/>
    <mergeCell ref="A8044:E8044"/>
    <mergeCell ref="A1223:E1223"/>
    <mergeCell ref="A7997:E7997"/>
    <mergeCell ref="A3845:D3848"/>
    <mergeCell ref="A3838:F3838"/>
    <mergeCell ref="A3764:E3764"/>
    <mergeCell ref="A3780:F3780"/>
    <mergeCell ref="A3800:E3800"/>
    <mergeCell ref="A7916:F7916"/>
    <mergeCell ref="A7904:F7904"/>
    <mergeCell ref="A8059:E8059"/>
    <mergeCell ref="A8065:E8065"/>
    <mergeCell ref="A8074:D8077"/>
    <mergeCell ref="A8070:F8070"/>
    <mergeCell ref="A8012:D8015"/>
    <mergeCell ref="A8018:E8018"/>
    <mergeCell ref="A8021:F8021"/>
    <mergeCell ref="A8024:E8024"/>
    <mergeCell ref="A8025:F8025"/>
    <mergeCell ref="A8028:E8028"/>
    <mergeCell ref="A8045:F8045"/>
    <mergeCell ref="A8048:E8048"/>
    <mergeCell ref="A8049:F8049"/>
    <mergeCell ref="A8052:E8052"/>
    <mergeCell ref="A8053:D8056"/>
    <mergeCell ref="A7963:F7963"/>
    <mergeCell ref="A7966:E7966"/>
    <mergeCell ref="A7943:F7943"/>
    <mergeCell ref="A7946:E7946"/>
    <mergeCell ref="A7907:E7907"/>
    <mergeCell ref="A7908:D7911"/>
    <mergeCell ref="A7913:E7913"/>
    <mergeCell ref="A8094:D8097"/>
    <mergeCell ref="A8093:E8093"/>
    <mergeCell ref="A8079:F8079"/>
    <mergeCell ref="A8066:F8066"/>
    <mergeCell ref="A8069:E8069"/>
    <mergeCell ref="A8073:E8073"/>
    <mergeCell ref="A8081:E8081"/>
    <mergeCell ref="A8146:D8149"/>
    <mergeCell ref="A8084:F8084"/>
    <mergeCell ref="A8089:E8089"/>
    <mergeCell ref="A8106:E8106"/>
    <mergeCell ref="A8127:D8130"/>
    <mergeCell ref="A8107:F8107"/>
    <mergeCell ref="A8090:F8090"/>
    <mergeCell ref="A8133:D8133"/>
    <mergeCell ref="A8190:F8190"/>
    <mergeCell ref="A8136:F8136"/>
    <mergeCell ref="A8156:E8156"/>
    <mergeCell ref="A8145:E8145"/>
    <mergeCell ref="A8182:D8185"/>
    <mergeCell ref="A8196:E8196"/>
    <mergeCell ref="A8213:E8213"/>
    <mergeCell ref="A8126:E8126"/>
    <mergeCell ref="A8165:D8168"/>
    <mergeCell ref="E8187:F8187"/>
    <mergeCell ref="A8173:D8173"/>
    <mergeCell ref="E8173:F8173"/>
    <mergeCell ref="A8187:D8187"/>
    <mergeCell ref="A8197:D8200"/>
    <mergeCell ref="A8176:F8176"/>
    <mergeCell ref="A8207:F8207"/>
    <mergeCell ref="A8246:F8246"/>
    <mergeCell ref="A8250:F8250"/>
    <mergeCell ref="A8255:E8255"/>
    <mergeCell ref="A8100:E8100"/>
    <mergeCell ref="A8151:D8151"/>
    <mergeCell ref="E8151:F8151"/>
    <mergeCell ref="A8164:E8164"/>
    <mergeCell ref="A8157:F8157"/>
    <mergeCell ref="A8154:F8154"/>
    <mergeCell ref="E8133:F8133"/>
    <mergeCell ref="A8227:E8227"/>
    <mergeCell ref="A8228:F8228"/>
    <mergeCell ref="A8204:D8204"/>
    <mergeCell ref="E8204:F8204"/>
    <mergeCell ref="A8214:D8217"/>
    <mergeCell ref="A8237:D8240"/>
    <mergeCell ref="A8249:E8249"/>
    <mergeCell ref="A8465:E8465"/>
    <mergeCell ref="E8243:F8243"/>
    <mergeCell ref="A8256:D8259"/>
    <mergeCell ref="A8261:E8261"/>
    <mergeCell ref="A8384:F8384"/>
    <mergeCell ref="A8292:E8292"/>
    <mergeCell ref="A8466:F8466"/>
    <mergeCell ref="A8477:E8477"/>
    <mergeCell ref="F8459:G8459"/>
    <mergeCell ref="A8462:E8462"/>
    <mergeCell ref="A8543:F8543"/>
    <mergeCell ref="A8540:E8540"/>
    <mergeCell ref="A8535:D8538"/>
    <mergeCell ref="A8534:E8534"/>
    <mergeCell ref="F8540:G8540"/>
    <mergeCell ref="A8488:F8488"/>
    <mergeCell ref="A8659:F8659"/>
    <mergeCell ref="A8288:E8288"/>
    <mergeCell ref="A8333:D8333"/>
    <mergeCell ref="E8333:F8333"/>
    <mergeCell ref="A8388:E8388"/>
    <mergeCell ref="A8338:E8338"/>
    <mergeCell ref="A8361:D8361"/>
    <mergeCell ref="E8361:F8361"/>
    <mergeCell ref="A8364:F8364"/>
    <mergeCell ref="A8339:F8339"/>
    <mergeCell ref="A8342:D8345"/>
    <mergeCell ref="A8266:E8266"/>
    <mergeCell ref="A8336:F8336"/>
    <mergeCell ref="A8270:E8270"/>
    <mergeCell ref="A8289:F8289"/>
    <mergeCell ref="A8303:D8306"/>
    <mergeCell ref="A8662:E8662"/>
    <mergeCell ref="F8688:G8688"/>
    <mergeCell ref="A8663:F8663"/>
    <mergeCell ref="A8671:E8671"/>
    <mergeCell ref="A8672:F8672"/>
    <mergeCell ref="A8679:D8682"/>
    <mergeCell ref="A8724:E8724"/>
    <mergeCell ref="A8582:D8585"/>
    <mergeCell ref="A8478:D8481"/>
    <mergeCell ref="F8617:G8617"/>
    <mergeCell ref="F8656:G8656"/>
    <mergeCell ref="A8605:D8608"/>
    <mergeCell ref="F8587:G8587"/>
    <mergeCell ref="A8578:F8578"/>
    <mergeCell ref="F8575:G8575"/>
    <mergeCell ref="A8571:D8574"/>
    <mergeCell ref="A8786:E8786"/>
    <mergeCell ref="A8593:F8593"/>
    <mergeCell ref="A8592:E8592"/>
    <mergeCell ref="A8546:E8546"/>
    <mergeCell ref="A8624:F8624"/>
    <mergeCell ref="E8857:F8857"/>
    <mergeCell ref="A8957:F8957"/>
    <mergeCell ref="F8718:G8718"/>
    <mergeCell ref="A8693:E8693"/>
    <mergeCell ref="A8738:E8738"/>
    <mergeCell ref="A8864:F8864"/>
    <mergeCell ref="E8778:F8778"/>
    <mergeCell ref="A8781:F8781"/>
    <mergeCell ref="E8954:F8954"/>
    <mergeCell ref="A8954:D8954"/>
    <mergeCell ref="A8926:F8926"/>
    <mergeCell ref="E8919:F8919"/>
    <mergeCell ref="A8721:F8721"/>
    <mergeCell ref="A8800:D8803"/>
    <mergeCell ref="A8805:D8805"/>
    <mergeCell ref="A8818:E8818"/>
    <mergeCell ref="A8792:D8792"/>
    <mergeCell ref="A8787:D8790"/>
    <mergeCell ref="A8808:F8808"/>
    <mergeCell ref="E8805:F8805"/>
    <mergeCell ref="A8825:F8825"/>
    <mergeCell ref="A8799:E8799"/>
    <mergeCell ref="A8909:F8909"/>
    <mergeCell ref="A8893:F8893"/>
    <mergeCell ref="A8902:D8902"/>
    <mergeCell ref="E8872:F8872"/>
    <mergeCell ref="A8877:E8877"/>
    <mergeCell ref="A8878:F8878"/>
    <mergeCell ref="A8881:D8884"/>
    <mergeCell ref="A9153:E9153"/>
    <mergeCell ref="A9156:F9156"/>
    <mergeCell ref="A9159:E9159"/>
    <mergeCell ref="A9172:F9172"/>
    <mergeCell ref="A9065:E9065"/>
    <mergeCell ref="A9133:B9133"/>
    <mergeCell ref="A9128:D9131"/>
    <mergeCell ref="A9119:F9119"/>
    <mergeCell ref="A9122:E9122"/>
    <mergeCell ref="A9004:E9004"/>
    <mergeCell ref="A9005:D9008"/>
    <mergeCell ref="A9070:E9070"/>
    <mergeCell ref="A9108:F9108"/>
    <mergeCell ref="A9096:D9099"/>
    <mergeCell ref="A9013:F9013"/>
    <mergeCell ref="A9107:E9107"/>
    <mergeCell ref="A9123:F9123"/>
    <mergeCell ref="A9127:E9127"/>
    <mergeCell ref="A9116:E9116"/>
    <mergeCell ref="A9054:D9057"/>
    <mergeCell ref="A9036:D9039"/>
    <mergeCell ref="A9032:F9032"/>
    <mergeCell ref="A9071:D9074"/>
    <mergeCell ref="A9059:E9059"/>
    <mergeCell ref="A8452:D8455"/>
    <mergeCell ref="A8436:E8436"/>
    <mergeCell ref="F8436:G8436"/>
    <mergeCell ref="A8439:E8439"/>
    <mergeCell ref="A8442:E8442"/>
    <mergeCell ref="A8443:F8443"/>
    <mergeCell ref="A8451:E8451"/>
    <mergeCell ref="A8867:D8870"/>
    <mergeCell ref="A8875:F8875"/>
    <mergeCell ref="F8838:G8838"/>
    <mergeCell ref="A9000:E9000"/>
    <mergeCell ref="A8975:F8975"/>
    <mergeCell ref="E8994:F8994"/>
    <mergeCell ref="A8994:D8994"/>
    <mergeCell ref="A8985:D8988"/>
    <mergeCell ref="A8984:E8984"/>
    <mergeCell ref="A9001:F9001"/>
    <mergeCell ref="E8972:F8972"/>
    <mergeCell ref="A8972:D8972"/>
    <mergeCell ref="A8961:F8961"/>
    <mergeCell ref="A8967:D8970"/>
    <mergeCell ref="A8833:D8836"/>
    <mergeCell ref="A8778:D8778"/>
    <mergeCell ref="E8792:F8792"/>
    <mergeCell ref="A8547:F8547"/>
    <mergeCell ref="A8866:E8866"/>
    <mergeCell ref="A8709:D8712"/>
    <mergeCell ref="A8694:F8694"/>
    <mergeCell ref="A8708:E8708"/>
    <mergeCell ref="A8718:E8718"/>
    <mergeCell ref="A8772:E8772"/>
    <mergeCell ref="E8902:F8902"/>
  </mergeCells>
  <phoneticPr fontId="2" type="noConversion"/>
  <hyperlinks>
    <hyperlink ref="A7359" r:id="rId1" display="http://www.seinfra.ce.gov.br/servicos/tabela_custo/?comp=C0727&amp;id=5913"/>
    <hyperlink ref="A504" r:id="rId2" display="http://www.seinfra.ce.gov.br/servicos/tabela_custo/?comp=I0775&amp;id=773"/>
    <hyperlink ref="A9499" r:id="rId3" display="http://www.seinfra.ce.gov.br/servicos/tabela_custo/?comp=C0838&amp;id=3154"/>
    <hyperlink ref="A5053" r:id="rId4" display="http://www.seinfra.ce.gov.br/servicos/tabela_custo/?comp=C1400&amp;id=6403"/>
    <hyperlink ref="A5064" r:id="rId5" display="http://www.seinfra.ce.gov.br/servicos/tabela_custo/?comp=C0838&amp;id=6404"/>
    <hyperlink ref="A5065" r:id="rId6" display="http://www.seinfra.ce.gov.br/servicos/tabela_custo/?comp=C1400&amp;id=6404"/>
    <hyperlink ref="A9637" r:id="rId7" display="http://www.seinfra.ce.gov.br/servicos/tabela_custo/?comp=C2853&amp;id=1125"/>
    <hyperlink ref="A9638" r:id="rId8" display="http://www.seinfra.ce.gov.br/servicos/tabela_custo/?comp=C2855&amp;id=1125"/>
    <hyperlink ref="A2346" r:id="rId9" display="http://www.seinfra.ce.gov.br/servicos/tabela_custo/?comp=I0727&amp;id=6401"/>
    <hyperlink ref="A7363" r:id="rId10" display="http://www.seinfra.ce.gov.br/servicos/tabela_custo/?comp=C0727&amp;id=5913"/>
    <hyperlink ref="A7381" r:id="rId11" display="http://www.seinfra.ce.gov.br/servicos/tabela_custo/?comp=C0727&amp;id=5913"/>
    <hyperlink ref="A2835" r:id="rId12" display="http://www.seinfra.ce.gov.br/servicos/tabela_custo/?comp=I0705&amp;id=5679"/>
    <hyperlink ref="A7403" r:id="rId13" display="http://www.seinfra.ce.gov.br/servicos/tabela_custo/?comp=C0727&amp;id=5913"/>
    <hyperlink ref="A7407" r:id="rId14" display="http://www.seinfra.ce.gov.br/servicos/tabela_custo/?comp=C0727&amp;id=5913"/>
    <hyperlink ref="A7425" r:id="rId15" display="http://www.seinfra.ce.gov.br/servicos/tabela_custo/?comp=C0727&amp;id=5913"/>
    <hyperlink ref="A7429" r:id="rId16" display="http://www.seinfra.ce.gov.br/servicos/tabela_custo/?comp=C0727&amp;id=5913"/>
    <hyperlink ref="A9450" r:id="rId17" display="http://www.seinfra.ce.gov.br/servicos/tabela_custo/?comp=C2784&amp;id=3155"/>
    <hyperlink ref="A9449" r:id="rId18" display="http://www.seinfra.ce.gov.br/servicos/tabela_custo/?comp=C2122&amp;id=3155"/>
    <hyperlink ref="A9448" r:id="rId19" display="http://www.seinfra.ce.gov.br/servicos/tabela_custo/?comp=C0838&amp;id=3155"/>
    <hyperlink ref="A8429" r:id="rId20" display="http://www.seinfra.ce.gov.br/servicos/tabela_custo/?comp=C2921&amp;id=1133"/>
    <hyperlink ref="A8428" r:id="rId21" display="http://www.seinfra.ce.gov.br/servicos/tabela_custo/?comp=C2861&amp;id=1133"/>
    <hyperlink ref="A8427" r:id="rId22" display="http://www.seinfra.ce.gov.br/servicos/tabela_custo/?comp=C2784&amp;id=1133"/>
    <hyperlink ref="A8426" r:id="rId23" display="http://www.seinfra.ce.gov.br/servicos/tabela_custo/?comp=C2123&amp;id=1133"/>
    <hyperlink ref="A8405" r:id="rId24" display="http://www.seinfra.ce.gov.br/servicos/tabela_custo/?comp=C0840&amp;id=1130"/>
    <hyperlink ref="A9422" r:id="rId25" display="http://www.seinfra.ce.gov.br/servicos/tabela_custo/?comp=C2122&amp;id=5256"/>
    <hyperlink ref="A9421" r:id="rId26" display="http://www.seinfra.ce.gov.br/servicos/tabela_custo/?comp=C1400&amp;id=5256"/>
    <hyperlink ref="A9420" r:id="rId27" display="http://www.seinfra.ce.gov.br/servicos/tabela_custo/?comp=C0840&amp;id=5256"/>
    <hyperlink ref="A9419" r:id="rId28" display="http://www.seinfra.ce.gov.br/servicos/tabela_custo/?comp=C0776&amp;id=5256"/>
    <hyperlink ref="A8785" r:id="rId29" display="http://www.seinfra.ce.gov.br/servicos/tabela_custo/?comp=C1400&amp;id=5928"/>
    <hyperlink ref="A8784" r:id="rId30" display="http://www.seinfra.ce.gov.br/servicos/tabela_custo/?comp=C0840&amp;id=5928"/>
    <hyperlink ref="A8783" r:id="rId31" display="http://www.seinfra.ce.gov.br/servicos/tabela_custo/?comp=C0838&amp;id=5928"/>
    <hyperlink ref="A8782" r:id="rId32" display="http://www.seinfra.ce.gov.br/servicos/tabela_custo/?comp=C0216&amp;id=5928"/>
    <hyperlink ref="A9414" r:id="rId33" display="http://www.seinfra.ce.gov.br/servicos/tabela_custo/?comp=C0058&amp;id=5256"/>
    <hyperlink ref="A9231" r:id="rId34" display="http://www.seinfra.ce.gov.br/servicos/tabela_custo/?comp=C0838&amp;id=4069"/>
    <hyperlink ref="A9201" r:id="rId35" display="http://www.seinfra.ce.gov.br/servicos/tabela_custo/?comp=I0682&amp;id=5098"/>
    <hyperlink ref="A9189" r:id="rId36" display="http://www.seinfra.ce.gov.br/serv_tco_explosao.aspx?ID=5232&amp;COMP=C0171"/>
    <hyperlink ref="A8160" r:id="rId37" display="http://www.seinfra.ce.gov.br/servicos/tabela_custo/?comp=C0838&amp;id=2902"/>
    <hyperlink ref="A8159" r:id="rId38" display="http://www.seinfra.ce.gov.br/servicos/tabela_custo/?comp=C0218&amp;id=2902"/>
    <hyperlink ref="A9140" r:id="rId39" display="http://www.seinfra.ce.gov.br/servicos/tabela_custo/?comp=I0724&amp;id=4072"/>
    <hyperlink ref="A9139" r:id="rId40" display="http://www.seinfra.ce.gov.br/servicos/tabela_custo/?comp=I0690&amp;id=4072"/>
    <hyperlink ref="A7753" r:id="rId41" display="http://www.seinfra.ce.gov.br/servicos/tabela_custo/?comp=C0705&amp;id=7218"/>
    <hyperlink ref="A8770" r:id="rId42" display="http://www.seinfra.ce.gov.br/servicos/tabela_custo/?comp=C0840&amp;id=5927"/>
    <hyperlink ref="A8769" r:id="rId43" display="http://www.seinfra.ce.gov.br/servicos/tabela_custo/?comp=C0838&amp;id=5927"/>
    <hyperlink ref="A8768" r:id="rId44" display="http://www.seinfra.ce.gov.br/servicos/tabela_custo/?comp=C0216&amp;id=5927"/>
    <hyperlink ref="A8737" r:id="rId45" display="http://www.seinfra.ce.gov.br/servicos/tabela_custo/?comp=C2921&amp;id=7152"/>
    <hyperlink ref="A8736" r:id="rId46" display="http://www.seinfra.ce.gov.br/servicos/tabela_custo/?comp=C2862&amp;id=7152"/>
    <hyperlink ref="A8735" r:id="rId47" display="http://www.seinfra.ce.gov.br/servicos/tabela_custo/?comp=C2860&amp;id=7152"/>
    <hyperlink ref="A8734" r:id="rId48" display="http://www.seinfra.ce.gov.br/servicos/tabela_custo/?comp=C2781&amp;id=7152"/>
    <hyperlink ref="A8733" r:id="rId49" display="http://www.seinfra.ce.gov.br/servicos/tabela_custo/?comp=C2593&amp;id=7152"/>
    <hyperlink ref="A8707" r:id="rId50" display="http://www.seinfra.ce.gov.br/servicos/tabela_custo/?comp=C2784&amp;id=2909"/>
    <hyperlink ref="A8706" r:id="rId51" display="http://www.seinfra.ce.gov.br/servicos/tabela_custo/?comp=C2123&amp;id=2909"/>
    <hyperlink ref="A8705" r:id="rId52" display="http://www.seinfra.ce.gov.br/servicos/tabela_custo/?comp=C1400&amp;id=2909"/>
    <hyperlink ref="A8704" r:id="rId53" display="http://www.seinfra.ce.gov.br/servicos/tabela_custo/?comp=C0840&amp;id=2909"/>
    <hyperlink ref="A7685" r:id="rId54" display="http://www.seinfra.ce.gov.br/servicos/tabela_custo/?comp=I0705&amp;id=7215"/>
    <hyperlink ref="A8702" r:id="rId55" display="http://www.seinfra.ce.gov.br/servicos/tabela_custo/?comp=C0216&amp;id=2909"/>
    <hyperlink ref="A8701" r:id="rId56" display="http://www.seinfra.ce.gov.br/servicos/tabela_custo/?comp=C0074&amp;id=2909"/>
    <hyperlink ref="A8700" r:id="rId57" display="http://www.seinfra.ce.gov.br/servicos/tabela_custo/?comp=C0073&amp;id=2909"/>
    <hyperlink ref="A8425" r:id="rId58" display="http://www.seinfra.ce.gov.br/servicos/tabela_custo/?comp=C1400&amp;id=1133"/>
    <hyperlink ref="A8424" r:id="rId59" display="http://www.seinfra.ce.gov.br/servicos/tabela_custo/?comp=C0840&amp;id=1133"/>
    <hyperlink ref="A8423" r:id="rId60" display="http://www.seinfra.ce.gov.br/servicos/tabela_custo/?comp=C0838&amp;id=1133"/>
    <hyperlink ref="A8422" r:id="rId61" display="http://www.seinfra.ce.gov.br/servicos/tabela_custo/?comp=C0216&amp;id=1133"/>
    <hyperlink ref="A8421" r:id="rId62" display="http://www.seinfra.ce.gov.br/servicos/tabela_custo/?comp=C0077&amp;id=1133"/>
    <hyperlink ref="A8390" r:id="rId63" display="http://www.seinfra.ce.gov.br/servicos/tabela_custo/?comp=C0840&amp;id=1130"/>
    <hyperlink ref="A8369" r:id="rId64" display="http://www.seinfra.ce.gov.br/servicos/tabela_custo/?comp=C1604&amp;id=7235"/>
    <hyperlink ref="A8368" r:id="rId65" display="http://www.seinfra.ce.gov.br/servicos/tabela_custo/?comp=C1399&amp;id=7235"/>
    <hyperlink ref="A8367" r:id="rId66" display="http://www.seinfra.ce.gov.br/servicos/tabela_custo/?comp=C0840&amp;id=7235"/>
    <hyperlink ref="A8366" r:id="rId67" display="http://www.seinfra.ce.gov.br/servicos/tabela_custo/?comp=C0218&amp;id=7235"/>
    <hyperlink ref="A8365" r:id="rId68" display="http://www.seinfra.ce.gov.br/servicos/tabela_custo/?comp=C0034&amp;id=7235"/>
    <hyperlink ref="A8326" r:id="rId69" display="http://www.seinfra.ce.gov.br/servicos/tabela_custo/?comp=C2855&amp;id=1125"/>
    <hyperlink ref="A8325" r:id="rId70" display="http://www.seinfra.ce.gov.br/servicos/tabela_custo/?comp=C2853&amp;id=1125"/>
    <hyperlink ref="A8324" r:id="rId71" display="http://www.seinfra.ce.gov.br/servicos/tabela_custo/?comp=C0838&amp;id=1125"/>
    <hyperlink ref="A8323" r:id="rId72" display="http://www.seinfra.ce.gov.br/servicos/tabela_custo/?comp=C0170&amp;id=1125"/>
    <hyperlink ref="A3762" r:id="rId73" display="http://www.seinfra.ce.gov.br/servicos/tabela_custo/?comp=C3127&amp;id=1512"/>
    <hyperlink ref="A8301" r:id="rId74" display="http://www.seinfra.ce.gov.br/servicos/tabela_custo/?comp=C2856&amp;id=1124"/>
    <hyperlink ref="A8300" r:id="rId75" display="http://www.seinfra.ce.gov.br/servicos/tabela_custo/?comp=C2852&amp;id=1124"/>
    <hyperlink ref="A8299" r:id="rId76" display="http://www.seinfra.ce.gov.br/servicos/tabela_custo/?comp=C0838&amp;id=1124"/>
    <hyperlink ref="A8298" r:id="rId77" display="http://www.seinfra.ce.gov.br/servicos/tabela_custo/?comp=C0170&amp;id=1124"/>
    <hyperlink ref="A8287" r:id="rId78" display="http://www.seinfra.ce.gov.br/servicos/tabela_custo/?comp=I0705&amp;id=1124"/>
    <hyperlink ref="A8277" r:id="rId79" display="http://www.seinfra.ce.gov.br/servicos/tabela_custo/?comp=C2854&amp;id=1123"/>
    <hyperlink ref="A8276" r:id="rId80" display="http://www.seinfra.ce.gov.br/servicos/tabela_custo/?comp=C0838&amp;id=1123"/>
    <hyperlink ref="A8275" r:id="rId81" display="http://www.seinfra.ce.gov.br/servicos/tabela_custo/?comp=C0170&amp;id=1123"/>
    <hyperlink ref="A8265" r:id="rId82" display="http://www.seinfra.ce.gov.br/servicos/tabela_custo/?comp=I0705&amp;id=1123"/>
    <hyperlink ref="A3704" r:id="rId83" display="http://www.seinfra.ce.gov.br/servicos/tabela_custo/?comp=C2784&amp;id=1564"/>
    <hyperlink ref="A3703" r:id="rId84" display="http://www.seinfra.ce.gov.br/servicos/tabela_custo/?comp=C0588&amp;id=1564"/>
    <hyperlink ref="A8252" r:id="rId85" display="http://www.seinfra.ce.gov.br/servicos/tabela_custo/?comp=C0838&amp;id=1129"/>
    <hyperlink ref="A8251" r:id="rId86" display="http://www.seinfra.ce.gov.br/servicos/tabela_custo/?comp=C0216&amp;id=1129"/>
    <hyperlink ref="A8212" r:id="rId87" display="http://www.seinfra.ce.gov.br/servicos/tabela_custo/?comp=C2123&amp;id=1135"/>
    <hyperlink ref="A3661" r:id="rId88" display="http://www.seinfra.ce.gov.br/servicos/tabela_custo/?comp=C3324&amp;id=1563"/>
    <hyperlink ref="A1971" r:id="rId89" display="http://www.seinfra.ce.gov.br/servicos/tabela_custo/?comp=C1280&amp;id=689"/>
    <hyperlink ref="A3659" r:id="rId90" display="http://www.seinfra.ce.gov.br/servicos/tabela_custo/?comp=C3211&amp;id=1563"/>
    <hyperlink ref="A3658" r:id="rId91" display="http://www.seinfra.ce.gov.br/servicos/tabela_custo/?comp=C3127&amp;id=1563"/>
    <hyperlink ref="A8195" r:id="rId92" display="http://www.seinfra.ce.gov.br/servicos/tabela_custo/?comp=C2123&amp;id=6413"/>
    <hyperlink ref="A8194" r:id="rId93" display="http://www.seinfra.ce.gov.br/servicos/tabela_custo/?comp=C0840&amp;id=6413"/>
    <hyperlink ref="A8193" r:id="rId94" display="http://www.seinfra.ce.gov.br/servicos/tabela_custo/?comp=C0838&amp;id=6413"/>
    <hyperlink ref="A8192" r:id="rId95" display="http://www.seinfra.ce.gov.br/servicos/tabela_custo/?comp=C0216&amp;id=6413"/>
    <hyperlink ref="A8191" r:id="rId96" display="http://www.seinfra.ce.gov.br/servicos/tabela_custo/?comp=C0077&amp;id=6413"/>
    <hyperlink ref="A8180" r:id="rId97" display="http://www.seinfra.ce.gov.br/servicos/tabela_custo/?comp=C2123&amp;id=6412"/>
    <hyperlink ref="A8179" r:id="rId98" display="http://www.seinfra.ce.gov.br/servicos/tabela_custo/?comp=C0838&amp;id=6412"/>
    <hyperlink ref="A8178" r:id="rId99" display="http://www.seinfra.ce.gov.br/servicos/tabela_custo/?comp=C0216&amp;id=6412"/>
    <hyperlink ref="A8177" r:id="rId100" display="http://www.seinfra.ce.gov.br/servicos/tabela_custo/?comp=C0077&amp;id=6412"/>
    <hyperlink ref="A8163" r:id="rId101" display="http://www.seinfra.ce.gov.br/servicos/tabela_custo/?comp=C2123&amp;id=2902"/>
    <hyperlink ref="A8162" r:id="rId102" display="http://www.seinfra.ce.gov.br/servicos/tabela_custo/?comp=C1400&amp;id=2902"/>
    <hyperlink ref="A8161" r:id="rId103" display="http://www.seinfra.ce.gov.br/servicos/tabela_custo/?comp=C0840&amp;id=2902"/>
    <hyperlink ref="A8158" r:id="rId104" display="http://www.seinfra.ce.gov.br/servicos/tabela_custo/?comp=C0076&amp;id=2902"/>
    <hyperlink ref="A8144" r:id="rId105" display="http://www.seinfra.ce.gov.br/servicos/tabela_custo/?comp=C2921&amp;id=1131"/>
    <hyperlink ref="A8143" r:id="rId106" display="http://www.seinfra.ce.gov.br/servicos/tabela_custo/?comp=C2861&amp;id=1131"/>
    <hyperlink ref="A8142" r:id="rId107" display="http://www.seinfra.ce.gov.br/servicos/tabela_custo/?comp=C2784&amp;id=1131"/>
    <hyperlink ref="A8141" r:id="rId108" display="http://www.seinfra.ce.gov.br/servicos/tabela_custo/?comp=C2123&amp;id=1131"/>
    <hyperlink ref="A8140" r:id="rId109" display="http://www.seinfra.ce.gov.br/servicos/tabela_custo/?comp=C1400&amp;id=1131"/>
    <hyperlink ref="A8139" r:id="rId110" display="http://www.seinfra.ce.gov.br/servicos/tabela_custo/?comp=C0840&amp;id=1131"/>
    <hyperlink ref="A8138" r:id="rId111" display="http://www.seinfra.ce.gov.br/servicos/tabela_custo/?comp=C0216&amp;id=1131"/>
    <hyperlink ref="A8137" r:id="rId112" display="http://www.seinfra.ce.gov.br/servicos/tabela_custo/?comp=C0076&amp;id=1131"/>
    <hyperlink ref="A8072" r:id="rId113" display="http://www.seinfra.ce.gov.br/servicos/tabela_custo/?comp=C2980&amp;id=6230"/>
    <hyperlink ref="A8071" r:id="rId114" display="http://www.seinfra.ce.gov.br/servicos/tabela_custo/?comp=C0703&amp;id=6230"/>
    <hyperlink ref="A8064" r:id="rId115" display="http://www.seinfra.ce.gov.br/servicos/tabela_custo/?comp=I0773&amp;id=6230"/>
    <hyperlink ref="A8063" r:id="rId116" display="http://www.seinfra.ce.gov.br/servicos/tabela_custo/?comp=I0747&amp;id=6230"/>
    <hyperlink ref="A8051" r:id="rId117" display="http://www.seinfra.ce.gov.br/servicos/tabela_custo/?comp=C2980&amp;id=6226"/>
    <hyperlink ref="A8050" r:id="rId118" display="http://www.seinfra.ce.gov.br/servicos/tabela_custo/?comp=C0703&amp;id=6226"/>
    <hyperlink ref="A8043" r:id="rId119" display="http://www.seinfra.ce.gov.br/servicos/tabela_custo/?comp=I0773&amp;id=6226"/>
    <hyperlink ref="A8042" r:id="rId120" display="http://www.seinfra.ce.gov.br/servicos/tabela_custo/?comp=I0747&amp;id=6226"/>
    <hyperlink ref="A8031" r:id="rId121" display="http://www.seinfra.ce.gov.br/servicos/tabela_custo/?comp=C2980&amp;id=6223"/>
    <hyperlink ref="A8030" r:id="rId122" display="http://www.seinfra.ce.gov.br/servicos/tabela_custo/?comp=C0703&amp;id=6223"/>
    <hyperlink ref="A8023" r:id="rId123" display="http://www.seinfra.ce.gov.br/servicos/tabela_custo/?comp=I0773&amp;id=6223"/>
    <hyperlink ref="A8022" r:id="rId124" display="http://www.seinfra.ce.gov.br/servicos/tabela_custo/?comp=I0747&amp;id=6223"/>
    <hyperlink ref="A8010" r:id="rId125" display="http://www.seinfra.ce.gov.br/servicos/tabela_custo/?comp=C2980&amp;id=6222"/>
    <hyperlink ref="A8009" r:id="rId126" display="http://www.seinfra.ce.gov.br/servicos/tabela_custo/?comp=C0703&amp;id=6222"/>
    <hyperlink ref="A8002" r:id="rId127" display="http://www.seinfra.ce.gov.br/servicos/tabela_custo/?comp=I0773&amp;id=6222"/>
    <hyperlink ref="A8001" r:id="rId128" display="http://www.seinfra.ce.gov.br/servicos/tabela_custo/?comp=I0747&amp;id=6222"/>
    <hyperlink ref="A7990" r:id="rId129" display="http://www.seinfra.ce.gov.br/servicos/tabela_custo/?comp=C2980&amp;id=6221"/>
    <hyperlink ref="A7989" r:id="rId130" display="http://www.seinfra.ce.gov.br/servicos/tabela_custo/?comp=C0703&amp;id=6221"/>
    <hyperlink ref="A7982" r:id="rId131" display="http://www.seinfra.ce.gov.br/servicos/tabela_custo/?comp=I0773&amp;id=6221"/>
    <hyperlink ref="A7981" r:id="rId132" display="http://www.seinfra.ce.gov.br/servicos/tabela_custo/?comp=I0747&amp;id=6221"/>
    <hyperlink ref="A7969" r:id="rId133" display="http://www.seinfra.ce.gov.br/servicos/tabela_custo/?comp=C2980&amp;id=6220"/>
    <hyperlink ref="A7968" r:id="rId134" display="http://www.seinfra.ce.gov.br/servicos/tabela_custo/?comp=C0703&amp;id=6220"/>
    <hyperlink ref="A7961" r:id="rId135" display="http://www.seinfra.ce.gov.br/servicos/tabela_custo/?comp=I0773&amp;id=6220"/>
    <hyperlink ref="A7960" r:id="rId136" display="http://www.seinfra.ce.gov.br/servicos/tabela_custo/?comp=I0705&amp;id=6220"/>
    <hyperlink ref="A7949" r:id="rId137" display="http://www.seinfra.ce.gov.br/servicos/tabela_custo/?comp=C2980&amp;id=6219"/>
    <hyperlink ref="A7948" r:id="rId138" display="http://www.seinfra.ce.gov.br/servicos/tabela_custo/?comp=C0703&amp;id=6219"/>
    <hyperlink ref="A7941" r:id="rId139" display="http://www.seinfra.ce.gov.br/servicos/tabela_custo/?comp=I0773&amp;id=6219"/>
    <hyperlink ref="A7940" r:id="rId140" display="http://www.seinfra.ce.gov.br/servicos/tabela_custo/?comp=I0705&amp;id=6219"/>
    <hyperlink ref="A7926" r:id="rId141" display="http://www.seinfra.ce.gov.br/servicos/tabela_custo/?comp=C2980&amp;id=6218"/>
    <hyperlink ref="A7925" r:id="rId142" display="http://www.seinfra.ce.gov.br/servicos/tabela_custo/?comp=C0703&amp;id=6218"/>
    <hyperlink ref="A7918" r:id="rId143" display="http://www.seinfra.ce.gov.br/servicos/tabela_custo/?comp=I0773&amp;id=6218"/>
    <hyperlink ref="A7917" r:id="rId144" display="http://www.seinfra.ce.gov.br/servicos/tabela_custo/?comp=I0705&amp;id=6218"/>
    <hyperlink ref="A7906" r:id="rId145" display="http://www.seinfra.ce.gov.br/servicos/tabela_custo/?comp=C2980&amp;id=6217"/>
    <hyperlink ref="A7905" r:id="rId146" display="http://www.seinfra.ce.gov.br/servicos/tabela_custo/?comp=C0703&amp;id=6217"/>
    <hyperlink ref="A7898" r:id="rId147" display="http://www.seinfra.ce.gov.br/servicos/tabela_custo/?comp=I0773&amp;id=6217"/>
    <hyperlink ref="A7897" r:id="rId148" display="http://www.seinfra.ce.gov.br/servicos/tabela_custo/?comp=I0705&amp;id=6217"/>
    <hyperlink ref="A7883" r:id="rId149" display="http://www.seinfra.ce.gov.br/servicos/tabela_custo/?comp=C2980&amp;id=6216"/>
    <hyperlink ref="A7882" r:id="rId150" display="http://www.seinfra.ce.gov.br/servicos/tabela_custo/?comp=C0703&amp;id=6216"/>
    <hyperlink ref="A7875" r:id="rId151" display="http://www.seinfra.ce.gov.br/servicos/tabela_custo/?comp=I0773&amp;id=6216"/>
    <hyperlink ref="A7874" r:id="rId152" display="http://www.seinfra.ce.gov.br/servicos/tabela_custo/?comp=I0705&amp;id=6216"/>
    <hyperlink ref="A7863" r:id="rId153" display="http://www.seinfra.ce.gov.br/servicos/tabela_custo/?comp=C2980&amp;id=6215"/>
    <hyperlink ref="A3312" r:id="rId154" display="http://www.seinfra.ce.gov.br/servicos/tabela_custo/?comp=I0769&amp;id=1045"/>
    <hyperlink ref="A7855" r:id="rId155" display="http://www.seinfra.ce.gov.br/servicos/tabela_custo/?comp=I0773&amp;id=6215"/>
    <hyperlink ref="A7854" r:id="rId156" display="http://www.seinfra.ce.gov.br/servicos/tabela_custo/?comp=I0705&amp;id=6215"/>
    <hyperlink ref="A3292" r:id="rId157" display="http://www.seinfra.ce.gov.br/servicos/tabela_custo/?comp=I0727&amp;id=1044"/>
    <hyperlink ref="A7841" r:id="rId158" display="http://www.seinfra.ce.gov.br/servicos/tabela_custo/?comp=C0703&amp;id=5908"/>
    <hyperlink ref="A7834" r:id="rId159" display="http://www.seinfra.ce.gov.br/servicos/tabela_custo/?comp=I0773&amp;id=5908"/>
    <hyperlink ref="A7833" r:id="rId160" display="http://www.seinfra.ce.gov.br/servicos/tabela_custo/?comp=I0705&amp;id=5908"/>
    <hyperlink ref="A7820" r:id="rId161" display="http://www.seinfra.ce.gov.br/servicos/tabela_custo/?comp=C2980&amp;id=7221"/>
    <hyperlink ref="A7819" r:id="rId162" display="http://www.seinfra.ce.gov.br/servicos/tabela_custo/?comp=C0705&amp;id=7221"/>
    <hyperlink ref="A7812" r:id="rId163" display="http://www.seinfra.ce.gov.br/servicos/tabela_custo/?comp=I0773&amp;id=7221"/>
    <hyperlink ref="A7811" r:id="rId164" display="http://www.seinfra.ce.gov.br/servicos/tabela_custo/?comp=I0705&amp;id=7221"/>
    <hyperlink ref="A7797" r:id="rId165" display="http://www.seinfra.ce.gov.br/servicos/tabela_custo/?comp=C2980&amp;id=7220"/>
    <hyperlink ref="A7796" r:id="rId166" display="http://www.seinfra.ce.gov.br/servicos/tabela_custo/?comp=C0705&amp;id=7220"/>
    <hyperlink ref="A7789" r:id="rId167" display="http://www.seinfra.ce.gov.br/servicos/tabela_custo/?comp=I0773&amp;id=7220"/>
    <hyperlink ref="A7788" r:id="rId168" display="http://www.seinfra.ce.gov.br/servicos/tabela_custo/?comp=I0705&amp;id=7220"/>
    <hyperlink ref="A7777" r:id="rId169" display="http://www.seinfra.ce.gov.br/servicos/tabela_custo/?comp=C2980&amp;id=7219"/>
    <hyperlink ref="A7776" r:id="rId170" display="http://www.seinfra.ce.gov.br/servicos/tabela_custo/?comp=C0705&amp;id=7219"/>
    <hyperlink ref="A7769" r:id="rId171" display="http://www.seinfra.ce.gov.br/servicos/tabela_custo/?comp=I0773&amp;id=7219"/>
    <hyperlink ref="A7768" r:id="rId172" display="http://www.seinfra.ce.gov.br/servicos/tabela_custo/?comp=I0705&amp;id=7219"/>
    <hyperlink ref="A7754" r:id="rId173" display="http://www.seinfra.ce.gov.br/servicos/tabela_custo/?comp=C2980&amp;id=7218"/>
    <hyperlink ref="A7746" r:id="rId174" display="http://www.seinfra.ce.gov.br/servicos/tabela_custo/?comp=I0773&amp;id=7218"/>
    <hyperlink ref="A7745" r:id="rId175" display="http://www.seinfra.ce.gov.br/servicos/tabela_custo/?comp=I0705&amp;id=7218"/>
    <hyperlink ref="A7734" r:id="rId176" display="http://www.seinfra.ce.gov.br/servicos/tabela_custo/?comp=C2980&amp;id=7217"/>
    <hyperlink ref="A7733" r:id="rId177" display="http://www.seinfra.ce.gov.br/servicos/tabela_custo/?comp=C0705&amp;id=7217"/>
    <hyperlink ref="A7726" r:id="rId178" display="http://www.seinfra.ce.gov.br/servicos/tabela_custo/?comp=I0773&amp;id=7217"/>
    <hyperlink ref="A7725" r:id="rId179" display="http://www.seinfra.ce.gov.br/servicos/tabela_custo/?comp=I0705&amp;id=7217"/>
    <hyperlink ref="A7713" r:id="rId180" display="http://www.seinfra.ce.gov.br/servicos/tabela_custo/?comp=C2980&amp;id=7216"/>
    <hyperlink ref="A7712" r:id="rId181" display="http://www.seinfra.ce.gov.br/servicos/tabela_custo/?comp=C0705&amp;id=7216"/>
    <hyperlink ref="A7705" r:id="rId182" display="http://www.seinfra.ce.gov.br/servicos/tabela_custo/?comp=I0773&amp;id=7216"/>
    <hyperlink ref="A7704" r:id="rId183" display="http://www.seinfra.ce.gov.br/servicos/tabela_custo/?comp=I0705&amp;id=7216"/>
    <hyperlink ref="A7693" r:id="rId184" display="http://www.seinfra.ce.gov.br/servicos/tabela_custo/?comp=C2980&amp;id=7215"/>
    <hyperlink ref="A7692" r:id="rId185" display="http://www.seinfra.ce.gov.br/servicos/tabela_custo/?comp=C0705&amp;id=7215"/>
    <hyperlink ref="A7675" r:id="rId186" display="http://www.seinfra.ce.gov.br/servicos/tabela_custo/?comp=C2980&amp;id=7214"/>
    <hyperlink ref="A7674" r:id="rId187" display="http://www.seinfra.ce.gov.br/servicos/tabela_custo/?comp=C0705&amp;id=7214"/>
    <hyperlink ref="A7667" r:id="rId188" display="http://www.seinfra.ce.gov.br/servicos/tabela_custo/?comp=I0705&amp;id=7214"/>
    <hyperlink ref="A7656" r:id="rId189" display="http://www.seinfra.ce.gov.br/servicos/tabela_custo/?comp=C2980&amp;id=7213"/>
    <hyperlink ref="A7655" r:id="rId190" display="http://www.seinfra.ce.gov.br/servicos/tabela_custo/?comp=C0705&amp;id=7213"/>
    <hyperlink ref="A7648" r:id="rId191" display="http://www.seinfra.ce.gov.br/servicos/tabela_custo/?comp=I0705&amp;id=7213"/>
    <hyperlink ref="A7634" r:id="rId192" display="http://www.seinfra.ce.gov.br/servicos/tabela_custo/?comp=C2980&amp;id=7212"/>
    <hyperlink ref="A7633" r:id="rId193" display="http://www.seinfra.ce.gov.br/servicos/tabela_custo/?comp=C0705&amp;id=7212"/>
    <hyperlink ref="A2666" r:id="rId194" display="http://www.seinfra.ce.gov.br/servicos/tabela_custo/?comp=I0590&amp;id=934"/>
    <hyperlink ref="A7615" r:id="rId195" display="http://www.seinfra.ce.gov.br/servicos/tabela_custo/?comp=C2980&amp;id=7211"/>
    <hyperlink ref="A7614" r:id="rId196" display="http://www.seinfra.ce.gov.br/servicos/tabela_custo/?comp=C0705&amp;id=7211"/>
    <hyperlink ref="A7607" r:id="rId197" display="http://www.seinfra.ce.gov.br/servicos/tabela_custo/?comp=I0705&amp;id=7211"/>
    <hyperlink ref="A7584" r:id="rId198" display="http://www.seinfra.ce.gov.br/servicos/tabela_custo/?comp=C0726&amp;id=5924"/>
    <hyperlink ref="A7569" r:id="rId199" display="http://www.seinfra.ce.gov.br/servicos/tabela_custo/?comp=C0725&amp;id=5923"/>
    <hyperlink ref="A7553" r:id="rId200" display="http://www.seinfra.ce.gov.br/servicos/tabela_custo/?comp=C0724&amp;id=5922"/>
    <hyperlink ref="A7538" r:id="rId201" display="http://www.seinfra.ce.gov.br/servicos/tabela_custo/?comp=C0723&amp;id=5921"/>
    <hyperlink ref="A7523" r:id="rId202" display="http://www.seinfra.ce.gov.br/servicos/tabela_custo/?comp=C0722&amp;id=5920"/>
    <hyperlink ref="A7507" r:id="rId203" display="http://www.seinfra.ce.gov.br/servicos/tabela_custo/?comp=C0721&amp;id=5919"/>
    <hyperlink ref="A7492" r:id="rId204" display="http://www.seinfra.ce.gov.br/servicos/tabela_custo/?comp=C0720&amp;id=5918"/>
    <hyperlink ref="A7477" r:id="rId205" display="http://www.seinfra.ce.gov.br/servicos/tabela_custo/?comp=C0719&amp;id=5917"/>
    <hyperlink ref="A7463" r:id="rId206" display="http://www.seinfra.ce.gov.br/servicos/tabela_custo/?comp=C0718&amp;id=5915"/>
    <hyperlink ref="A7448" r:id="rId207" display="http://www.seinfra.ce.gov.br/servicos/tabela_custo/?comp=C0728&amp;id=5914"/>
    <hyperlink ref="A4676" r:id="rId208" display="http://www.seinfra.ce.gov.br/servicos/tabela_custo/?comp=C3324&amp;id=1564"/>
    <hyperlink ref="A5079" r:id="rId209" display="http://www.seinfra.ce.gov.br/servicos/tabela_custo/?comp=C1400&amp;id=6405"/>
    <hyperlink ref="A7341" r:id="rId210" display="http://www.seinfra.ce.gov.br/servicos/tabela_custo/?comp=C2980&amp;id=3072"/>
    <hyperlink ref="A7340" r:id="rId211" display="http://www.seinfra.ce.gov.br/servicos/tabela_custo/?comp=C0705&amp;id=3072"/>
    <hyperlink ref="A7333" r:id="rId212" display="http://www.seinfra.ce.gov.br/servicos/tabela_custo/?comp=I0773&amp;id=3072"/>
    <hyperlink ref="A7332" r:id="rId213" display="http://www.seinfra.ce.gov.br/servicos/tabela_custo/?comp=I0705&amp;id=3072"/>
    <hyperlink ref="A7321" r:id="rId214" display="http://www.seinfra.ce.gov.br/servicos/tabela_custo/?comp=C2980&amp;id=3072"/>
    <hyperlink ref="A7320" r:id="rId215" display="http://www.seinfra.ce.gov.br/servicos/tabela_custo/?comp=C0705&amp;id=3072"/>
    <hyperlink ref="A7313" r:id="rId216" display="http://www.seinfra.ce.gov.br/servicos/tabela_custo/?comp=I0773&amp;id=3072"/>
    <hyperlink ref="A7312" r:id="rId217" display="http://www.seinfra.ce.gov.br/servicos/tabela_custo/?comp=I0705&amp;id=3072"/>
    <hyperlink ref="A7300" r:id="rId218" display="http://www.seinfra.ce.gov.br/servicos/tabela_custo/?comp=C2980&amp;id=3072"/>
    <hyperlink ref="A7299" r:id="rId219" display="http://www.seinfra.ce.gov.br/servicos/tabela_custo/?comp=C0705&amp;id=3072"/>
    <hyperlink ref="A7292" r:id="rId220" display="http://www.seinfra.ce.gov.br/servicos/tabela_custo/?comp=I0773&amp;id=3072"/>
    <hyperlink ref="A7291" r:id="rId221" display="http://www.seinfra.ce.gov.br/servicos/tabela_custo/?comp=I0705&amp;id=3072"/>
    <hyperlink ref="A7280" r:id="rId222" display="http://www.seinfra.ce.gov.br/servicos/tabela_custo/?comp=C2980&amp;id=3072"/>
    <hyperlink ref="A7279" r:id="rId223" display="http://www.seinfra.ce.gov.br/servicos/tabela_custo/?comp=C0705&amp;id=3072"/>
    <hyperlink ref="A7272" r:id="rId224" display="http://www.seinfra.ce.gov.br/servicos/tabela_custo/?comp=I0773&amp;id=3072"/>
    <hyperlink ref="A7271" r:id="rId225" display="http://www.seinfra.ce.gov.br/servicos/tabela_custo/?comp=I0705&amp;id=3072"/>
    <hyperlink ref="A7259" r:id="rId226" display="http://www.seinfra.ce.gov.br/servicos/tabela_custo/?comp=C2980&amp;id=3072"/>
    <hyperlink ref="A7258" r:id="rId227" display="http://www.seinfra.ce.gov.br/servicos/tabela_custo/?comp=C0705&amp;id=3072"/>
    <hyperlink ref="A7251" r:id="rId228" display="http://www.seinfra.ce.gov.br/servicos/tabela_custo/?comp=I0773&amp;id=3072"/>
    <hyperlink ref="A7250" r:id="rId229" display="http://www.seinfra.ce.gov.br/servicos/tabela_custo/?comp=I0705&amp;id=3072"/>
    <hyperlink ref="A7239" r:id="rId230" display="http://www.seinfra.ce.gov.br/servicos/tabela_custo/?comp=C2980&amp;id=3072"/>
    <hyperlink ref="A7238" r:id="rId231" display="http://www.seinfra.ce.gov.br/servicos/tabela_custo/?comp=C0705&amp;id=3072"/>
    <hyperlink ref="A7231" r:id="rId232" display="http://www.seinfra.ce.gov.br/servicos/tabela_custo/?comp=I0773&amp;id=3072"/>
    <hyperlink ref="A7230" r:id="rId233" display="http://www.seinfra.ce.gov.br/servicos/tabela_custo/?comp=I0705&amp;id=3072"/>
    <hyperlink ref="A7218" r:id="rId234" display="http://www.seinfra.ce.gov.br/servicos/tabela_custo/?comp=C2980&amp;id=3072"/>
    <hyperlink ref="A7217" r:id="rId235" display="http://www.seinfra.ce.gov.br/servicos/tabela_custo/?comp=C0705&amp;id=3072"/>
    <hyperlink ref="A7210" r:id="rId236" display="http://www.seinfra.ce.gov.br/servicos/tabela_custo/?comp=I0773&amp;id=3072"/>
    <hyperlink ref="A7209" r:id="rId237" display="http://www.seinfra.ce.gov.br/servicos/tabela_custo/?comp=I0705&amp;id=3072"/>
    <hyperlink ref="A7198" r:id="rId238" display="http://www.seinfra.ce.gov.br/servicos/tabela_custo/?comp=C2980&amp;id=3072"/>
    <hyperlink ref="A7197" r:id="rId239" display="http://www.seinfra.ce.gov.br/servicos/tabela_custo/?comp=C0705&amp;id=3072"/>
    <hyperlink ref="A7190" r:id="rId240" display="http://www.seinfra.ce.gov.br/servicos/tabela_custo/?comp=I0773&amp;id=3072"/>
    <hyperlink ref="A7189" r:id="rId241" display="http://www.seinfra.ce.gov.br/servicos/tabela_custo/?comp=I0705&amp;id=3072"/>
    <hyperlink ref="A7177" r:id="rId242" display="http://www.seinfra.ce.gov.br/servicos/tabela_custo/?comp=C2980&amp;id=3072"/>
    <hyperlink ref="A7176" r:id="rId243" display="http://www.seinfra.ce.gov.br/servicos/tabela_custo/?comp=C0705&amp;id=3072"/>
    <hyperlink ref="A7169" r:id="rId244" display="http://www.seinfra.ce.gov.br/servicos/tabela_custo/?comp=I0773&amp;id=3072"/>
    <hyperlink ref="A7168" r:id="rId245" display="http://www.seinfra.ce.gov.br/servicos/tabela_custo/?comp=I0705&amp;id=3072"/>
    <hyperlink ref="A7157" r:id="rId246" display="http://www.seinfra.ce.gov.br/servicos/tabela_custo/?comp=C2980&amp;id=3072"/>
    <hyperlink ref="A7156" r:id="rId247" display="http://www.seinfra.ce.gov.br/servicos/tabela_custo/?comp=C0705&amp;id=3072"/>
    <hyperlink ref="A7149" r:id="rId248" display="http://www.seinfra.ce.gov.br/servicos/tabela_custo/?comp=I0773&amp;id=3072"/>
    <hyperlink ref="A7148" r:id="rId249" display="http://www.seinfra.ce.gov.br/servicos/tabela_custo/?comp=I0705&amp;id=3072"/>
    <hyperlink ref="A7136" r:id="rId250" display="http://www.seinfra.ce.gov.br/servicos/tabela_custo/?comp=C2980&amp;id=3066"/>
    <hyperlink ref="A7135" r:id="rId251" display="http://www.seinfra.ce.gov.br/servicos/tabela_custo/?comp=C0705&amp;id=3066"/>
    <hyperlink ref="A7128" r:id="rId252" display="http://www.seinfra.ce.gov.br/servicos/tabela_custo/?comp=I0772&amp;id=3066"/>
    <hyperlink ref="A7127" r:id="rId253" display="http://www.seinfra.ce.gov.br/servicos/tabela_custo/?comp=I0705&amp;id=3066"/>
    <hyperlink ref="A7116" r:id="rId254" display="http://www.seinfra.ce.gov.br/servicos/tabela_custo/?comp=C2980&amp;id=3066"/>
    <hyperlink ref="A7115" r:id="rId255" display="http://www.seinfra.ce.gov.br/servicos/tabela_custo/?comp=C0705&amp;id=3066"/>
    <hyperlink ref="A7108" r:id="rId256" display="http://www.seinfra.ce.gov.br/servicos/tabela_custo/?comp=I0772&amp;id=3066"/>
    <hyperlink ref="A7107" r:id="rId257" display="http://www.seinfra.ce.gov.br/servicos/tabela_custo/?comp=I0705&amp;id=3066"/>
    <hyperlink ref="A7095" r:id="rId258" display="http://www.seinfra.ce.gov.br/servicos/tabela_custo/?comp=C2980&amp;id=3066"/>
    <hyperlink ref="A7094" r:id="rId259" display="http://www.seinfra.ce.gov.br/servicos/tabela_custo/?comp=C0705&amp;id=3066"/>
    <hyperlink ref="A7087" r:id="rId260" display="http://www.seinfra.ce.gov.br/servicos/tabela_custo/?comp=I0772&amp;id=3066"/>
    <hyperlink ref="A7086" r:id="rId261" display="http://www.seinfra.ce.gov.br/servicos/tabela_custo/?comp=I0705&amp;id=3066"/>
    <hyperlink ref="A7075" r:id="rId262" display="http://www.seinfra.ce.gov.br/servicos/tabela_custo/?comp=C2980&amp;id=3066"/>
    <hyperlink ref="A7074" r:id="rId263" display="http://www.seinfra.ce.gov.br/servicos/tabela_custo/?comp=C0705&amp;id=3066"/>
    <hyperlink ref="A7067" r:id="rId264" display="http://www.seinfra.ce.gov.br/servicos/tabela_custo/?comp=I0772&amp;id=3066"/>
    <hyperlink ref="A7066" r:id="rId265" display="http://www.seinfra.ce.gov.br/servicos/tabela_custo/?comp=I0705&amp;id=3066"/>
    <hyperlink ref="A7053" r:id="rId266" display="http://www.seinfra.ce.gov.br/servicos/tabela_custo/?comp=C2980&amp;id=3066"/>
    <hyperlink ref="A7052" r:id="rId267" display="http://www.seinfra.ce.gov.br/servicos/tabela_custo/?comp=C0705&amp;id=3066"/>
    <hyperlink ref="A7045" r:id="rId268" display="http://www.seinfra.ce.gov.br/servicos/tabela_custo/?comp=I0772&amp;id=3066"/>
    <hyperlink ref="A7044" r:id="rId269" display="http://www.seinfra.ce.gov.br/servicos/tabela_custo/?comp=I0705&amp;id=3066"/>
    <hyperlink ref="A7033" r:id="rId270" display="http://www.seinfra.ce.gov.br/servicos/tabela_custo/?comp=C2980&amp;id=3063"/>
    <hyperlink ref="A7032" r:id="rId271" display="http://www.seinfra.ce.gov.br/servicos/tabela_custo/?comp=C0705&amp;id=3063"/>
    <hyperlink ref="A7025" r:id="rId272" display="http://www.seinfra.ce.gov.br/servicos/tabela_custo/?comp=I0705&amp;id=3063"/>
    <hyperlink ref="A7012" r:id="rId273" display="http://www.seinfra.ce.gov.br/servicos/tabela_custo/?comp=C2980&amp;id=3063"/>
    <hyperlink ref="A7011" r:id="rId274" display="http://www.seinfra.ce.gov.br/servicos/tabela_custo/?comp=C0705&amp;id=3063"/>
    <hyperlink ref="A7004" r:id="rId275" display="http://www.seinfra.ce.gov.br/servicos/tabela_custo/?comp=I0705&amp;id=3063"/>
    <hyperlink ref="A6993" r:id="rId276" display="http://www.seinfra.ce.gov.br/servicos/tabela_custo/?comp=C2980&amp;id=3063"/>
    <hyperlink ref="A6992" r:id="rId277" display="http://www.seinfra.ce.gov.br/servicos/tabela_custo/?comp=C0705&amp;id=3063"/>
    <hyperlink ref="A6985" r:id="rId278" display="http://www.seinfra.ce.gov.br/servicos/tabela_custo/?comp=I0705&amp;id=3063"/>
    <hyperlink ref="A6917" r:id="rId279" display="http://www.seinfra.ce.gov.br/servicos/tabela_custo/?comp=C2921&amp;id=6411"/>
    <hyperlink ref="A6916" r:id="rId280" display="http://www.seinfra.ce.gov.br/servicos/tabela_custo/?comp=C2784&amp;id=6411"/>
    <hyperlink ref="A6915" r:id="rId281" display="http://www.seinfra.ce.gov.br/servicos/tabela_custo/?comp=C1915&amp;id=6411"/>
    <hyperlink ref="A6914" r:id="rId282" display="http://www.seinfra.ce.gov.br/servicos/tabela_custo/?comp=C1609&amp;id=6411"/>
    <hyperlink ref="A6913" r:id="rId283" display="http://www.seinfra.ce.gov.br/servicos/tabela_custo/?comp=C0055&amp;id=6411"/>
    <hyperlink ref="A6889" r:id="rId284" display="http://www.seinfra.ce.gov.br/servicos/tabela_custo/?comp=I0748&amp;id=2240"/>
    <hyperlink ref="A6863" r:id="rId285" display="http://www.seinfra.ce.gov.br/servicos/tabela_custo/?comp=I0748&amp;id=2246"/>
    <hyperlink ref="A6862" r:id="rId286" display="http://www.seinfra.ce.gov.br/servicos/tabela_custo/?comp=I0733&amp;id=2246"/>
    <hyperlink ref="A6838" r:id="rId287" display="http://www.seinfra.ce.gov.br/servicos/tabela_custo/?comp=I0748&amp;id=2245"/>
    <hyperlink ref="A6484" r:id="rId288" display="http://www.seinfra.ce.gov.br/servicos/tabela_custo/?comp=C0170&amp;id=6409"/>
    <hyperlink ref="A6406" r:id="rId289" display="http://www.seinfra.ce.gov.br/servicos/tabela_custo/?comp=C0170&amp;id=6445"/>
    <hyperlink ref="A6387" r:id="rId290" display="http://www.seinfra.ce.gov.br/servicos/tabela_custo/?comp=C0170&amp;id=5604"/>
    <hyperlink ref="A6199" r:id="rId291" display="http://www.seinfra.ce.gov.br/servicos/tabela_custo/?comp=I0751&amp;id=1759"/>
    <hyperlink ref="A6179" r:id="rId292" display="http://www.seinfra.ce.gov.br/servicos/tabela_custo/?comp=I0751&amp;id=1758"/>
    <hyperlink ref="A6100" r:id="rId293" display="http://www.seinfra.ce.gov.br/servicos/tabela_custo/?comp=C1400&amp;id=1534"/>
    <hyperlink ref="A6099" r:id="rId294" display="http://www.seinfra.ce.gov.br/servicos/tabela_custo/?comp=C0840&amp;id=1534"/>
    <hyperlink ref="A6098" r:id="rId295" display="http://www.seinfra.ce.gov.br/servicos/tabela_custo/?comp=C0218&amp;id=1534"/>
    <hyperlink ref="A6097" r:id="rId296" display="http://www.seinfra.ce.gov.br/servicos/tabela_custo/?comp=C0216&amp;id=1534"/>
    <hyperlink ref="A6061" r:id="rId297" display="http://www.seinfra.ce.gov.br/servicos/tabela_custo/?comp=C0840&amp;id=1533"/>
    <hyperlink ref="A6060" r:id="rId298" display="http://www.seinfra.ce.gov.br/servicos/tabela_custo/?comp=C0218&amp;id=1533"/>
    <hyperlink ref="A6059" r:id="rId299" display="http://www.seinfra.ce.gov.br/servicos/tabela_custo/?comp=C0216&amp;id=1533"/>
    <hyperlink ref="A5924" r:id="rId300" display="http://www.seinfra.ce.gov.br/servicos/tabela_custo/?comp=I0749&amp;id=1510"/>
    <hyperlink ref="A5696" r:id="rId301" display="http://www.seinfra.ce.gov.br/servicos/tabela_custo/?comp=C0170&amp;id=4441"/>
    <hyperlink ref="A5561" r:id="rId302" display="http://www.seinfra.ce.gov.br/servicos/tabela_custo/?comp=C0205&amp;id=5858"/>
    <hyperlink ref="A5543" r:id="rId303" display="http://www.seinfra.ce.gov.br/servicos/tabela_custo/?comp=C0171&amp;id=5857"/>
    <hyperlink ref="A5329" r:id="rId304" display="http://www.seinfra.ce.gov.br/servicos/tabela_custo/?comp=I0765&amp;id=1016"/>
    <hyperlink ref="A5311" r:id="rId305" display="http://www.seinfra.ce.gov.br/servicos/tabela_custo/?comp=I0765&amp;id=1017"/>
    <hyperlink ref="A5266" r:id="rId306" display="http://www.seinfra.ce.gov.br/servicos/tabela_custo/?comp=I0765&amp;id=1019"/>
    <hyperlink ref="A5244" r:id="rId307" display="http://www.seinfra.ce.gov.br/servicos/tabela_custo/?comp=I0765&amp;id=1018"/>
    <hyperlink ref="A5139" r:id="rId308" display="http://www.seinfra.ce.gov.br/servicos/tabela_custo/?comp=I0779&amp;id=7058"/>
    <hyperlink ref="A5138" r:id="rId309" display="http://www.seinfra.ce.gov.br/servicos/tabela_custo/?comp=I0776&amp;id=7058"/>
    <hyperlink ref="A5137" r:id="rId310" display="http://www.seinfra.ce.gov.br/servicos/tabela_custo/?comp=I0735&amp;id=7058"/>
    <hyperlink ref="A5136" r:id="rId311" display="http://www.seinfra.ce.gov.br/servicos/tabela_custo/?comp=I0710&amp;id=7058"/>
    <hyperlink ref="A5116" r:id="rId312" display="http://www.seinfra.ce.gov.br/servicos/tabela_custo/?comp=I0779&amp;id=7057"/>
    <hyperlink ref="A5115" r:id="rId313" display="http://www.seinfra.ce.gov.br/servicos/tabela_custo/?comp=I0776&amp;id=7057"/>
    <hyperlink ref="A5114" r:id="rId314" display="http://www.seinfra.ce.gov.br/servicos/tabela_custo/?comp=I0735&amp;id=7057"/>
    <hyperlink ref="A5113" r:id="rId315" display="http://www.seinfra.ce.gov.br/servicos/tabela_custo/?comp=I0710&amp;id=7057"/>
    <hyperlink ref="A5099" r:id="rId316" display="http://www.seinfra.ce.gov.br/servicos/tabela_custo/?comp=C3270&amp;id=2553"/>
    <hyperlink ref="A5098" r:id="rId317" display="http://www.seinfra.ce.gov.br/servicos/tabela_custo/?comp=C1405&amp;id=2553"/>
    <hyperlink ref="A5097" r:id="rId318" display="http://www.seinfra.ce.gov.br/servicos/tabela_custo/?comp=C0214&amp;id=2553"/>
    <hyperlink ref="A5078" r:id="rId319" display="http://www.seinfra.ce.gov.br/servicos/tabela_custo/?comp=C0840&amp;id=6405"/>
    <hyperlink ref="A5077" r:id="rId320" display="http://www.seinfra.ce.gov.br/servicos/tabela_custo/?comp=C0218&amp;id=6405"/>
    <hyperlink ref="A5076" r:id="rId321" display="http://www.seinfra.ce.gov.br/servicos/tabela_custo/?comp=C0216&amp;id=6405"/>
    <hyperlink ref="A5052" r:id="rId322" display="http://www.seinfra.ce.gov.br/servicos/tabela_custo/?comp=C0830&amp;id=6403"/>
    <hyperlink ref="A5023" r:id="rId323" display="http://www.seinfra.ce.gov.br/servicos/tabela_custo/?comp=I0682&amp;id=1358"/>
    <hyperlink ref="A5012" r:id="rId324" display="http://www.seinfra.ce.gov.br/servicos/tabela_custo/?comp=C1603&amp;id=7544"/>
    <hyperlink ref="A5011" r:id="rId325" display="http://www.seinfra.ce.gov.br/servicos/tabela_custo/?comp=C0840&amp;id=7544"/>
    <hyperlink ref="A4989" r:id="rId326" display="http://www.seinfra.ce.gov.br/servicos/tabela_custo/?comp=C1603&amp;id=7543"/>
    <hyperlink ref="A4988" r:id="rId327" display="http://www.seinfra.ce.gov.br/servicos/tabela_custo/?comp=C0840&amp;id=7543"/>
    <hyperlink ref="A4965" r:id="rId328" display="http://www.seinfra.ce.gov.br/servicos/tabela_custo/?comp=C1603&amp;id=7542"/>
    <hyperlink ref="A4964" r:id="rId329" display="http://www.seinfra.ce.gov.br/servicos/tabela_custo/?comp=C0840&amp;id=7542"/>
    <hyperlink ref="A4942" r:id="rId330" display="http://www.seinfra.ce.gov.br/servicos/tabela_custo/?comp=C1603&amp;id=7541"/>
    <hyperlink ref="A4941" r:id="rId331" display="http://www.seinfra.ce.gov.br/servicos/tabela_custo/?comp=C0840&amp;id=7541"/>
    <hyperlink ref="A4918" r:id="rId332" display="http://www.seinfra.ce.gov.br/servicos/tabela_custo/?comp=C1603&amp;id=7547"/>
    <hyperlink ref="A4917" r:id="rId333" display="http://www.seinfra.ce.gov.br/servicos/tabela_custo/?comp=C0840&amp;id=7547"/>
    <hyperlink ref="A4895" r:id="rId334" display="http://www.seinfra.ce.gov.br/servicos/tabela_custo/?comp=C1603&amp;id=7546"/>
    <hyperlink ref="A4894" r:id="rId335" display="http://www.seinfra.ce.gov.br/servicos/tabela_custo/?comp=C0840&amp;id=7546"/>
    <hyperlink ref="A4871" r:id="rId336" display="http://www.seinfra.ce.gov.br/servicos/tabela_custo/?comp=C1603&amp;id=7545"/>
    <hyperlink ref="A4870" r:id="rId337" display="http://www.seinfra.ce.gov.br/servicos/tabela_custo/?comp=C0840&amp;id=7545"/>
    <hyperlink ref="A4846" r:id="rId338" display="http://www.seinfra.ce.gov.br/servicos/tabela_custo/?comp=C1603&amp;id=7540"/>
    <hyperlink ref="A4845" r:id="rId339" display="http://www.seinfra.ce.gov.br/servicos/tabela_custo/?comp=C0840&amp;id=7540"/>
    <hyperlink ref="A4822" r:id="rId340" display="http://www.seinfra.ce.gov.br/servicos/tabela_custo/?comp=C3269&amp;id=5828"/>
    <hyperlink ref="A4821" r:id="rId341" display="http://www.seinfra.ce.gov.br/servicos/tabela_custo/?comp=C0214&amp;id=5828"/>
    <hyperlink ref="A4814" r:id="rId342" display="http://www.seinfra.ce.gov.br/servicos/tabela_custo/?comp=I0753&amp;id=5828"/>
    <hyperlink ref="A4813" r:id="rId343" display="http://www.seinfra.ce.gov.br/servicos/tabela_custo/?comp=I0639&amp;id=5828"/>
    <hyperlink ref="A4798" r:id="rId344" display="http://www.seinfra.ce.gov.br/servicos/tabela_custo/?comp=C3269&amp;id=5831"/>
    <hyperlink ref="A4791" r:id="rId345" display="http://www.seinfra.ce.gov.br/servicos/tabela_custo/?comp=I0753&amp;id=5831"/>
    <hyperlink ref="A4790" r:id="rId346" display="http://www.seinfra.ce.gov.br/servicos/tabela_custo/?comp=I0639&amp;id=5831"/>
    <hyperlink ref="A4779" r:id="rId347" display="http://www.seinfra.ce.gov.br/servicos/tabela_custo/?comp=C3269&amp;id=5830"/>
    <hyperlink ref="A4772" r:id="rId348" display="http://www.seinfra.ce.gov.br/servicos/tabela_custo/?comp=I0753&amp;id=5830"/>
    <hyperlink ref="A4771" r:id="rId349" display="http://www.seinfra.ce.gov.br/servicos/tabela_custo/?comp=I0639&amp;id=5830"/>
    <hyperlink ref="A4743" r:id="rId350" display="http://www.seinfra.ce.gov.br/servicos/tabela_custo/?comp=I0682&amp;id=1359"/>
    <hyperlink ref="A4729" r:id="rId351" display="http://www.seinfra.ce.gov.br/servicos/tabela_custo/?comp=C3211&amp;id=1564"/>
    <hyperlink ref="A4728" r:id="rId352" display="http://www.seinfra.ce.gov.br/servicos/tabela_custo/?comp=C2784&amp;id=1564"/>
    <hyperlink ref="A4727" r:id="rId353" display="http://www.seinfra.ce.gov.br/servicos/tabela_custo/?comp=C0588&amp;id=1564"/>
    <hyperlink ref="A4707" r:id="rId354" display="http://www.seinfra.ce.gov.br/servicos/tabela_custo/?comp=C3324&amp;id=1564"/>
    <hyperlink ref="A4706" r:id="rId355" display="http://www.seinfra.ce.gov.br/servicos/tabela_custo/?comp=C3211&amp;id=1564"/>
    <hyperlink ref="A4705" r:id="rId356" display="http://www.seinfra.ce.gov.br/servicos/tabela_custo/?comp=C2784&amp;id=1564"/>
    <hyperlink ref="A4704" r:id="rId357" display="http://www.seinfra.ce.gov.br/servicos/tabela_custo/?comp=C0588&amp;id=1564"/>
    <hyperlink ref="A4693" r:id="rId358" display="http://www.seinfra.ce.gov.br/servicos/tabela_custo/?comp=C3324&amp;id=1564"/>
    <hyperlink ref="A4692" r:id="rId359" display="http://www.seinfra.ce.gov.br/servicos/tabela_custo/?comp=C3211&amp;id=1564"/>
    <hyperlink ref="A4691" r:id="rId360" display="http://www.seinfra.ce.gov.br/servicos/tabela_custo/?comp=C2784&amp;id=1564"/>
    <hyperlink ref="A4690" r:id="rId361" display="http://www.seinfra.ce.gov.br/servicos/tabela_custo/?comp=C0588&amp;id=1564"/>
    <hyperlink ref="A4677" r:id="rId362" display="http://www.seinfra.ce.gov.br/servicos/tabela_custo/?comp=C3211&amp;id=1564"/>
    <hyperlink ref="A4675" r:id="rId363" display="http://www.seinfra.ce.gov.br/servicos/tabela_custo/?comp=C2784&amp;id=1564"/>
    <hyperlink ref="A4674" r:id="rId364" display="http://www.seinfra.ce.gov.br/servicos/tabela_custo/?comp=C0588&amp;id=1564"/>
    <hyperlink ref="A4623" r:id="rId365" display="http://www.seinfra.ce.gov.br/servicos/tabela_custo/?comp=I0682&amp;id=1154"/>
    <hyperlink ref="A4584" r:id="rId366" display="http://www.seinfra.ce.gov.br/servicos/tabela_custo/?comp=I0682&amp;id=5536"/>
    <hyperlink ref="A4564" r:id="rId367" display="http://www.seinfra.ce.gov.br/servicos/tabela_custo/?comp=I0682&amp;id=5536"/>
    <hyperlink ref="A4541" r:id="rId368" display="http://www.seinfra.ce.gov.br/servicos/tabela_custo/?comp=I0682&amp;id=5536"/>
    <hyperlink ref="A4521" r:id="rId369" display="http://www.seinfra.ce.gov.br/servicos/tabela_custo/?comp=I0682&amp;id=5536"/>
    <hyperlink ref="A4497" r:id="rId370" display="http://www.seinfra.ce.gov.br/servicos/tabela_custo/?comp=I0682&amp;id=5536"/>
    <hyperlink ref="A4478" r:id="rId371" display="http://www.seinfra.ce.gov.br/servicos/tabela_custo/?comp=I0682&amp;id=5536"/>
    <hyperlink ref="A4454" r:id="rId372" display="http://www.seinfra.ce.gov.br/servicos/tabela_custo/?comp=I0682&amp;id=5536"/>
    <hyperlink ref="A4435" r:id="rId373" display="http://www.seinfra.ce.gov.br/servicos/tabela_custo/?comp=I0682&amp;id=5536"/>
    <hyperlink ref="A4417" r:id="rId374" display="http://www.seinfra.ce.gov.br/servicos/tabela_custo/?comp=I0682&amp;id=5536"/>
    <hyperlink ref="A4398" r:id="rId375" display="http://www.seinfra.ce.gov.br/servicos/tabela_custo/?comp=I0682&amp;id=5536"/>
    <hyperlink ref="A4302" r:id="rId376" display="http://www.seinfra.ce.gov.br/servicos/tabela_custo/?comp=I0705&amp;id=7171"/>
    <hyperlink ref="A4008" r:id="rId377" display="http://www.seinfra.ce.gov.br/servicos/tabela_custo/?comp=I0682&amp;id=5445"/>
    <hyperlink ref="A3808" r:id="rId378" display="http://www.seinfra.ce.gov.br/servicos/tabela_custo/?comp=C3268&amp;id=1507"/>
    <hyperlink ref="A3807" r:id="rId379" display="http://www.seinfra.ce.gov.br/servicos/tabela_custo/?comp=C3127&amp;id=1507"/>
    <hyperlink ref="A3806" r:id="rId380" display="http://www.seinfra.ce.gov.br/servicos/tabela_custo/?comp=C2784&amp;id=1507"/>
    <hyperlink ref="A3805" r:id="rId381" display="http://www.seinfra.ce.gov.br/servicos/tabela_custo/?comp=C0588&amp;id=1507"/>
    <hyperlink ref="A3787" r:id="rId382" display="http://www.seinfra.ce.gov.br/servicos/tabela_custo/?comp=C3268&amp;id=1506"/>
    <hyperlink ref="A2097" r:id="rId383" display="http://www.seinfra.ce.gov.br/servicos/tabela_custo/?comp=I0578&amp;id=921"/>
    <hyperlink ref="A3785" r:id="rId384" display="http://www.seinfra.ce.gov.br/servicos/tabela_custo/?comp=C2784&amp;id=1506"/>
    <hyperlink ref="A3784" r:id="rId385" display="http://www.seinfra.ce.gov.br/servicos/tabela_custo/?comp=C0588&amp;id=1506"/>
    <hyperlink ref="A3763" r:id="rId386" display="http://www.seinfra.ce.gov.br/servicos/tabela_custo/?comp=C3268&amp;id=1512"/>
    <hyperlink ref="A3761" r:id="rId387" display="http://www.seinfra.ce.gov.br/servicos/tabela_custo/?comp=C2784&amp;id=1512"/>
    <hyperlink ref="A3760" r:id="rId388" display="http://www.seinfra.ce.gov.br/servicos/tabela_custo/?comp=C1405&amp;id=1512"/>
    <hyperlink ref="A3759" r:id="rId389" display="http://www.seinfra.ce.gov.br/servicos/tabela_custo/?comp=C0588&amp;id=1512"/>
    <hyperlink ref="A3741" r:id="rId390" display="http://www.seinfra.ce.gov.br/servicos/tabela_custo/?comp=C0170&amp;id=6475"/>
    <hyperlink ref="A3724" r:id="rId391" display="http://www.seinfra.ce.gov.br/servicos/tabela_custo/?comp=C0170&amp;id=1537"/>
    <hyperlink ref="A3706" r:id="rId392" display="http://www.seinfra.ce.gov.br/servicos/tabela_custo/?comp=C3324&amp;id=1564"/>
    <hyperlink ref="A3705" r:id="rId393" display="http://www.seinfra.ce.gov.br/servicos/tabela_custo/?comp=C3211&amp;id=1564"/>
    <hyperlink ref="A3680" r:id="rId394" display="http://www.seinfra.ce.gov.br/servicos/tabela_custo/?comp=C3324&amp;id=1566"/>
    <hyperlink ref="A3679" r:id="rId395" display="http://www.seinfra.ce.gov.br/servicos/tabela_custo/?comp=C3251&amp;id=1566"/>
    <hyperlink ref="A3678" r:id="rId396" display="http://www.seinfra.ce.gov.br/servicos/tabela_custo/?comp=C3127&amp;id=1566"/>
    <hyperlink ref="A3677" r:id="rId397" display="http://www.seinfra.ce.gov.br/servicos/tabela_custo/?comp=C2784&amp;id=1566"/>
    <hyperlink ref="A3676" r:id="rId398" display="http://www.seinfra.ce.gov.br/servicos/tabela_custo/?comp=C0588&amp;id=1566"/>
    <hyperlink ref="A3657" r:id="rId399" display="http://www.seinfra.ce.gov.br/servicos/tabela_custo/?comp=C2784&amp;id=1563"/>
    <hyperlink ref="A3656" r:id="rId400" display="http://www.seinfra.ce.gov.br/servicos/tabela_custo/?comp=C0588&amp;id=1563"/>
    <hyperlink ref="A3639" r:id="rId401" display="http://www.seinfra.ce.gov.br/servicos/tabela_custo/?comp=C3268&amp;id=1561"/>
    <hyperlink ref="A3638" r:id="rId402" display="http://www.seinfra.ce.gov.br/servicos/tabela_custo/?comp=C3211&amp;id=1561"/>
    <hyperlink ref="A3637" r:id="rId403" display="http://www.seinfra.ce.gov.br/servicos/tabela_custo/?comp=C2784&amp;id=1561"/>
    <hyperlink ref="A3636" r:id="rId404" display="http://www.seinfra.ce.gov.br/servicos/tabela_custo/?comp=C0588&amp;id=1561"/>
    <hyperlink ref="A3598" r:id="rId405" display="http://www.seinfra.ce.gov.br/servicos/tabela_custo/?comp=I0686&amp;id=1891"/>
    <hyperlink ref="A3583" r:id="rId406" display="http://www.seinfra.ce.gov.br/servicos/tabela_custo/?comp=I0686&amp;id=1888"/>
    <hyperlink ref="A1883" r:id="rId407" display="http://www.seinfra.ce.gov.br/servicos/tabela_custo/?comp=I0773&amp;id=6400"/>
    <hyperlink ref="A1871" r:id="rId408" display="http://www.seinfra.ce.gov.br/servicos/tabela_custo/?comp=C2980&amp;id=6399"/>
    <hyperlink ref="A3503" r:id="rId409" display="http://www.seinfra.ce.gov.br/servicos/tabela_custo/?comp=I0682&amp;id=5308"/>
    <hyperlink ref="A3466" r:id="rId410" display="http://www.seinfra.ce.gov.br/servicos/tabela_custo/?comp=I0682&amp;id=5304"/>
    <hyperlink ref="A3393" r:id="rId411" display="http://www.seinfra.ce.gov.br/servicos/tabela_custo/?comp=C3129&amp;id=1114"/>
    <hyperlink ref="A3350" r:id="rId412" display="http://www.seinfra.ce.gov.br/servicos/tabela_custo/?comp=I0769&amp;id=1047"/>
    <hyperlink ref="A1660" r:id="rId413" display="http://www.seinfra.ce.gov.br/servicos/tabela_custo/?comp=I0705&amp;id=6389"/>
    <hyperlink ref="A3331" r:id="rId414" display="http://www.seinfra.ce.gov.br/servicos/tabela_custo/?comp=I0769&amp;id=1046"/>
    <hyperlink ref="A1641" r:id="rId415" display="http://www.seinfra.ce.gov.br/servicos/tabela_custo/?comp=I0705&amp;id=6388"/>
    <hyperlink ref="A3311" r:id="rId416" display="http://www.seinfra.ce.gov.br/servicos/tabela_custo/?comp=I0727&amp;id=1045"/>
    <hyperlink ref="A3293" r:id="rId417" display="http://www.seinfra.ce.gov.br/servicos/tabela_custo/?comp=I0769&amp;id=1044"/>
    <hyperlink ref="A3075" r:id="rId418" display="http://www.seinfra.ce.gov.br/servicos/tabela_custo/?comp=I0642&amp;id=5870"/>
    <hyperlink ref="A3048" r:id="rId419" display="http://www.seinfra.ce.gov.br/servicos/tabela_custo/?comp=I0779&amp;id=5871"/>
    <hyperlink ref="A3047" r:id="rId420" display="http://www.seinfra.ce.gov.br/servicos/tabela_custo/?comp=I0666&amp;id=5871"/>
    <hyperlink ref="A3033" r:id="rId421" display="http://www.seinfra.ce.gov.br/servicos/tabela_custo/?comp=I0779&amp;id=4130"/>
    <hyperlink ref="A3032" r:id="rId422" display="http://www.seinfra.ce.gov.br/servicos/tabela_custo/?comp=I0666&amp;id=4130"/>
    <hyperlink ref="A3015" r:id="rId423" display="http://www.seinfra.ce.gov.br/servicos/tabela_custo/?comp=I0703&amp;id=5681"/>
    <hyperlink ref="A3001" r:id="rId424" display="http://www.seinfra.ce.gov.br/servicos/tabela_custo/?comp=I0703&amp;id=5670"/>
    <hyperlink ref="A2576" r:id="rId425" display="http://www.seinfra.ce.gov.br/servicos/tabela_custo/?comp=I0706&amp;id=958"/>
    <hyperlink ref="A2972" r:id="rId426" display="http://www.seinfra.ce.gov.br/servicos/tabela_custo/?comp=I0703&amp;id=5668"/>
    <hyperlink ref="A2548" r:id="rId427" display="http://www.seinfra.ce.gov.br/servicos/tabela_custo/?comp=I0734&amp;id=1261"/>
    <hyperlink ref="A2945" r:id="rId428" display="http://www.seinfra.ce.gov.br/servicos/tabela_custo/?comp=I0703&amp;id=5666"/>
    <hyperlink ref="A2931" r:id="rId429" display="http://www.seinfra.ce.gov.br/servicos/tabela_custo/?comp=I0703&amp;id=5665"/>
    <hyperlink ref="A2917" r:id="rId430" display="http://www.seinfra.ce.gov.br/servicos/tabela_custo/?comp=I0703&amp;id=5664"/>
    <hyperlink ref="A2904" r:id="rId431" display="http://www.seinfra.ce.gov.br/servicos/tabela_custo/?comp=I0703&amp;id=5662"/>
    <hyperlink ref="A2890" r:id="rId432" display="http://www.seinfra.ce.gov.br/servicos/tabela_custo/?comp=I0703&amp;id=5661"/>
    <hyperlink ref="A2876" r:id="rId433" display="http://www.seinfra.ce.gov.br/servicos/tabela_custo/?comp=I0703&amp;id=5660"/>
    <hyperlink ref="A2863" r:id="rId434" display="http://www.seinfra.ce.gov.br/servicos/tabela_custo/?comp=I0703&amp;id=5659"/>
    <hyperlink ref="A2849" r:id="rId435" display="http://www.seinfra.ce.gov.br/servicos/tabela_custo/?comp=I0705&amp;id=5678"/>
    <hyperlink ref="A2820" r:id="rId436" display="http://www.seinfra.ce.gov.br/servicos/tabela_custo/?comp=I0705&amp;id=5868"/>
    <hyperlink ref="A2767" r:id="rId437" display="http://www.seinfra.ce.gov.br/servicos/tabela_custo/?comp=I0779&amp;id=918"/>
    <hyperlink ref="A2766" r:id="rId438" display="http://www.seinfra.ce.gov.br/servicos/tabela_custo/?comp=I0666&amp;id=918"/>
    <hyperlink ref="A2752" r:id="rId439" display="http://www.seinfra.ce.gov.br/servicos/tabela_custo/?comp=I0779&amp;id=936"/>
    <hyperlink ref="A2751" r:id="rId440" display="http://www.seinfra.ce.gov.br/servicos/tabela_custo/?comp=I0698&amp;id=936"/>
    <hyperlink ref="A2750" r:id="rId441" display="http://www.seinfra.ce.gov.br/servicos/tabela_custo/?comp=I0683&amp;id=936"/>
    <hyperlink ref="A2749" r:id="rId442" display="http://www.seinfra.ce.gov.br/servicos/tabela_custo/?comp=I0666&amp;id=936"/>
    <hyperlink ref="A2748" r:id="rId443" display="http://www.seinfra.ce.gov.br/servicos/tabela_custo/?comp=I0590&amp;id=936"/>
    <hyperlink ref="A2747" r:id="rId444" display="http://www.seinfra.ce.gov.br/servicos/tabela_custo/?comp=I0569&amp;id=936"/>
    <hyperlink ref="A2717" r:id="rId445" display="http://www.seinfra.ce.gov.br/servicos/tabela_custo/?comp=I0779&amp;id=917"/>
    <hyperlink ref="A2706" r:id="rId446" display="http://www.seinfra.ce.gov.br/servicos/tabela_custo/?comp=I0726&amp;id=4723"/>
    <hyperlink ref="A2689" r:id="rId447" display="http://www.seinfra.ce.gov.br/servicos/tabela_custo/?comp=I0725&amp;id=4724"/>
    <hyperlink ref="A2675" r:id="rId448" display="http://www.seinfra.ce.gov.br/servicos/tabela_custo/?comp=I0780&amp;id=934"/>
    <hyperlink ref="A2674" r:id="rId449" display="http://www.seinfra.ce.gov.br/servicos/tabela_custo/?comp=I0756&amp;id=934"/>
    <hyperlink ref="A2673" r:id="rId450" display="http://www.seinfra.ce.gov.br/servicos/tabela_custo/?comp=I0739&amp;id=934"/>
    <hyperlink ref="A2672" r:id="rId451" display="http://www.seinfra.ce.gov.br/servicos/tabela_custo/?comp=I0723&amp;id=934"/>
    <hyperlink ref="A2671" r:id="rId452" display="http://www.seinfra.ce.gov.br/servicos/tabela_custo/?comp=I0698&amp;id=934"/>
    <hyperlink ref="A2670" r:id="rId453" display="http://www.seinfra.ce.gov.br/servicos/tabela_custo/?comp=I0667&amp;id=934"/>
    <hyperlink ref="A2669" r:id="rId454" display="http://www.seinfra.ce.gov.br/servicos/tabela_custo/?comp=I0642&amp;id=934"/>
    <hyperlink ref="A2668" r:id="rId455" display="http://www.seinfra.ce.gov.br/servicos/tabela_custo/?comp=I0625&amp;id=934"/>
    <hyperlink ref="A2667" r:id="rId456" display="http://www.seinfra.ce.gov.br/servicos/tabela_custo/?comp=I0610&amp;id=934"/>
    <hyperlink ref="A2653" r:id="rId457" display="http://www.seinfra.ce.gov.br/servicos/tabela_custo/?comp=I0780&amp;id=935"/>
    <hyperlink ref="A2652" r:id="rId458" display="http://www.seinfra.ce.gov.br/servicos/tabela_custo/?comp=I0756&amp;id=935"/>
    <hyperlink ref="A2651" r:id="rId459" display="http://www.seinfra.ce.gov.br/servicos/tabela_custo/?comp=I0739&amp;id=935"/>
    <hyperlink ref="A2650" r:id="rId460" display="http://www.seinfra.ce.gov.br/servicos/tabela_custo/?comp=I0723&amp;id=935"/>
    <hyperlink ref="A2649" r:id="rId461" display="http://www.seinfra.ce.gov.br/servicos/tabela_custo/?comp=I0698&amp;id=935"/>
    <hyperlink ref="A2648" r:id="rId462" display="http://www.seinfra.ce.gov.br/servicos/tabela_custo/?comp=I0667&amp;id=935"/>
    <hyperlink ref="A2647" r:id="rId463" display="http://www.seinfra.ce.gov.br/servicos/tabela_custo/?comp=I0642&amp;id=935"/>
    <hyperlink ref="A2646" r:id="rId464" display="http://www.seinfra.ce.gov.br/servicos/tabela_custo/?comp=I0625&amp;id=935"/>
    <hyperlink ref="A2645" r:id="rId465" display="http://www.seinfra.ce.gov.br/servicos/tabela_custo/?comp=I0610&amp;id=935"/>
    <hyperlink ref="A2644" r:id="rId466" display="http://www.seinfra.ce.gov.br/servicos/tabela_custo/?comp=I0590&amp;id=935"/>
    <hyperlink ref="A2633" r:id="rId467" display="http://www.seinfra.ce.gov.br/servicos/tabela_custo/?comp=C3129&amp;id=959"/>
    <hyperlink ref="A2601" r:id="rId468" display="http://www.seinfra.ce.gov.br/servicos/tabela_custo/?comp=C3129&amp;id=960"/>
    <hyperlink ref="A2595" r:id="rId469" display="http://www.seinfra.ce.gov.br/servicos/tabela_custo/?comp=I0725&amp;id=960"/>
    <hyperlink ref="A2594" r:id="rId470" display="http://www.seinfra.ce.gov.br/servicos/tabela_custo/?comp=I0706&amp;id=960"/>
    <hyperlink ref="A2577" r:id="rId471" display="http://www.seinfra.ce.gov.br/servicos/tabela_custo/?comp=I0725&amp;id=958"/>
    <hyperlink ref="A2549" r:id="rId472" display="http://www.seinfra.ce.gov.br/servicos/tabela_custo/?comp=I0769&amp;id=1261"/>
    <hyperlink ref="A2547" r:id="rId473" display="http://www.seinfra.ce.gov.br/servicos/tabela_custo/?comp=I0727&amp;id=1261"/>
    <hyperlink ref="A2533" r:id="rId474" display="http://www.seinfra.ce.gov.br/servicos/tabela_custo/?comp=I0769&amp;id=1256"/>
    <hyperlink ref="A2532" r:id="rId475" display="http://www.seinfra.ce.gov.br/servicos/tabela_custo/?comp=I0765&amp;id=1256"/>
    <hyperlink ref="A2531" r:id="rId476" display="http://www.seinfra.ce.gov.br/servicos/tabela_custo/?comp=I0727&amp;id=1256"/>
    <hyperlink ref="A2515" r:id="rId477" display="http://www.seinfra.ce.gov.br/servicos/tabela_custo/?comp=I0769&amp;id=1255"/>
    <hyperlink ref="A2514" r:id="rId478" display="http://www.seinfra.ce.gov.br/servicos/tabela_custo/?comp=I0765&amp;id=1255"/>
    <hyperlink ref="A2513" r:id="rId479" display="http://www.seinfra.ce.gov.br/servicos/tabela_custo/?comp=I0727&amp;id=1255"/>
    <hyperlink ref="A2499" r:id="rId480" display="http://www.seinfra.ce.gov.br/servicos/tabela_custo/?comp=I0734&amp;id=1252"/>
    <hyperlink ref="A2485" r:id="rId481" display="http://www.seinfra.ce.gov.br/servicos/tabela_custo/?comp=I0735&amp;id=1250"/>
    <hyperlink ref="A2471" r:id="rId482" display="http://www.seinfra.ce.gov.br/servicos/tabela_custo/?comp=I0765&amp;id=1248"/>
    <hyperlink ref="A2457" r:id="rId483" display="http://www.seinfra.ce.gov.br/servicos/tabela_custo/?comp=I0765&amp;id=1246"/>
    <hyperlink ref="A2310" r:id="rId484" display="http://www.seinfra.ce.gov.br/servicos/tabela_custo/?comp=I0769&amp;id=5864"/>
    <hyperlink ref="A2309" r:id="rId485" display="http://www.seinfra.ce.gov.br/servicos/tabela_custo/?comp=I0759&amp;id=5864"/>
    <hyperlink ref="A2308" r:id="rId486" display="http://www.seinfra.ce.gov.br/servicos/tabela_custo/?comp=I0728&amp;id=5864"/>
    <hyperlink ref="A2325" r:id="rId487" display="http://www.seinfra.ce.gov.br/servicos/tabela_custo/?comp=I0759&amp;id=5863"/>
    <hyperlink ref="A2324" r:id="rId488" display="http://www.seinfra.ce.gov.br/servicos/tabela_custo/?comp=I0728&amp;id=5863"/>
    <hyperlink ref="A2278" r:id="rId489" display="http://www.seinfra.ce.gov.br/servicos/tabela_custo/?comp=I0769&amp;id=5865"/>
    <hyperlink ref="A2277" r:id="rId490" display="http://www.seinfra.ce.gov.br/servicos/tabela_custo/?comp=I0759&amp;id=5865"/>
    <hyperlink ref="A2276" r:id="rId491" display="http://www.seinfra.ce.gov.br/servicos/tabela_custo/?comp=I0728&amp;id=5865"/>
    <hyperlink ref="A2275" r:id="rId492" display="http://www.seinfra.ce.gov.br/servicos/tabela_custo/?comp=I0683&amp;id=5865"/>
    <hyperlink ref="A2274" r:id="rId493" display="http://www.seinfra.ce.gov.br/servicos/tabela_custo/?comp=I0654&amp;id=5865"/>
    <hyperlink ref="A2273" r:id="rId494" display="http://www.seinfra.ce.gov.br/servicos/tabela_custo/?comp=I0645&amp;id=5865"/>
    <hyperlink ref="A2272" r:id="rId495" display="http://www.seinfra.ce.gov.br/servicos/tabela_custo/?comp=I0614&amp;id=5865"/>
    <hyperlink ref="A2271" r:id="rId496" display="http://www.seinfra.ce.gov.br/servicos/tabela_custo/?comp=I0569&amp;id=5865"/>
    <hyperlink ref="A556" r:id="rId497" display="http://www.seinfra.ce.gov.br/servicos/tabela_custo/?comp=I0775&amp;id=775"/>
    <hyperlink ref="A555" r:id="rId498" display="http://www.seinfra.ce.gov.br/servicos/tabela_custo/?comp=I0758&amp;id=775"/>
    <hyperlink ref="A2243" r:id="rId499" display="http://www.seinfra.ce.gov.br/servicos/tabela_custo/?comp=I0764&amp;id=5866"/>
    <hyperlink ref="A2242" r:id="rId500" display="http://www.seinfra.ce.gov.br/servicos/tabela_custo/?comp=I0759&amp;id=5866"/>
    <hyperlink ref="A2241" r:id="rId501" display="http://www.seinfra.ce.gov.br/servicos/tabela_custo/?comp=I0742&amp;id=5866"/>
    <hyperlink ref="A2240" r:id="rId502" display="http://www.seinfra.ce.gov.br/servicos/tabela_custo/?comp=I0728&amp;id=5866"/>
    <hyperlink ref="A2239" r:id="rId503" display="http://www.seinfra.ce.gov.br/servicos/tabela_custo/?comp=I0707&amp;id=5866"/>
    <hyperlink ref="A2238" r:id="rId504" display="http://www.seinfra.ce.gov.br/servicos/tabela_custo/?comp=I0683&amp;id=5866"/>
    <hyperlink ref="A2237" r:id="rId505" display="http://www.seinfra.ce.gov.br/servicos/tabela_custo/?comp=I0658&amp;id=5866"/>
    <hyperlink ref="A2236" r:id="rId506" display="http://www.seinfra.ce.gov.br/servicos/tabela_custo/?comp=I0654&amp;id=5866"/>
    <hyperlink ref="A2235" r:id="rId507" display="http://www.seinfra.ce.gov.br/servicos/tabela_custo/?comp=I0651&amp;id=5866"/>
    <hyperlink ref="A2234" r:id="rId508" display="http://www.seinfra.ce.gov.br/servicos/tabela_custo/?comp=I0645&amp;id=5866"/>
    <hyperlink ref="A2233" r:id="rId509" display="http://www.seinfra.ce.gov.br/servicos/tabela_custo/?comp=I0628&amp;id=5866"/>
    <hyperlink ref="A2232" r:id="rId510" display="http://www.seinfra.ce.gov.br/servicos/tabela_custo/?comp=I0614&amp;id=5866"/>
    <hyperlink ref="A2231" r:id="rId511" display="http://www.seinfra.ce.gov.br/servicos/tabela_custo/?comp=I0593&amp;id=5866"/>
    <hyperlink ref="A2230" r:id="rId512" display="http://www.seinfra.ce.gov.br/servicos/tabela_custo/?comp=I0569&amp;id=5866"/>
    <hyperlink ref="A1992" r:id="rId513" display="http://www.seinfra.ce.gov.br/servicos/tabela_custo/?comp=C1280&amp;id=689"/>
    <hyperlink ref="A505" r:id="rId514" display="http://www.seinfra.ce.gov.br/servicos/tabela_custo/?comp=I0786&amp;id=773"/>
    <hyperlink ref="A503" r:id="rId515" display="http://www.seinfra.ce.gov.br/servicos/tabela_custo/?comp=I0758&amp;id=773"/>
    <hyperlink ref="A2182" r:id="rId516" display="http://www.seinfra.ce.gov.br/servicos/tabela_custo/?comp=I0690&amp;id=1578"/>
    <hyperlink ref="A2171" r:id="rId517" display="http://www.seinfra.ce.gov.br/servicos/tabela_custo/?comp=I0690&amp;id=1035"/>
    <hyperlink ref="A2158" r:id="rId518" display="http://www.seinfra.ce.gov.br/servicos/tabela_custo/?comp=I0688&amp;id=1403"/>
    <hyperlink ref="A2157" r:id="rId519" display="http://www.seinfra.ce.gov.br/servicos/tabela_custo/?comp=I0576&amp;id=1403"/>
    <hyperlink ref="A2143" r:id="rId520" display="http://www.seinfra.ce.gov.br/servicos/tabela_custo/?comp=I0708&amp;id=923"/>
    <hyperlink ref="A2142" r:id="rId521" display="http://www.seinfra.ce.gov.br/servicos/tabela_custo/?comp=I0690&amp;id=923"/>
    <hyperlink ref="A2128" r:id="rId522" display="http://www.seinfra.ce.gov.br/servicos/tabela_custo/?comp=I0708&amp;id=924"/>
    <hyperlink ref="A2127" r:id="rId523" display="http://www.seinfra.ce.gov.br/servicos/tabela_custo/?comp=I0690&amp;id=924"/>
    <hyperlink ref="A2112" r:id="rId524" display="http://www.seinfra.ce.gov.br/servicos/tabela_custo/?comp=I0708&amp;id=1032"/>
    <hyperlink ref="A2111" r:id="rId525" display="http://www.seinfra.ce.gov.br/servicos/tabela_custo/?comp=I0690&amp;id=1032"/>
    <hyperlink ref="A2083" r:id="rId526" display="http://www.seinfra.ce.gov.br/servicos/tabela_custo/?comp=I0578&amp;id=922"/>
    <hyperlink ref="A2067" r:id="rId527" display="http://www.seinfra.ce.gov.br/servicos/tabela_custo/?comp=I0578&amp;id=1024"/>
    <hyperlink ref="A2053" r:id="rId528" display="http://www.seinfra.ce.gov.br/servicos/tabela_custo/?comp=C1280&amp;id=5394"/>
    <hyperlink ref="A2031" r:id="rId529" display="http://www.seinfra.ce.gov.br/servicos/tabela_custo/?comp=C1280&amp;id=906"/>
    <hyperlink ref="A1924" r:id="rId530" display="http://www.seinfra.ce.gov.br/servicos/tabela_custo/?comp=I0704&amp;id=905"/>
    <hyperlink ref="A1891" r:id="rId531" display="http://www.seinfra.ce.gov.br/servicos/tabela_custo/?comp=C2980&amp;id=6400"/>
    <hyperlink ref="A1890" r:id="rId532" display="http://www.seinfra.ce.gov.br/servicos/tabela_custo/?comp=C0705&amp;id=6400"/>
    <hyperlink ref="A1882" r:id="rId533" display="http://www.seinfra.ce.gov.br/servicos/tabela_custo/?comp=I0705&amp;id=6400"/>
    <hyperlink ref="A1870" r:id="rId534" display="http://www.seinfra.ce.gov.br/servicos/tabela_custo/?comp=C0705&amp;id=6399"/>
    <hyperlink ref="A1863" r:id="rId535" display="http://www.seinfra.ce.gov.br/servicos/tabela_custo/?comp=I0773&amp;id=6399"/>
    <hyperlink ref="A1862" r:id="rId536" display="http://www.seinfra.ce.gov.br/servicos/tabela_custo/?comp=I0705&amp;id=6399"/>
    <hyperlink ref="A1851" r:id="rId537" display="http://www.seinfra.ce.gov.br/servicos/tabela_custo/?comp=C2980&amp;id=6398"/>
    <hyperlink ref="A1850" r:id="rId538" display="http://www.seinfra.ce.gov.br/servicos/tabela_custo/?comp=C0705&amp;id=6398"/>
    <hyperlink ref="A1843" r:id="rId539" display="http://www.seinfra.ce.gov.br/servicos/tabela_custo/?comp=I0773&amp;id=6398"/>
    <hyperlink ref="A1842" r:id="rId540" display="http://www.seinfra.ce.gov.br/servicos/tabela_custo/?comp=I0705&amp;id=6398"/>
    <hyperlink ref="A1831" r:id="rId541" display="http://www.seinfra.ce.gov.br/servicos/tabela_custo/?comp=C2980&amp;id=6397"/>
    <hyperlink ref="A1830" r:id="rId542" display="http://www.seinfra.ce.gov.br/servicos/tabela_custo/?comp=C0705&amp;id=6397"/>
    <hyperlink ref="A1823" r:id="rId543" display="http://www.seinfra.ce.gov.br/servicos/tabela_custo/?comp=I0773&amp;id=6397"/>
    <hyperlink ref="A1822" r:id="rId544" display="http://www.seinfra.ce.gov.br/servicos/tabela_custo/?comp=I0705&amp;id=6397"/>
    <hyperlink ref="A1811" r:id="rId545" display="http://www.seinfra.ce.gov.br/servicos/tabela_custo/?comp=C2980&amp;id=6396"/>
    <hyperlink ref="A1810" r:id="rId546" display="http://www.seinfra.ce.gov.br/servicos/tabela_custo/?comp=C0705&amp;id=6396"/>
    <hyperlink ref="A1803" r:id="rId547" display="http://www.seinfra.ce.gov.br/servicos/tabela_custo/?comp=I0773&amp;id=6396"/>
    <hyperlink ref="A1802" r:id="rId548" display="http://www.seinfra.ce.gov.br/servicos/tabela_custo/?comp=I0705&amp;id=6396"/>
    <hyperlink ref="A1791" r:id="rId549" display="http://www.seinfra.ce.gov.br/servicos/tabela_custo/?comp=C2980&amp;id=6395"/>
    <hyperlink ref="A1790" r:id="rId550" display="http://www.seinfra.ce.gov.br/servicos/tabela_custo/?comp=C0705&amp;id=6395"/>
    <hyperlink ref="A1783" r:id="rId551" display="http://www.seinfra.ce.gov.br/servicos/tabela_custo/?comp=I0773&amp;id=6395"/>
    <hyperlink ref="A1782" r:id="rId552" display="http://www.seinfra.ce.gov.br/servicos/tabela_custo/?comp=I0705&amp;id=6395"/>
    <hyperlink ref="A1771" r:id="rId553" display="http://www.seinfra.ce.gov.br/servicos/tabela_custo/?comp=C2980&amp;id=6394"/>
    <hyperlink ref="A1770" r:id="rId554" display="http://www.seinfra.ce.gov.br/servicos/tabela_custo/?comp=C0705&amp;id=6394"/>
    <hyperlink ref="A1763" r:id="rId555" display="http://www.seinfra.ce.gov.br/servicos/tabela_custo/?comp=I0772&amp;id=6394"/>
    <hyperlink ref="A1762" r:id="rId556" display="http://www.seinfra.ce.gov.br/servicos/tabela_custo/?comp=I0705&amp;id=6394"/>
    <hyperlink ref="A1748" r:id="rId557" display="http://www.seinfra.ce.gov.br/servicos/tabela_custo/?comp=C2980&amp;id=6393"/>
    <hyperlink ref="A1747" r:id="rId558" display="http://www.seinfra.ce.gov.br/servicos/tabela_custo/?comp=C0705&amp;id=6393"/>
    <hyperlink ref="A1740" r:id="rId559" display="http://www.seinfra.ce.gov.br/servicos/tabela_custo/?comp=I0772&amp;id=6393"/>
    <hyperlink ref="A1739" r:id="rId560" display="http://www.seinfra.ce.gov.br/servicos/tabela_custo/?comp=I0705&amp;id=6393"/>
    <hyperlink ref="A1728" r:id="rId561" display="http://www.seinfra.ce.gov.br/servicos/tabela_custo/?comp=C2980&amp;id=6392"/>
    <hyperlink ref="A1727" r:id="rId562" display="http://www.seinfra.ce.gov.br/servicos/tabela_custo/?comp=C0705&amp;id=6392"/>
    <hyperlink ref="A1720" r:id="rId563" display="http://www.seinfra.ce.gov.br/servicos/tabela_custo/?comp=I0772&amp;id=6392"/>
    <hyperlink ref="A1719" r:id="rId564" display="http://www.seinfra.ce.gov.br/servicos/tabela_custo/?comp=I0705&amp;id=6392"/>
    <hyperlink ref="A1706" r:id="rId565" display="http://www.seinfra.ce.gov.br/servicos/tabela_custo/?comp=C2980&amp;id=6391"/>
    <hyperlink ref="A1705" r:id="rId566" display="http://www.seinfra.ce.gov.br/servicos/tabela_custo/?comp=C0705&amp;id=6391"/>
    <hyperlink ref="A1698" r:id="rId567" display="http://www.seinfra.ce.gov.br/servicos/tabela_custo/?comp=I0772&amp;id=6391"/>
    <hyperlink ref="A1697" r:id="rId568" display="http://www.seinfra.ce.gov.br/servicos/tabela_custo/?comp=I0705&amp;id=6391"/>
    <hyperlink ref="A1686" r:id="rId569" display="http://www.seinfra.ce.gov.br/servicos/tabela_custo/?comp=C2980&amp;id=6390"/>
    <hyperlink ref="A1685" r:id="rId570" display="http://www.seinfra.ce.gov.br/servicos/tabela_custo/?comp=C0705&amp;id=6390"/>
    <hyperlink ref="A1678" r:id="rId571" display="http://www.seinfra.ce.gov.br/servicos/tabela_custo/?comp=I0705&amp;id=6390"/>
    <hyperlink ref="A1668" r:id="rId572" display="http://www.seinfra.ce.gov.br/servicos/tabela_custo/?comp=C2980&amp;id=6389"/>
    <hyperlink ref="A1667" r:id="rId573" display="http://www.seinfra.ce.gov.br/servicos/tabela_custo/?comp=C0705&amp;id=6389"/>
    <hyperlink ref="A1649" r:id="rId574" display="http://www.seinfra.ce.gov.br/servicos/tabela_custo/?comp=C2980&amp;id=6388"/>
    <hyperlink ref="A1648" r:id="rId575" display="http://www.seinfra.ce.gov.br/servicos/tabela_custo/?comp=C0705&amp;id=6388"/>
    <hyperlink ref="A1629" r:id="rId576" display="http://www.seinfra.ce.gov.br/servicos/tabela_custo/?comp=C0724&amp;id=6387"/>
    <hyperlink ref="A1614" r:id="rId577" display="http://www.seinfra.ce.gov.br/servicos/tabela_custo/?comp=C0723&amp;id=6386"/>
    <hyperlink ref="A1599" r:id="rId578" display="http://www.seinfra.ce.gov.br/servicos/tabela_custo/?comp=C0722&amp;id=6385"/>
    <hyperlink ref="A1583" r:id="rId579" display="http://www.seinfra.ce.gov.br/servicos/tabela_custo/?comp=C0727&amp;id=6384"/>
    <hyperlink ref="A1568" r:id="rId580" display="http://www.seinfra.ce.gov.br/servicos/tabela_custo/?comp=C0720&amp;id=6383"/>
    <hyperlink ref="A1553" r:id="rId581" display="http://www.seinfra.ce.gov.br/servicos/tabela_custo/?comp=C0719&amp;id=6382"/>
    <hyperlink ref="A1537" r:id="rId582" display="http://www.seinfra.ce.gov.br/servicos/tabela_custo/?comp=C0719&amp;id=6381"/>
    <hyperlink ref="A1522" r:id="rId583" display="http://www.seinfra.ce.gov.br/servicos/tabela_custo/?comp=C0718&amp;id=6380"/>
    <hyperlink ref="A1507" r:id="rId584" display="http://www.seinfra.ce.gov.br/servicos/tabela_custo/?comp=C0727&amp;id=6378"/>
    <hyperlink ref="A1493" r:id="rId585" display="http://www.seinfra.ce.gov.br/servicos/tabela_custo/?comp=C0727&amp;id=6378"/>
    <hyperlink ref="A1205" r:id="rId586" display="http://www.seinfra.ce.gov.br/servicos/tabela_custo/?comp=I0769&amp;id=6344"/>
    <hyperlink ref="A1204" r:id="rId587" display="http://www.seinfra.ce.gov.br/servicos/tabela_custo/?comp=I0727&amp;id=6344"/>
    <hyperlink ref="A1143" r:id="rId588" display="http://www.seinfra.ce.gov.br/servicos/tabela_custo/?comp=C2980&amp;id=6377"/>
    <hyperlink ref="A1142" r:id="rId589" display="http://www.seinfra.ce.gov.br/servicos/tabela_custo/?comp=C0703&amp;id=6377"/>
    <hyperlink ref="A1136" r:id="rId590" display="http://www.seinfra.ce.gov.br/servicos/tabela_custo/?comp=I0705&amp;id=6377"/>
    <hyperlink ref="A830" r:id="rId591" display="http://www.seinfra.ce.gov.br/servicos/tabela_custo/?comp=I0769&amp;id=603"/>
    <hyperlink ref="A829" r:id="rId592" display="http://www.seinfra.ce.gov.br/servicos/tabela_custo/?comp=I0728&amp;id=603"/>
    <hyperlink ref="A680" r:id="rId593" display="http://www.seinfra.ce.gov.br/servicos/tabela_custo/?comp=I0769&amp;id=5022"/>
    <hyperlink ref="A679" r:id="rId594" display="http://www.seinfra.ce.gov.br/servicos/tabela_custo/?comp=I0728&amp;id=5022"/>
    <hyperlink ref="A557" r:id="rId595" display="http://www.seinfra.ce.gov.br/servicos/tabela_custo/?comp=I0786&amp;id=775"/>
    <hyperlink ref="A539" r:id="rId596" display="http://www.seinfra.ce.gov.br/servicos/tabela_custo/?comp=I0775&amp;id=771"/>
    <hyperlink ref="A538" r:id="rId597" display="http://www.seinfra.ce.gov.br/servicos/tabela_custo/?comp=I0758&amp;id=771"/>
    <hyperlink ref="A537" r:id="rId598" display="http://www.seinfra.ce.gov.br/servicos/tabela_custo/?comp=I0700&amp;id=771"/>
    <hyperlink ref="A522" r:id="rId599" display="http://www.seinfra.ce.gov.br/servicos/tabela_custo/?comp=I0775&amp;id=770"/>
    <hyperlink ref="A521" r:id="rId600" display="http://www.seinfra.ce.gov.br/servicos/tabela_custo/?comp=I0758&amp;id=770"/>
    <hyperlink ref="A520" r:id="rId601" display="http://www.seinfra.ce.gov.br/servicos/tabela_custo/?comp=I0700&amp;id=770"/>
    <hyperlink ref="A420" r:id="rId602" display="http://www.seinfra.ce.gov.br/servicos/tabela_custo/?comp=I0705&amp;id=776"/>
    <hyperlink ref="A356" r:id="rId603" display="http://www.seinfra.ce.gov.br/servicos/tabela_custo/?comp=C0836&amp;id=759"/>
    <hyperlink ref="A332" r:id="rId604" display="http://www.seinfra.ce.gov.br/servicos/tabela_custo/?comp=C2784&amp;id=5393"/>
    <hyperlink ref="A331" r:id="rId605" display="http://www.seinfra.ce.gov.br/servicos/tabela_custo/?comp=C0840&amp;id=5393"/>
    <hyperlink ref="A330" r:id="rId606" display="http://www.seinfra.ce.gov.br/servicos/tabela_custo/?comp=C0836&amp;id=5393"/>
    <hyperlink ref="A329" r:id="rId607" display="http://www.seinfra.ce.gov.br/servicos/tabela_custo/?comp=C0216&amp;id=5393"/>
    <hyperlink ref="A328" r:id="rId608" display="http://www.seinfra.ce.gov.br/servicos/tabela_custo/?comp=C0171&amp;id=5393"/>
    <hyperlink ref="A327" r:id="rId609" display="http://www.seinfra.ce.gov.br/servicos/tabela_custo/?comp=C0074&amp;id=5393"/>
    <hyperlink ref="A326" r:id="rId610" display="http://www.seinfra.ce.gov.br/servicos/tabela_custo/?comp=C0073&amp;id=5393"/>
    <hyperlink ref="A273" r:id="rId611" display="http://www.seinfra.ce.gov.br/servicos/tabela_custo/?comp=C1915&amp;id=754"/>
    <hyperlink ref="A272" r:id="rId612" display="http://www.seinfra.ce.gov.br/servicos/tabela_custo/?comp=C0836&amp;id=754"/>
    <hyperlink ref="A234" r:id="rId613" display="http://www.seinfra.ce.gov.br/servicos/tabela_custo/?comp=C0836&amp;id=753"/>
    <hyperlink ref="A194" r:id="rId614" display="http://www.seinfra.ce.gov.br/servicos/tabela_custo/?comp=I0682&amp;id=750"/>
    <hyperlink ref="A87" r:id="rId615" display="http://www.seinfra.ce.gov.br/servicos/tabela_custo/?comp=I0786&amp;id=544"/>
    <hyperlink ref="A86" r:id="rId616" display="http://www.seinfra.ce.gov.br/servicos/tabela_custo/?comp=I0760&amp;id=544"/>
    <hyperlink ref="A85" r:id="rId617" display="http://www.seinfra.ce.gov.br/servicos/tabela_custo/?comp=I0731&amp;id=544"/>
    <hyperlink ref="A64" r:id="rId618" display="http://www.seinfra.ce.gov.br/servicos/tabela_custo/?comp=I0786&amp;id=544"/>
    <hyperlink ref="A63" r:id="rId619" display="http://www.seinfra.ce.gov.br/servicos/tabela_custo/?comp=I0760&amp;id=544"/>
    <hyperlink ref="A62" r:id="rId620" display="http://www.seinfra.ce.gov.br/servicos/tabela_custo/?comp=I0731&amp;id=544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76" orientation="portrait" r:id="rId621"/>
  <headerFooter alignWithMargins="0">
    <oddHeader>&amp;RPágina &amp;P</oddHeader>
  </headerFooter>
  <colBreaks count="1" manualBreakCount="1">
    <brk id="6" max="1048575" man="1"/>
  </colBreaks>
  <drawing r:id="rId62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89"/>
  <sheetViews>
    <sheetView workbookViewId="0">
      <selection activeCell="B400" sqref="B400"/>
    </sheetView>
  </sheetViews>
  <sheetFormatPr defaultRowHeight="12.75"/>
  <cols>
    <col min="1" max="1" width="5.85546875" customWidth="1"/>
    <col min="2" max="2" width="100.5703125" customWidth="1"/>
    <col min="3" max="3" width="6.5703125" customWidth="1"/>
    <col min="4" max="4" width="15.140625" customWidth="1"/>
    <col min="5" max="6" width="0.140625" hidden="1" customWidth="1"/>
  </cols>
  <sheetData>
    <row r="1" spans="1:6" ht="15" customHeight="1">
      <c r="A1" s="8"/>
      <c r="B1" s="42"/>
      <c r="C1" s="70" t="s">
        <v>5569</v>
      </c>
      <c r="D1" s="71">
        <v>39845</v>
      </c>
    </row>
    <row r="2" spans="1:6">
      <c r="A2" s="43"/>
      <c r="B2" s="10"/>
      <c r="C2" s="72" t="s">
        <v>10083</v>
      </c>
      <c r="D2" s="73">
        <f ca="1">TODAY()</f>
        <v>43131</v>
      </c>
    </row>
    <row r="3" spans="1:6">
      <c r="A3" s="43"/>
      <c r="B3" s="10"/>
      <c r="C3" s="74"/>
      <c r="D3" s="75"/>
    </row>
    <row r="4" spans="1:6" ht="12.75" customHeight="1">
      <c r="A4" s="43"/>
      <c r="B4" s="44"/>
      <c r="C4" s="81" t="s">
        <v>5206</v>
      </c>
      <c r="D4" s="76">
        <v>1.228</v>
      </c>
    </row>
    <row r="5" spans="1:6">
      <c r="A5" s="43"/>
      <c r="B5" s="49"/>
      <c r="C5" s="82"/>
      <c r="D5" s="77"/>
    </row>
    <row r="6" spans="1:6">
      <c r="A6" s="43"/>
      <c r="B6" s="49"/>
      <c r="C6" s="81" t="s">
        <v>5570</v>
      </c>
      <c r="D6" s="78">
        <v>0.25</v>
      </c>
    </row>
    <row r="7" spans="1:6">
      <c r="A7" s="43"/>
      <c r="B7" s="49"/>
      <c r="C7" s="10"/>
      <c r="D7" s="45"/>
    </row>
    <row r="8" spans="1:6" ht="15.75">
      <c r="A8" s="43"/>
      <c r="B8" s="80" t="s">
        <v>5205</v>
      </c>
      <c r="C8" s="10"/>
      <c r="D8" s="45"/>
    </row>
    <row r="9" spans="1:6" ht="15.75">
      <c r="A9" s="43"/>
      <c r="B9" s="79"/>
      <c r="C9" s="10"/>
      <c r="D9" s="45"/>
    </row>
    <row r="10" spans="1:6" ht="18.75">
      <c r="A10" s="51"/>
      <c r="B10" s="52" t="s">
        <v>10084</v>
      </c>
      <c r="C10" s="46"/>
      <c r="D10" s="47"/>
    </row>
    <row r="11" spans="1:6">
      <c r="A11" s="69" t="s">
        <v>10085</v>
      </c>
      <c r="B11" s="69" t="s">
        <v>10086</v>
      </c>
      <c r="C11" s="69" t="s">
        <v>13354</v>
      </c>
      <c r="D11" s="69" t="s">
        <v>10087</v>
      </c>
      <c r="E11" s="50" t="s">
        <v>7646</v>
      </c>
      <c r="F11" s="48"/>
    </row>
    <row r="12" spans="1:6" hidden="1">
      <c r="A12" s="66" t="s">
        <v>10831</v>
      </c>
      <c r="B12" s="54" t="s">
        <v>10088</v>
      </c>
      <c r="C12" s="56"/>
      <c r="D12" s="57"/>
    </row>
    <row r="13" spans="1:6" ht="15" hidden="1">
      <c r="A13" s="39" t="s">
        <v>10089</v>
      </c>
      <c r="B13" s="33" t="s">
        <v>10090</v>
      </c>
      <c r="C13" s="58" t="s">
        <v>4675</v>
      </c>
      <c r="D13" s="89">
        <f>Composições!B20</f>
        <v>0.82</v>
      </c>
    </row>
    <row r="14" spans="1:6" ht="15" hidden="1">
      <c r="A14" s="32" t="s">
        <v>10091</v>
      </c>
      <c r="B14" s="29" t="s">
        <v>10092</v>
      </c>
      <c r="C14" s="59" t="s">
        <v>6555</v>
      </c>
      <c r="D14" s="90">
        <f>Composições!B40</f>
        <v>2.42</v>
      </c>
    </row>
    <row r="15" spans="1:6" ht="15" hidden="1">
      <c r="A15" s="39" t="s">
        <v>10093</v>
      </c>
      <c r="B15" s="33" t="s">
        <v>10094</v>
      </c>
      <c r="C15" s="58" t="s">
        <v>4675</v>
      </c>
      <c r="D15" s="89">
        <f>Composições!B59</f>
        <v>1.1200000000000001</v>
      </c>
    </row>
    <row r="16" spans="1:6" ht="15" hidden="1">
      <c r="A16" s="67" t="s">
        <v>10095</v>
      </c>
      <c r="B16" s="30" t="s">
        <v>10096</v>
      </c>
      <c r="C16" s="59" t="s">
        <v>4675</v>
      </c>
      <c r="D16" s="90">
        <f>Composições!B82</f>
        <v>0.84</v>
      </c>
    </row>
    <row r="17" spans="1:5" ht="15">
      <c r="A17" s="133" t="s">
        <v>10097</v>
      </c>
      <c r="B17" s="136" t="s">
        <v>10098</v>
      </c>
      <c r="C17" s="137"/>
      <c r="D17" s="89"/>
    </row>
    <row r="18" spans="1:5" ht="15" hidden="1">
      <c r="A18" s="68" t="s">
        <v>10099</v>
      </c>
      <c r="B18" s="34" t="s">
        <v>10100</v>
      </c>
      <c r="C18" s="58" t="s">
        <v>4675</v>
      </c>
      <c r="D18" s="89">
        <f>Composições!B107</f>
        <v>51.86</v>
      </c>
    </row>
    <row r="19" spans="1:5" ht="12.75" hidden="1" customHeight="1">
      <c r="A19" s="68" t="s">
        <v>10101</v>
      </c>
      <c r="B19" s="34" t="s">
        <v>10102</v>
      </c>
      <c r="C19" s="58" t="s">
        <v>4675</v>
      </c>
      <c r="D19" s="89">
        <f>Composições!B118</f>
        <v>291.77</v>
      </c>
    </row>
    <row r="20" spans="1:5" ht="15" hidden="1">
      <c r="A20" s="68" t="s">
        <v>13429</v>
      </c>
      <c r="B20" s="33" t="s">
        <v>10103</v>
      </c>
      <c r="C20" s="58"/>
      <c r="D20" s="89"/>
    </row>
    <row r="21" spans="1:5" ht="15" hidden="1">
      <c r="A21" s="146" t="s">
        <v>10104</v>
      </c>
      <c r="B21" s="147" t="s">
        <v>10105</v>
      </c>
      <c r="C21" s="64" t="s">
        <v>10106</v>
      </c>
      <c r="D21" s="92">
        <f>Composições!B132</f>
        <v>0.44</v>
      </c>
    </row>
    <row r="22" spans="1:5" ht="15">
      <c r="A22" s="146" t="s">
        <v>10107</v>
      </c>
      <c r="B22" s="147" t="s">
        <v>10108</v>
      </c>
      <c r="C22" s="64" t="s">
        <v>10106</v>
      </c>
      <c r="D22" s="92">
        <f>Composições!B146</f>
        <v>1.42</v>
      </c>
    </row>
    <row r="23" spans="1:5" ht="15">
      <c r="A23" s="68" t="s">
        <v>6957</v>
      </c>
      <c r="B23" s="35" t="s">
        <v>6958</v>
      </c>
      <c r="C23" s="58" t="s">
        <v>6555</v>
      </c>
      <c r="D23" s="89">
        <f>Composições!B158</f>
        <v>136.03</v>
      </c>
      <c r="E23" s="19"/>
    </row>
    <row r="24" spans="1:5" ht="15">
      <c r="A24" s="138" t="s">
        <v>10109</v>
      </c>
      <c r="B24" s="136" t="s">
        <v>11945</v>
      </c>
      <c r="C24" s="137"/>
      <c r="D24" s="89"/>
    </row>
    <row r="25" spans="1:5" ht="15" hidden="1">
      <c r="A25" s="68" t="s">
        <v>11946</v>
      </c>
      <c r="B25" s="35" t="s">
        <v>6960</v>
      </c>
      <c r="C25" s="58" t="s">
        <v>6555</v>
      </c>
      <c r="D25" s="89">
        <f>Composições!B191</f>
        <v>386.7</v>
      </c>
      <c r="E25" s="19"/>
    </row>
    <row r="26" spans="1:5" ht="15" hidden="1">
      <c r="A26" s="68" t="s">
        <v>11948</v>
      </c>
      <c r="B26" s="33" t="s">
        <v>11947</v>
      </c>
      <c r="C26" s="58" t="s">
        <v>10106</v>
      </c>
      <c r="D26" s="89">
        <f>Composições!B231</f>
        <v>61.46</v>
      </c>
    </row>
    <row r="27" spans="1:5" ht="15" hidden="1">
      <c r="A27" s="68" t="s">
        <v>6959</v>
      </c>
      <c r="B27" s="35" t="s">
        <v>6961</v>
      </c>
      <c r="C27" s="58" t="s">
        <v>6555</v>
      </c>
      <c r="D27" s="89">
        <f>Composições!B269</f>
        <v>2611.2800000000002</v>
      </c>
      <c r="E27" s="19"/>
    </row>
    <row r="28" spans="1:5" ht="15" hidden="1">
      <c r="A28" s="68" t="s">
        <v>6962</v>
      </c>
      <c r="B28" s="35" t="s">
        <v>6963</v>
      </c>
      <c r="C28" s="58" t="s">
        <v>6555</v>
      </c>
      <c r="D28" s="89">
        <f>Composições!B319</f>
        <v>1045</v>
      </c>
      <c r="E28" s="21"/>
    </row>
    <row r="29" spans="1:5" ht="15" hidden="1">
      <c r="A29" s="68" t="s">
        <v>6964</v>
      </c>
      <c r="B29" s="35" t="s">
        <v>6967</v>
      </c>
      <c r="C29" s="58" t="s">
        <v>6555</v>
      </c>
      <c r="D29" s="89">
        <f>Composições!B340</f>
        <v>247.2</v>
      </c>
      <c r="E29" s="23"/>
    </row>
    <row r="30" spans="1:5" ht="15" hidden="1">
      <c r="A30" s="68" t="s">
        <v>6965</v>
      </c>
      <c r="B30" s="35" t="s">
        <v>6968</v>
      </c>
      <c r="C30" s="58" t="s">
        <v>6555</v>
      </c>
      <c r="D30" s="89">
        <f>Composições!B353</f>
        <v>705.79</v>
      </c>
      <c r="E30" s="23"/>
    </row>
    <row r="31" spans="1:5" ht="15" hidden="1">
      <c r="A31" s="68" t="s">
        <v>6966</v>
      </c>
      <c r="B31" s="35" t="s">
        <v>6969</v>
      </c>
      <c r="C31" s="58" t="s">
        <v>6555</v>
      </c>
      <c r="D31" s="89">
        <f>Composições!B378</f>
        <v>1476.17</v>
      </c>
      <c r="E31" s="23"/>
    </row>
    <row r="32" spans="1:5" ht="15">
      <c r="A32" s="146" t="s">
        <v>599</v>
      </c>
      <c r="B32" s="147" t="s">
        <v>11949</v>
      </c>
      <c r="C32" s="64" t="s">
        <v>10106</v>
      </c>
      <c r="D32" s="92">
        <f>Composições!B399</f>
        <v>452.46</v>
      </c>
    </row>
    <row r="33" spans="1:5" ht="12.75" hidden="1" customHeight="1">
      <c r="A33" s="68" t="s">
        <v>600</v>
      </c>
      <c r="B33" s="36" t="s">
        <v>6970</v>
      </c>
      <c r="C33" s="60" t="s">
        <v>7309</v>
      </c>
      <c r="D33" s="89">
        <f>Composições!B417</f>
        <v>2.7</v>
      </c>
      <c r="E33" s="24"/>
    </row>
    <row r="34" spans="1:5" ht="12.75" hidden="1" customHeight="1">
      <c r="A34" s="68" t="s">
        <v>601</v>
      </c>
      <c r="B34" s="36" t="s">
        <v>597</v>
      </c>
      <c r="C34" s="58" t="s">
        <v>10106</v>
      </c>
      <c r="D34" s="89">
        <f>Composições!B428</f>
        <v>42.44</v>
      </c>
      <c r="E34" s="24"/>
    </row>
    <row r="35" spans="1:5" ht="15" hidden="1">
      <c r="A35" s="68" t="s">
        <v>602</v>
      </c>
      <c r="B35" s="36" t="s">
        <v>598</v>
      </c>
      <c r="C35" s="58" t="s">
        <v>10106</v>
      </c>
      <c r="D35" s="89">
        <f>Composições!B445</f>
        <v>47.55</v>
      </c>
      <c r="E35" s="24"/>
    </row>
    <row r="36" spans="1:5" ht="15">
      <c r="A36" s="133" t="s">
        <v>11950</v>
      </c>
      <c r="B36" s="136" t="s">
        <v>11951</v>
      </c>
      <c r="C36" s="137"/>
      <c r="D36" s="89"/>
    </row>
    <row r="37" spans="1:5" ht="15">
      <c r="A37" s="40" t="s">
        <v>11952</v>
      </c>
      <c r="B37" s="147" t="s">
        <v>11953</v>
      </c>
      <c r="C37" s="64" t="s">
        <v>10106</v>
      </c>
      <c r="D37" s="92">
        <f>Composições!B466</f>
        <v>2.39</v>
      </c>
    </row>
    <row r="38" spans="1:5" ht="15">
      <c r="A38" s="39" t="s">
        <v>11954</v>
      </c>
      <c r="B38" s="33" t="s">
        <v>11955</v>
      </c>
      <c r="C38" s="58" t="s">
        <v>4675</v>
      </c>
      <c r="D38" s="89">
        <f>Composições!B488</f>
        <v>0.13</v>
      </c>
    </row>
    <row r="39" spans="1:5" ht="15" hidden="1">
      <c r="A39" s="39" t="s">
        <v>11956</v>
      </c>
      <c r="B39" s="33" t="s">
        <v>11957</v>
      </c>
      <c r="C39" s="58" t="s">
        <v>4675</v>
      </c>
      <c r="D39" s="89">
        <f>Composições!B500</f>
        <v>1.41</v>
      </c>
    </row>
    <row r="40" spans="1:5" ht="15" hidden="1">
      <c r="A40" s="39" t="s">
        <v>607</v>
      </c>
      <c r="B40" s="35" t="s">
        <v>603</v>
      </c>
      <c r="C40" s="65" t="s">
        <v>606</v>
      </c>
      <c r="D40" s="89">
        <f>Composições!B517</f>
        <v>409.87</v>
      </c>
      <c r="E40" s="17"/>
    </row>
    <row r="41" spans="1:5" ht="15" hidden="1">
      <c r="A41" s="39" t="s">
        <v>608</v>
      </c>
      <c r="B41" s="35" t="s">
        <v>604</v>
      </c>
      <c r="C41" s="58" t="s">
        <v>10106</v>
      </c>
      <c r="D41" s="89">
        <f>Composições!B534</f>
        <v>0.21</v>
      </c>
      <c r="E41" s="23"/>
    </row>
    <row r="42" spans="1:5" ht="15" hidden="1">
      <c r="A42" s="39" t="s">
        <v>609</v>
      </c>
      <c r="B42" s="35" t="s">
        <v>605</v>
      </c>
      <c r="C42" s="58" t="s">
        <v>4675</v>
      </c>
      <c r="D42" s="89">
        <f>Composições!B552</f>
        <v>1.92</v>
      </c>
      <c r="E42" s="23"/>
    </row>
    <row r="43" spans="1:5" ht="15" hidden="1">
      <c r="A43" s="39" t="s">
        <v>610</v>
      </c>
      <c r="B43" s="35" t="s">
        <v>2886</v>
      </c>
      <c r="C43" s="58" t="s">
        <v>10106</v>
      </c>
      <c r="D43" s="89">
        <f>Composições!B569</f>
        <v>1.65</v>
      </c>
      <c r="E43" s="23"/>
    </row>
    <row r="44" spans="1:5" ht="15" hidden="1">
      <c r="A44" s="133" t="s">
        <v>2461</v>
      </c>
      <c r="B44" s="136" t="s">
        <v>11958</v>
      </c>
      <c r="C44" s="137"/>
      <c r="D44" s="89"/>
    </row>
    <row r="45" spans="1:5" ht="15" hidden="1">
      <c r="A45" s="39" t="s">
        <v>11959</v>
      </c>
      <c r="B45" s="35" t="s">
        <v>2887</v>
      </c>
      <c r="C45" s="58" t="s">
        <v>10106</v>
      </c>
      <c r="D45" s="89">
        <f>Composições!B587</f>
        <v>57.38</v>
      </c>
      <c r="E45" s="23"/>
    </row>
    <row r="46" spans="1:5" ht="15" hidden="1">
      <c r="A46" s="39" t="s">
        <v>11961</v>
      </c>
      <c r="B46" s="35" t="s">
        <v>2888</v>
      </c>
      <c r="C46" s="58" t="s">
        <v>10106</v>
      </c>
      <c r="D46" s="89">
        <f>Composições!B599</f>
        <v>38.64</v>
      </c>
      <c r="E46" s="23"/>
    </row>
    <row r="47" spans="1:5" ht="15" hidden="1">
      <c r="A47" s="39" t="s">
        <v>11481</v>
      </c>
      <c r="B47" s="35" t="s">
        <v>2889</v>
      </c>
      <c r="C47" s="58" t="s">
        <v>10106</v>
      </c>
      <c r="D47" s="89">
        <f>Composições!B611</f>
        <v>19.32</v>
      </c>
      <c r="E47" s="23"/>
    </row>
    <row r="48" spans="1:5" ht="15" hidden="1">
      <c r="A48" s="39" t="s">
        <v>11482</v>
      </c>
      <c r="B48" s="35" t="s">
        <v>2890</v>
      </c>
      <c r="C48" s="62" t="s">
        <v>4675</v>
      </c>
      <c r="D48" s="89">
        <f>Composições!B628</f>
        <v>7.21</v>
      </c>
      <c r="E48" s="23"/>
    </row>
    <row r="49" spans="1:5" ht="15" hidden="1">
      <c r="A49" s="39" t="s">
        <v>11483</v>
      </c>
      <c r="B49" s="35" t="s">
        <v>2891</v>
      </c>
      <c r="C49" s="58" t="s">
        <v>10106</v>
      </c>
      <c r="D49" s="89">
        <f>Composições!B640</f>
        <v>3.86</v>
      </c>
      <c r="E49" s="23"/>
    </row>
    <row r="50" spans="1:5" ht="15" hidden="1">
      <c r="A50" s="39" t="s">
        <v>11484</v>
      </c>
      <c r="B50" s="35" t="s">
        <v>2892</v>
      </c>
      <c r="C50" s="58" t="s">
        <v>10106</v>
      </c>
      <c r="D50" s="89">
        <f>Composições!B652</f>
        <v>1.61</v>
      </c>
      <c r="E50" s="23"/>
    </row>
    <row r="51" spans="1:5" ht="15" hidden="1">
      <c r="A51" s="39" t="s">
        <v>11485</v>
      </c>
      <c r="B51" s="35" t="s">
        <v>2893</v>
      </c>
      <c r="C51" s="58" t="s">
        <v>10106</v>
      </c>
      <c r="D51" s="89">
        <f>Composições!B664</f>
        <v>10.82</v>
      </c>
      <c r="E51" s="23"/>
    </row>
    <row r="52" spans="1:5" ht="15" hidden="1">
      <c r="A52" s="39" t="s">
        <v>11486</v>
      </c>
      <c r="B52" s="35" t="s">
        <v>2894</v>
      </c>
      <c r="C52" s="58" t="s">
        <v>11972</v>
      </c>
      <c r="D52" s="89">
        <f>Composições!B676</f>
        <v>200.69</v>
      </c>
      <c r="E52" s="23"/>
    </row>
    <row r="53" spans="1:5" ht="15" hidden="1">
      <c r="A53" s="39" t="s">
        <v>11487</v>
      </c>
      <c r="B53" s="35" t="s">
        <v>2895</v>
      </c>
      <c r="C53" s="58" t="s">
        <v>11972</v>
      </c>
      <c r="D53" s="89">
        <f>Composições!B691</f>
        <v>83.73</v>
      </c>
      <c r="E53" s="23"/>
    </row>
    <row r="54" spans="1:5" ht="15" hidden="1">
      <c r="A54" s="39" t="s">
        <v>11488</v>
      </c>
      <c r="B54" s="35" t="s">
        <v>5805</v>
      </c>
      <c r="C54" s="62" t="s">
        <v>4675</v>
      </c>
      <c r="D54" s="89">
        <f>Composições!B703</f>
        <v>10.31</v>
      </c>
      <c r="E54" s="23"/>
    </row>
    <row r="55" spans="1:5" ht="15" hidden="1">
      <c r="A55" s="39" t="s">
        <v>11489</v>
      </c>
      <c r="B55" s="35" t="s">
        <v>5806</v>
      </c>
      <c r="C55" s="58" t="s">
        <v>10106</v>
      </c>
      <c r="D55" s="89">
        <f>Composições!B719</f>
        <v>4.7699999999999996</v>
      </c>
      <c r="E55" s="23"/>
    </row>
    <row r="56" spans="1:5" ht="15" hidden="1">
      <c r="A56" s="39" t="s">
        <v>11490</v>
      </c>
      <c r="B56" s="35" t="s">
        <v>5807</v>
      </c>
      <c r="C56" s="58" t="s">
        <v>10106</v>
      </c>
      <c r="D56" s="89">
        <f>Composições!B731</f>
        <v>11.76</v>
      </c>
      <c r="E56" s="23"/>
    </row>
    <row r="57" spans="1:5" ht="15" hidden="1">
      <c r="A57" s="39" t="s">
        <v>11491</v>
      </c>
      <c r="B57" s="35" t="s">
        <v>5808</v>
      </c>
      <c r="C57" s="58" t="s">
        <v>10106</v>
      </c>
      <c r="D57" s="89">
        <f>Composições!B743</f>
        <v>8.7200000000000006</v>
      </c>
      <c r="E57" s="23"/>
    </row>
    <row r="58" spans="1:5" ht="15" hidden="1">
      <c r="A58" s="39" t="s">
        <v>11492</v>
      </c>
      <c r="B58" s="35" t="s">
        <v>5809</v>
      </c>
      <c r="C58" s="58" t="s">
        <v>10106</v>
      </c>
      <c r="D58" s="89">
        <f>Composições!B755</f>
        <v>10.82</v>
      </c>
      <c r="E58" s="23"/>
    </row>
    <row r="59" spans="1:5" ht="15" hidden="1">
      <c r="A59" s="39" t="s">
        <v>11493</v>
      </c>
      <c r="B59" s="35" t="s">
        <v>12422</v>
      </c>
      <c r="C59" s="58" t="s">
        <v>10106</v>
      </c>
      <c r="D59" s="89">
        <f>Composições!B766</f>
        <v>4.83</v>
      </c>
      <c r="E59" s="23"/>
    </row>
    <row r="60" spans="1:5" ht="15" hidden="1">
      <c r="A60" s="39" t="s">
        <v>11494</v>
      </c>
      <c r="B60" s="35" t="s">
        <v>12423</v>
      </c>
      <c r="C60" s="58" t="s">
        <v>10106</v>
      </c>
      <c r="D60" s="89">
        <f>Composições!B778</f>
        <v>2.0099999999999998</v>
      </c>
      <c r="E60" s="23"/>
    </row>
    <row r="61" spans="1:5" ht="15" hidden="1">
      <c r="A61" s="39" t="s">
        <v>11495</v>
      </c>
      <c r="B61" s="35" t="s">
        <v>12424</v>
      </c>
      <c r="C61" s="58" t="s">
        <v>10106</v>
      </c>
      <c r="D61" s="89">
        <f>Composições!B790</f>
        <v>1.23</v>
      </c>
      <c r="E61" s="23"/>
    </row>
    <row r="62" spans="1:5" ht="15" hidden="1">
      <c r="A62" s="39" t="s">
        <v>11496</v>
      </c>
      <c r="B62" s="35" t="s">
        <v>12425</v>
      </c>
      <c r="C62" s="58" t="s">
        <v>10106</v>
      </c>
      <c r="D62" s="89">
        <f>Composições!B802</f>
        <v>3.22</v>
      </c>
      <c r="E62" s="23"/>
    </row>
    <row r="63" spans="1:5" ht="15" hidden="1">
      <c r="A63" s="39" t="s">
        <v>11497</v>
      </c>
      <c r="B63" s="35" t="s">
        <v>12426</v>
      </c>
      <c r="C63" s="62" t="s">
        <v>6555</v>
      </c>
      <c r="D63" s="89">
        <f>Composições!B813</f>
        <v>6.43</v>
      </c>
      <c r="E63" s="23"/>
    </row>
    <row r="64" spans="1:5" ht="15" hidden="1">
      <c r="A64" s="39" t="s">
        <v>11498</v>
      </c>
      <c r="B64" s="35" t="s">
        <v>12427</v>
      </c>
      <c r="C64" s="58" t="s">
        <v>11972</v>
      </c>
      <c r="D64" s="89">
        <f>Composições!B841</f>
        <v>83.73</v>
      </c>
      <c r="E64" s="23"/>
    </row>
    <row r="65" spans="1:5" ht="15" hidden="1">
      <c r="A65" s="39" t="s">
        <v>11499</v>
      </c>
      <c r="B65" s="35" t="s">
        <v>12428</v>
      </c>
      <c r="C65" s="58" t="s">
        <v>10106</v>
      </c>
      <c r="D65" s="89">
        <f>Composições!B855</f>
        <v>4.51</v>
      </c>
      <c r="E65" s="23"/>
    </row>
    <row r="66" spans="1:5" ht="15" hidden="1">
      <c r="A66" s="39" t="s">
        <v>11500</v>
      </c>
      <c r="B66" s="35" t="s">
        <v>12429</v>
      </c>
      <c r="C66" s="58" t="s">
        <v>10106</v>
      </c>
      <c r="D66" s="89">
        <f>Composições!B867</f>
        <v>9.02</v>
      </c>
      <c r="E66" s="23"/>
    </row>
    <row r="67" spans="1:5" ht="15" hidden="1">
      <c r="A67" s="39" t="s">
        <v>11501</v>
      </c>
      <c r="B67" s="35" t="s">
        <v>11477</v>
      </c>
      <c r="C67" s="58" t="s">
        <v>10106</v>
      </c>
      <c r="D67" s="89">
        <f>Composições!B879</f>
        <v>8.3699999999999992</v>
      </c>
      <c r="E67" s="23"/>
    </row>
    <row r="68" spans="1:5" ht="15" hidden="1">
      <c r="A68" s="39" t="s">
        <v>11502</v>
      </c>
      <c r="B68" s="35" t="s">
        <v>11478</v>
      </c>
      <c r="C68" s="58" t="s">
        <v>10106</v>
      </c>
      <c r="D68" s="89">
        <f>Composições!B891</f>
        <v>5.67</v>
      </c>
      <c r="E68" s="23"/>
    </row>
    <row r="69" spans="1:5" ht="15" hidden="1">
      <c r="A69" s="39" t="s">
        <v>11503</v>
      </c>
      <c r="B69" s="35" t="s">
        <v>11479</v>
      </c>
      <c r="C69" s="58" t="s">
        <v>10106</v>
      </c>
      <c r="D69" s="89">
        <f>Composições!B901</f>
        <v>6.04</v>
      </c>
      <c r="E69" s="23"/>
    </row>
    <row r="70" spans="1:5" ht="15" hidden="1">
      <c r="A70" s="39" t="s">
        <v>11504</v>
      </c>
      <c r="B70" s="35" t="s">
        <v>12430</v>
      </c>
      <c r="C70" s="58" t="s">
        <v>10106</v>
      </c>
      <c r="D70" s="89">
        <f>Composições!B913</f>
        <v>8.0500000000000007</v>
      </c>
      <c r="E70" s="23"/>
    </row>
    <row r="71" spans="1:5" ht="15" hidden="1">
      <c r="A71" s="39" t="s">
        <v>11505</v>
      </c>
      <c r="B71" s="35" t="s">
        <v>12431</v>
      </c>
      <c r="C71" s="58" t="s">
        <v>10106</v>
      </c>
      <c r="D71" s="89">
        <f>Composições!B925</f>
        <v>17.18</v>
      </c>
      <c r="E71" s="23"/>
    </row>
    <row r="72" spans="1:5" ht="15" hidden="1">
      <c r="A72" s="39" t="s">
        <v>11506</v>
      </c>
      <c r="B72" s="35" t="s">
        <v>12432</v>
      </c>
      <c r="C72" s="58" t="s">
        <v>10106</v>
      </c>
      <c r="D72" s="89">
        <f>Composições!B937</f>
        <v>3.22</v>
      </c>
      <c r="E72" s="23"/>
    </row>
    <row r="73" spans="1:5" ht="15" hidden="1">
      <c r="A73" s="39" t="s">
        <v>11507</v>
      </c>
      <c r="B73" s="35" t="s">
        <v>12433</v>
      </c>
      <c r="C73" s="58" t="s">
        <v>10106</v>
      </c>
      <c r="D73" s="89">
        <f>Composições!B948</f>
        <v>16.100000000000001</v>
      </c>
      <c r="E73" s="23"/>
    </row>
    <row r="74" spans="1:5" ht="15" hidden="1">
      <c r="A74" s="39" t="s">
        <v>11508</v>
      </c>
      <c r="B74" s="35" t="s">
        <v>11472</v>
      </c>
      <c r="C74" s="58" t="s">
        <v>10106</v>
      </c>
      <c r="D74" s="89">
        <f>Composições!B960</f>
        <v>16.100000000000001</v>
      </c>
      <c r="E74" s="23"/>
    </row>
    <row r="75" spans="1:5" ht="15" hidden="1">
      <c r="A75" s="39" t="s">
        <v>11509</v>
      </c>
      <c r="B75" s="35" t="s">
        <v>11480</v>
      </c>
      <c r="C75" s="58" t="s">
        <v>10106</v>
      </c>
      <c r="D75" s="89">
        <f>Composições!B972</f>
        <v>16.100000000000001</v>
      </c>
      <c r="E75" s="23"/>
    </row>
    <row r="76" spans="1:5" ht="15" hidden="1">
      <c r="A76" s="39" t="s">
        <v>11510</v>
      </c>
      <c r="B76" s="35" t="s">
        <v>11473</v>
      </c>
      <c r="C76" s="58" t="s">
        <v>10106</v>
      </c>
      <c r="D76" s="89">
        <f>Composições!B984</f>
        <v>18.600000000000001</v>
      </c>
      <c r="E76" s="23"/>
    </row>
    <row r="77" spans="1:5" ht="15" hidden="1">
      <c r="A77" s="39" t="s">
        <v>11511</v>
      </c>
      <c r="B77" s="35" t="s">
        <v>11474</v>
      </c>
      <c r="C77" s="58" t="s">
        <v>10106</v>
      </c>
      <c r="D77" s="89">
        <f>Composições!B995</f>
        <v>5.15</v>
      </c>
      <c r="E77" s="23"/>
    </row>
    <row r="78" spans="1:5" ht="15" hidden="1">
      <c r="A78" s="39" t="s">
        <v>11512</v>
      </c>
      <c r="B78" s="35" t="s">
        <v>11475</v>
      </c>
      <c r="C78" s="62" t="s">
        <v>4675</v>
      </c>
      <c r="D78" s="89">
        <f>Composições!B1007</f>
        <v>8.3699999999999992</v>
      </c>
      <c r="E78" s="23"/>
    </row>
    <row r="79" spans="1:5" ht="15" hidden="1">
      <c r="A79" s="39" t="s">
        <v>11513</v>
      </c>
      <c r="B79" s="35" t="s">
        <v>11476</v>
      </c>
      <c r="C79" s="62" t="s">
        <v>11131</v>
      </c>
      <c r="D79" s="89">
        <f>Composições!B1019</f>
        <v>0.1</v>
      </c>
      <c r="E79" s="23"/>
    </row>
    <row r="80" spans="1:5" ht="15" hidden="1">
      <c r="A80" s="39" t="s">
        <v>9098</v>
      </c>
      <c r="B80" s="35" t="s">
        <v>11132</v>
      </c>
      <c r="C80" s="58" t="s">
        <v>10106</v>
      </c>
      <c r="D80" s="89">
        <f>Composições!B1031</f>
        <v>2.83</v>
      </c>
      <c r="E80" s="23"/>
    </row>
    <row r="81" spans="1:5" ht="15" hidden="1">
      <c r="A81" s="39" t="s">
        <v>9099</v>
      </c>
      <c r="B81" s="34" t="s">
        <v>11960</v>
      </c>
      <c r="C81" s="58" t="s">
        <v>10106</v>
      </c>
      <c r="D81" s="89">
        <f>Composições!B826</f>
        <v>8.1300000000000008</v>
      </c>
      <c r="E81" s="23"/>
    </row>
    <row r="82" spans="1:5" ht="15" hidden="1">
      <c r="A82" s="39" t="s">
        <v>9100</v>
      </c>
      <c r="B82" s="35" t="s">
        <v>11133</v>
      </c>
      <c r="C82" s="58" t="s">
        <v>10106</v>
      </c>
      <c r="D82" s="89">
        <f>Composições!B1041</f>
        <v>9.4499999999999993</v>
      </c>
      <c r="E82" s="23"/>
    </row>
    <row r="83" spans="1:5" ht="15" hidden="1">
      <c r="A83" s="39" t="s">
        <v>9101</v>
      </c>
      <c r="B83" s="35" t="s">
        <v>9097</v>
      </c>
      <c r="C83" s="58" t="s">
        <v>11972</v>
      </c>
      <c r="D83" s="89">
        <f>Composições!B1052</f>
        <v>154.58000000000001</v>
      </c>
      <c r="E83" s="23"/>
    </row>
    <row r="84" spans="1:5" ht="15" hidden="1">
      <c r="A84" s="39" t="s">
        <v>9102</v>
      </c>
      <c r="B84" s="35" t="s">
        <v>11134</v>
      </c>
      <c r="C84" s="62" t="s">
        <v>4675</v>
      </c>
      <c r="D84" s="89">
        <f>Composições!B1064</f>
        <v>45.34</v>
      </c>
      <c r="E84" s="23"/>
    </row>
    <row r="85" spans="1:5" ht="15" hidden="1">
      <c r="A85" s="39" t="s">
        <v>9103</v>
      </c>
      <c r="B85" s="35" t="s">
        <v>11135</v>
      </c>
      <c r="C85" s="62" t="s">
        <v>4675</v>
      </c>
      <c r="D85" s="89">
        <f>Composições!B1075</f>
        <v>0.14000000000000001</v>
      </c>
      <c r="E85" s="23"/>
    </row>
    <row r="86" spans="1:5" ht="15" hidden="1">
      <c r="A86" s="39" t="s">
        <v>9104</v>
      </c>
      <c r="B86" s="35" t="s">
        <v>11136</v>
      </c>
      <c r="C86" s="58" t="s">
        <v>10106</v>
      </c>
      <c r="D86" s="89">
        <f>Composições!B1087</f>
        <v>1.1299999999999999</v>
      </c>
      <c r="E86" s="23"/>
    </row>
    <row r="87" spans="1:5" ht="15" hidden="1">
      <c r="A87" s="39" t="s">
        <v>9105</v>
      </c>
      <c r="B87" s="35" t="s">
        <v>11137</v>
      </c>
      <c r="C87" s="58" t="s">
        <v>10106</v>
      </c>
      <c r="D87" s="89">
        <f>Composições!B1098</f>
        <v>1.7</v>
      </c>
      <c r="E87" s="23"/>
    </row>
    <row r="88" spans="1:5" ht="15" hidden="1">
      <c r="A88" s="39" t="s">
        <v>9106</v>
      </c>
      <c r="B88" s="35" t="s">
        <v>11138</v>
      </c>
      <c r="C88" s="62" t="s">
        <v>6555</v>
      </c>
      <c r="D88" s="89">
        <f>Composições!B1109</f>
        <v>26.79</v>
      </c>
      <c r="E88" s="23"/>
    </row>
    <row r="89" spans="1:5" ht="15" hidden="1">
      <c r="A89" s="39" t="s">
        <v>4978</v>
      </c>
      <c r="B89" s="35" t="s">
        <v>11139</v>
      </c>
      <c r="C89" s="58" t="s">
        <v>10106</v>
      </c>
      <c r="D89" s="89">
        <f>Composições!B1121</f>
        <v>1.42</v>
      </c>
      <c r="E89" s="23"/>
    </row>
    <row r="90" spans="1:5" ht="15" hidden="1">
      <c r="A90" s="39" t="s">
        <v>4979</v>
      </c>
      <c r="B90" s="35" t="s">
        <v>11140</v>
      </c>
      <c r="C90" s="62" t="s">
        <v>4675</v>
      </c>
      <c r="D90" s="89">
        <f>Composições!B1133</f>
        <v>27.56</v>
      </c>
      <c r="E90" s="23"/>
    </row>
    <row r="91" spans="1:5" ht="15" hidden="1">
      <c r="A91" s="39" t="s">
        <v>4980</v>
      </c>
      <c r="B91" s="35" t="s">
        <v>11141</v>
      </c>
      <c r="C91" s="58" t="s">
        <v>10106</v>
      </c>
      <c r="D91" s="89">
        <f>Composições!B1151</f>
        <v>3.22</v>
      </c>
      <c r="E91" s="23"/>
    </row>
    <row r="92" spans="1:5" ht="15" hidden="1">
      <c r="A92" s="39" t="s">
        <v>4981</v>
      </c>
      <c r="B92" s="35" t="s">
        <v>11142</v>
      </c>
      <c r="C92" s="58" t="s">
        <v>10106</v>
      </c>
      <c r="D92" s="89">
        <f>Composições!B1163</f>
        <v>2.68</v>
      </c>
      <c r="E92" s="23"/>
    </row>
    <row r="93" spans="1:5" ht="15" hidden="1">
      <c r="A93" s="39" t="s">
        <v>4982</v>
      </c>
      <c r="B93" s="35" t="s">
        <v>11143</v>
      </c>
      <c r="C93" s="62" t="s">
        <v>4675</v>
      </c>
      <c r="D93" s="89">
        <f>Composições!B1177</f>
        <v>3.22</v>
      </c>
      <c r="E93" s="23"/>
    </row>
    <row r="94" spans="1:5" ht="15" hidden="1">
      <c r="A94" s="39" t="s">
        <v>4983</v>
      </c>
      <c r="B94" s="35" t="s">
        <v>9093</v>
      </c>
      <c r="C94" s="62" t="s">
        <v>4675</v>
      </c>
      <c r="D94" s="89">
        <f>Composições!B1189</f>
        <v>3.22</v>
      </c>
      <c r="E94" s="23"/>
    </row>
    <row r="95" spans="1:5" ht="15" hidden="1">
      <c r="A95" s="39" t="s">
        <v>4984</v>
      </c>
      <c r="B95" s="35" t="s">
        <v>1303</v>
      </c>
      <c r="C95" s="58" t="s">
        <v>10106</v>
      </c>
      <c r="D95" s="89">
        <f>Composições!B1201</f>
        <v>8.49</v>
      </c>
      <c r="E95" s="23"/>
    </row>
    <row r="96" spans="1:5" ht="15" hidden="1">
      <c r="A96" s="39" t="s">
        <v>4985</v>
      </c>
      <c r="B96" s="35" t="s">
        <v>9094</v>
      </c>
      <c r="C96" s="58" t="s">
        <v>10106</v>
      </c>
      <c r="D96" s="89">
        <f>Composições!B1219</f>
        <v>3.68</v>
      </c>
      <c r="E96" s="23"/>
    </row>
    <row r="97" spans="1:5" ht="15" hidden="1">
      <c r="A97" s="39" t="s">
        <v>4986</v>
      </c>
      <c r="B97" s="35" t="s">
        <v>9095</v>
      </c>
      <c r="C97" s="58" t="s">
        <v>10106</v>
      </c>
      <c r="D97" s="89">
        <f>Composições!B1230</f>
        <v>3.86</v>
      </c>
      <c r="E97" s="23"/>
    </row>
    <row r="98" spans="1:5" ht="15" hidden="1">
      <c r="A98" s="39" t="s">
        <v>6991</v>
      </c>
      <c r="B98" s="35" t="s">
        <v>9096</v>
      </c>
      <c r="C98" s="58" t="s">
        <v>10106</v>
      </c>
      <c r="D98" s="89">
        <f>Composições!B1242</f>
        <v>3.4</v>
      </c>
      <c r="E98" s="23"/>
    </row>
    <row r="99" spans="1:5" ht="15" hidden="1">
      <c r="A99" s="39" t="s">
        <v>6992</v>
      </c>
      <c r="B99" s="35" t="s">
        <v>14255</v>
      </c>
      <c r="C99" s="58" t="s">
        <v>10106</v>
      </c>
      <c r="D99" s="89">
        <f>Composições!B1253</f>
        <v>5.67</v>
      </c>
      <c r="E99" s="23"/>
    </row>
    <row r="100" spans="1:5" ht="15" hidden="1">
      <c r="A100" s="39" t="s">
        <v>6993</v>
      </c>
      <c r="B100" s="35" t="s">
        <v>1304</v>
      </c>
      <c r="C100" s="58" t="s">
        <v>10106</v>
      </c>
      <c r="D100" s="89">
        <f>Composições!B1263</f>
        <v>2.83</v>
      </c>
      <c r="E100" s="23"/>
    </row>
    <row r="101" spans="1:5" ht="15" hidden="1">
      <c r="A101" s="39" t="s">
        <v>6994</v>
      </c>
      <c r="B101" s="35" t="s">
        <v>1305</v>
      </c>
      <c r="C101" s="58" t="s">
        <v>10106</v>
      </c>
      <c r="D101" s="89">
        <f>Composições!B1274</f>
        <v>3.61</v>
      </c>
      <c r="E101" s="23"/>
    </row>
    <row r="102" spans="1:5" ht="15" hidden="1">
      <c r="A102" s="39" t="s">
        <v>6995</v>
      </c>
      <c r="B102" s="35" t="s">
        <v>1306</v>
      </c>
      <c r="C102" s="58" t="s">
        <v>10106</v>
      </c>
      <c r="D102" s="89">
        <f>Composições!B1286</f>
        <v>5.15</v>
      </c>
      <c r="E102" s="23"/>
    </row>
    <row r="103" spans="1:5" ht="15" hidden="1">
      <c r="A103" s="39" t="s">
        <v>6996</v>
      </c>
      <c r="B103" s="35" t="s">
        <v>1307</v>
      </c>
      <c r="C103" s="62" t="s">
        <v>4675</v>
      </c>
      <c r="D103" s="89">
        <f>Composições!B1298</f>
        <v>2.5499999999999998</v>
      </c>
      <c r="E103" s="23"/>
    </row>
    <row r="104" spans="1:5" ht="15" hidden="1">
      <c r="A104" s="39" t="s">
        <v>6997</v>
      </c>
      <c r="B104" s="35" t="s">
        <v>6981</v>
      </c>
      <c r="C104" s="62" t="s">
        <v>4675</v>
      </c>
      <c r="D104" s="89">
        <f>Composições!B1309</f>
        <v>3.15</v>
      </c>
      <c r="E104" s="23"/>
    </row>
    <row r="105" spans="1:5" ht="15" hidden="1">
      <c r="A105" s="39" t="s">
        <v>6998</v>
      </c>
      <c r="B105" s="35" t="s">
        <v>6982</v>
      </c>
      <c r="C105" s="62" t="s">
        <v>4675</v>
      </c>
      <c r="D105" s="89">
        <f>Composições!B1321</f>
        <v>3.44</v>
      </c>
      <c r="E105" s="23"/>
    </row>
    <row r="106" spans="1:5" ht="15" hidden="1">
      <c r="A106" s="39" t="s">
        <v>6999</v>
      </c>
      <c r="B106" s="35" t="s">
        <v>6983</v>
      </c>
      <c r="C106" s="62" t="s">
        <v>4675</v>
      </c>
      <c r="D106" s="89">
        <f>Composições!B1333</f>
        <v>3.74</v>
      </c>
      <c r="E106" s="23"/>
    </row>
    <row r="107" spans="1:5" ht="15" hidden="1">
      <c r="A107" s="39" t="s">
        <v>7000</v>
      </c>
      <c r="B107" s="35" t="s">
        <v>6984</v>
      </c>
      <c r="C107" s="62" t="s">
        <v>4675</v>
      </c>
      <c r="D107" s="89">
        <f>Composições!B1345</f>
        <v>5.1100000000000003</v>
      </c>
      <c r="E107" s="23"/>
    </row>
    <row r="108" spans="1:5" ht="15" hidden="1">
      <c r="A108" s="39" t="s">
        <v>7001</v>
      </c>
      <c r="B108" s="35" t="s">
        <v>6985</v>
      </c>
      <c r="C108" s="62" t="s">
        <v>4675</v>
      </c>
      <c r="D108" s="89">
        <f>Composições!B1356</f>
        <v>7.07</v>
      </c>
      <c r="E108" s="23"/>
    </row>
    <row r="109" spans="1:5" ht="15" hidden="1">
      <c r="A109" s="39" t="s">
        <v>7002</v>
      </c>
      <c r="B109" s="35" t="s">
        <v>6986</v>
      </c>
      <c r="C109" s="62" t="s">
        <v>4675</v>
      </c>
      <c r="D109" s="89">
        <f>Composições!B1368</f>
        <v>8.25</v>
      </c>
      <c r="E109" s="23"/>
    </row>
    <row r="110" spans="1:5" ht="15" hidden="1">
      <c r="A110" s="39" t="s">
        <v>7003</v>
      </c>
      <c r="B110" s="35" t="s">
        <v>6987</v>
      </c>
      <c r="C110" s="62" t="s">
        <v>4675</v>
      </c>
      <c r="D110" s="89">
        <f>Composições!B1380</f>
        <v>10.81</v>
      </c>
      <c r="E110" s="23"/>
    </row>
    <row r="111" spans="1:5" ht="15" hidden="1">
      <c r="A111" s="39" t="s">
        <v>7004</v>
      </c>
      <c r="B111" s="35" t="s">
        <v>6988</v>
      </c>
      <c r="C111" s="62" t="s">
        <v>4675</v>
      </c>
      <c r="D111" s="89">
        <f>Composições!B1392</f>
        <v>10.94</v>
      </c>
      <c r="E111" s="23"/>
    </row>
    <row r="112" spans="1:5" ht="15" hidden="1">
      <c r="A112" s="39" t="s">
        <v>7005</v>
      </c>
      <c r="B112" s="35" t="s">
        <v>6989</v>
      </c>
      <c r="C112" s="62" t="s">
        <v>4675</v>
      </c>
      <c r="D112" s="89">
        <f>Composições!B1403</f>
        <v>13.91</v>
      </c>
      <c r="E112" s="23"/>
    </row>
    <row r="113" spans="1:5" ht="15" hidden="1">
      <c r="A113" s="39" t="s">
        <v>4992</v>
      </c>
      <c r="B113" s="35" t="s">
        <v>6990</v>
      </c>
      <c r="C113" s="62" t="s">
        <v>4675</v>
      </c>
      <c r="D113" s="89">
        <f>Composições!B1415</f>
        <v>18.239999999999998</v>
      </c>
      <c r="E113" s="23"/>
    </row>
    <row r="114" spans="1:5" ht="15" hidden="1">
      <c r="A114" s="39" t="s">
        <v>4993</v>
      </c>
      <c r="B114" s="35" t="s">
        <v>7006</v>
      </c>
      <c r="C114" s="62" t="s">
        <v>4675</v>
      </c>
      <c r="D114" s="89">
        <f>Composições!B1427</f>
        <v>23.49</v>
      </c>
      <c r="E114" s="23"/>
    </row>
    <row r="115" spans="1:5" ht="15" hidden="1">
      <c r="A115" s="39" t="s">
        <v>4994</v>
      </c>
      <c r="B115" s="35" t="s">
        <v>7007</v>
      </c>
      <c r="C115" s="62" t="s">
        <v>4675</v>
      </c>
      <c r="D115" s="89">
        <f>Composições!B1439</f>
        <v>33.76</v>
      </c>
      <c r="E115" s="23"/>
    </row>
    <row r="116" spans="1:5" ht="15" hidden="1">
      <c r="A116" s="39" t="s">
        <v>4995</v>
      </c>
      <c r="B116" s="35" t="s">
        <v>7008</v>
      </c>
      <c r="C116" s="62" t="s">
        <v>4675</v>
      </c>
      <c r="D116" s="89">
        <f>Composições!B1450</f>
        <v>57.78</v>
      </c>
      <c r="E116" s="23"/>
    </row>
    <row r="117" spans="1:5" ht="15" hidden="1">
      <c r="A117" s="39" t="s">
        <v>4996</v>
      </c>
      <c r="B117" s="35" t="s">
        <v>7009</v>
      </c>
      <c r="C117" s="62" t="s">
        <v>4675</v>
      </c>
      <c r="D117" s="89">
        <f>Composições!B1462</f>
        <v>81.89</v>
      </c>
      <c r="E117" s="23"/>
    </row>
    <row r="118" spans="1:5" ht="15" hidden="1">
      <c r="A118" s="39" t="s">
        <v>4997</v>
      </c>
      <c r="B118" s="35" t="s">
        <v>593</v>
      </c>
      <c r="C118" s="62" t="s">
        <v>4675</v>
      </c>
      <c r="D118" s="89">
        <f>Composições!B1474</f>
        <v>119.84</v>
      </c>
      <c r="E118" s="23"/>
    </row>
    <row r="119" spans="1:5" ht="15" hidden="1">
      <c r="A119" s="39" t="s">
        <v>4998</v>
      </c>
      <c r="B119" s="35" t="s">
        <v>594</v>
      </c>
      <c r="C119" s="62" t="s">
        <v>4675</v>
      </c>
      <c r="D119" s="89">
        <f>Composições!B1486</f>
        <v>0.64</v>
      </c>
      <c r="E119" s="23"/>
    </row>
    <row r="120" spans="1:5" ht="15" hidden="1">
      <c r="A120" s="39" t="s">
        <v>4999</v>
      </c>
      <c r="B120" s="35" t="s">
        <v>595</v>
      </c>
      <c r="C120" s="62" t="s">
        <v>4675</v>
      </c>
      <c r="D120" s="89">
        <f>Composições!B1500</f>
        <v>0.89</v>
      </c>
      <c r="E120" s="23"/>
    </row>
    <row r="121" spans="1:5" ht="15" hidden="1">
      <c r="A121" s="39" t="s">
        <v>5000</v>
      </c>
      <c r="B121" s="35" t="s">
        <v>596</v>
      </c>
      <c r="C121" s="62" t="s">
        <v>4675</v>
      </c>
      <c r="D121" s="89">
        <f>Composições!B1515</f>
        <v>1.1100000000000001</v>
      </c>
      <c r="E121" s="23"/>
    </row>
    <row r="122" spans="1:5" ht="15" hidden="1">
      <c r="A122" s="39" t="s">
        <v>2881</v>
      </c>
      <c r="B122" s="35" t="s">
        <v>2875</v>
      </c>
      <c r="C122" s="62" t="s">
        <v>4675</v>
      </c>
      <c r="D122" s="89">
        <f>Composições!B1530</f>
        <v>1.49</v>
      </c>
      <c r="E122" s="23"/>
    </row>
    <row r="123" spans="1:5" ht="15" hidden="1">
      <c r="A123" s="39" t="s">
        <v>2882</v>
      </c>
      <c r="B123" s="35" t="s">
        <v>2876</v>
      </c>
      <c r="C123" s="62" t="s">
        <v>4675</v>
      </c>
      <c r="D123" s="89">
        <f>Composições!B1546</f>
        <v>1.61</v>
      </c>
      <c r="E123" s="23"/>
    </row>
    <row r="124" spans="1:5" ht="15" hidden="1">
      <c r="A124" s="39" t="s">
        <v>2883</v>
      </c>
      <c r="B124" s="35" t="s">
        <v>2877</v>
      </c>
      <c r="C124" s="62" t="s">
        <v>4675</v>
      </c>
      <c r="D124" s="89">
        <f>Composições!B1561</f>
        <v>2.13</v>
      </c>
      <c r="E124" s="17"/>
    </row>
    <row r="125" spans="1:5" ht="15" hidden="1">
      <c r="A125" s="39" t="s">
        <v>2884</v>
      </c>
      <c r="B125" s="35" t="s">
        <v>2878</v>
      </c>
      <c r="C125" s="62" t="s">
        <v>4675</v>
      </c>
      <c r="D125" s="89">
        <f>Composições!B1576</f>
        <v>1.58</v>
      </c>
      <c r="E125" s="17"/>
    </row>
    <row r="126" spans="1:5" ht="15" hidden="1">
      <c r="A126" s="39" t="s">
        <v>2885</v>
      </c>
      <c r="B126" s="35" t="s">
        <v>2879</v>
      </c>
      <c r="C126" s="62" t="s">
        <v>4675</v>
      </c>
      <c r="D126" s="89">
        <f>Composições!B1592</f>
        <v>3.29</v>
      </c>
      <c r="E126" s="17"/>
    </row>
    <row r="127" spans="1:5" ht="15" hidden="1">
      <c r="A127" s="39" t="s">
        <v>5042</v>
      </c>
      <c r="B127" s="35" t="s">
        <v>2880</v>
      </c>
      <c r="C127" s="62" t="s">
        <v>4675</v>
      </c>
      <c r="D127" s="89">
        <f>Composições!B1607</f>
        <v>3.74</v>
      </c>
      <c r="E127" s="17"/>
    </row>
    <row r="128" spans="1:5" ht="15" hidden="1">
      <c r="A128" s="39" t="s">
        <v>5043</v>
      </c>
      <c r="B128" s="35" t="s">
        <v>4990</v>
      </c>
      <c r="C128" s="62" t="s">
        <v>4675</v>
      </c>
      <c r="D128" s="89">
        <f>Composições!B1622</f>
        <v>4.24</v>
      </c>
      <c r="E128" s="17"/>
    </row>
    <row r="129" spans="1:5" ht="15" hidden="1">
      <c r="A129" s="39" t="s">
        <v>9985</v>
      </c>
      <c r="B129" s="35" t="s">
        <v>4991</v>
      </c>
      <c r="C129" s="62" t="s">
        <v>4675</v>
      </c>
      <c r="D129" s="89">
        <f>Composições!B1638</f>
        <v>2.02</v>
      </c>
      <c r="E129" s="23"/>
    </row>
    <row r="130" spans="1:5" ht="15" hidden="1">
      <c r="A130" s="39" t="s">
        <v>9986</v>
      </c>
      <c r="B130" s="35" t="s">
        <v>5044</v>
      </c>
      <c r="C130" s="62" t="s">
        <v>4675</v>
      </c>
      <c r="D130" s="89">
        <f>Composições!B1657</f>
        <v>2.57</v>
      </c>
      <c r="E130" s="23"/>
    </row>
    <row r="131" spans="1:5" ht="15" hidden="1">
      <c r="A131" s="39" t="s">
        <v>9987</v>
      </c>
      <c r="B131" s="35" t="s">
        <v>5045</v>
      </c>
      <c r="C131" s="62" t="s">
        <v>4675</v>
      </c>
      <c r="D131" s="89">
        <f>Composições!B1675</f>
        <v>3.87</v>
      </c>
      <c r="E131" s="23"/>
    </row>
    <row r="132" spans="1:5" ht="15" hidden="1">
      <c r="A132" s="39" t="s">
        <v>9988</v>
      </c>
      <c r="B132" s="35" t="s">
        <v>5046</v>
      </c>
      <c r="C132" s="62" t="s">
        <v>4675</v>
      </c>
      <c r="D132" s="89">
        <f>Composições!B1694</f>
        <v>5.86</v>
      </c>
      <c r="E132" s="23"/>
    </row>
    <row r="133" spans="1:5" ht="15" hidden="1">
      <c r="A133" s="39" t="s">
        <v>9989</v>
      </c>
      <c r="B133" s="35" t="s">
        <v>5047</v>
      </c>
      <c r="C133" s="62" t="s">
        <v>4675</v>
      </c>
      <c r="D133" s="89">
        <f>Composições!B1716</f>
        <v>7.03</v>
      </c>
      <c r="E133" s="23"/>
    </row>
    <row r="134" spans="1:5" ht="15" hidden="1">
      <c r="A134" s="39" t="s">
        <v>9990</v>
      </c>
      <c r="B134" s="35" t="s">
        <v>3600</v>
      </c>
      <c r="C134" s="62" t="s">
        <v>4675</v>
      </c>
      <c r="D134" s="89">
        <f>Composições!B1736</f>
        <v>9.26</v>
      </c>
      <c r="E134" s="23"/>
    </row>
    <row r="135" spans="1:5" ht="15" hidden="1">
      <c r="A135" s="39" t="s">
        <v>9991</v>
      </c>
      <c r="B135" s="35" t="s">
        <v>7881</v>
      </c>
      <c r="C135" s="62" t="s">
        <v>4675</v>
      </c>
      <c r="D135" s="89">
        <f>Composições!B1759</f>
        <v>11.66</v>
      </c>
      <c r="E135" s="23"/>
    </row>
    <row r="136" spans="1:5" ht="15" hidden="1">
      <c r="A136" s="39" t="s">
        <v>9992</v>
      </c>
      <c r="B136" s="35" t="s">
        <v>7882</v>
      </c>
      <c r="C136" s="62" t="s">
        <v>4675</v>
      </c>
      <c r="D136" s="89">
        <f>Composições!B1779</f>
        <v>14.32</v>
      </c>
      <c r="E136" s="23"/>
    </row>
    <row r="137" spans="1:5" ht="15" hidden="1">
      <c r="A137" s="39" t="s">
        <v>9993</v>
      </c>
      <c r="B137" s="35" t="s">
        <v>7883</v>
      </c>
      <c r="C137" s="62" t="s">
        <v>4675</v>
      </c>
      <c r="D137" s="89">
        <f>Composições!B1799</f>
        <v>16.47</v>
      </c>
      <c r="E137" s="23"/>
    </row>
    <row r="138" spans="1:5" ht="15" hidden="1">
      <c r="A138" s="39" t="s">
        <v>9994</v>
      </c>
      <c r="B138" s="35" t="s">
        <v>7884</v>
      </c>
      <c r="C138" s="62" t="s">
        <v>4675</v>
      </c>
      <c r="D138" s="89">
        <f>Composições!B1819</f>
        <v>21.16</v>
      </c>
      <c r="E138" s="23"/>
    </row>
    <row r="139" spans="1:5" ht="15" hidden="1">
      <c r="A139" s="39" t="s">
        <v>9995</v>
      </c>
      <c r="B139" s="35" t="s">
        <v>7885</v>
      </c>
      <c r="C139" s="62" t="s">
        <v>4675</v>
      </c>
      <c r="D139" s="89">
        <f>Composições!B1839</f>
        <v>25.76</v>
      </c>
      <c r="E139" s="23"/>
    </row>
    <row r="140" spans="1:5" ht="15" hidden="1">
      <c r="A140" s="39" t="s">
        <v>9996</v>
      </c>
      <c r="B140" s="35" t="s">
        <v>7886</v>
      </c>
      <c r="C140" s="62" t="s">
        <v>4675</v>
      </c>
      <c r="D140" s="89">
        <f>Composições!B1859</f>
        <v>31.74</v>
      </c>
      <c r="E140" s="23"/>
    </row>
    <row r="141" spans="1:5" ht="15" hidden="1">
      <c r="A141" s="39" t="s">
        <v>9997</v>
      </c>
      <c r="B141" s="35" t="s">
        <v>9983</v>
      </c>
      <c r="C141" s="62" t="s">
        <v>4675</v>
      </c>
      <c r="D141" s="89">
        <f>Composições!B1879</f>
        <v>39.950000000000003</v>
      </c>
      <c r="E141" s="23"/>
    </row>
    <row r="142" spans="1:5" ht="15" hidden="1">
      <c r="A142" s="39" t="s">
        <v>184</v>
      </c>
      <c r="B142" s="35" t="s">
        <v>9984</v>
      </c>
      <c r="C142" s="58" t="s">
        <v>10106</v>
      </c>
      <c r="D142" s="89">
        <f>Composições!B1899</f>
        <v>14.07</v>
      </c>
      <c r="E142" s="23"/>
    </row>
    <row r="143" spans="1:5" ht="15" hidden="1">
      <c r="A143" s="133" t="s">
        <v>5581</v>
      </c>
      <c r="B143" s="136" t="s">
        <v>11962</v>
      </c>
      <c r="C143" s="137"/>
      <c r="D143" s="89"/>
    </row>
    <row r="144" spans="1:5" ht="15" hidden="1">
      <c r="A144" s="39" t="s">
        <v>11963</v>
      </c>
      <c r="B144" s="35" t="s">
        <v>185</v>
      </c>
      <c r="C144" s="58" t="s">
        <v>10106</v>
      </c>
      <c r="D144" s="89">
        <f>Composições!B1921</f>
        <v>6.65</v>
      </c>
      <c r="E144" s="23"/>
    </row>
    <row r="145" spans="1:5" ht="15" hidden="1">
      <c r="A145" s="39" t="s">
        <v>11965</v>
      </c>
      <c r="B145" s="33" t="s">
        <v>11964</v>
      </c>
      <c r="C145" s="58" t="s">
        <v>10106</v>
      </c>
      <c r="D145" s="89">
        <f>Composições!B1938</f>
        <v>19.68</v>
      </c>
    </row>
    <row r="146" spans="1:5" ht="15" hidden="1">
      <c r="A146" s="39" t="s">
        <v>187</v>
      </c>
      <c r="B146" s="35" t="s">
        <v>186</v>
      </c>
      <c r="C146" s="62" t="s">
        <v>6555</v>
      </c>
      <c r="D146" s="89">
        <f>Composições!B1961</f>
        <v>15.29</v>
      </c>
      <c r="E146" s="23"/>
    </row>
    <row r="147" spans="1:5" ht="15" hidden="1">
      <c r="A147" s="39" t="s">
        <v>189</v>
      </c>
      <c r="B147" s="35" t="s">
        <v>188</v>
      </c>
      <c r="C147" s="62" t="s">
        <v>6555</v>
      </c>
      <c r="D147" s="89">
        <f>Composições!B1979</f>
        <v>34.520000000000003</v>
      </c>
      <c r="E147" s="17"/>
    </row>
    <row r="148" spans="1:5" ht="15" hidden="1">
      <c r="A148" s="39" t="s">
        <v>190</v>
      </c>
      <c r="B148" s="33" t="s">
        <v>5578</v>
      </c>
      <c r="C148" s="58" t="s">
        <v>4675</v>
      </c>
      <c r="D148" s="89">
        <f>Composições!B2001</f>
        <v>1.24</v>
      </c>
    </row>
    <row r="149" spans="1:5" ht="15" hidden="1">
      <c r="A149" s="39" t="s">
        <v>193</v>
      </c>
      <c r="B149" s="35" t="s">
        <v>191</v>
      </c>
      <c r="C149" s="58" t="s">
        <v>10106</v>
      </c>
      <c r="D149" s="89">
        <f>Composições!B2021</f>
        <v>3.57</v>
      </c>
      <c r="E149" s="23"/>
    </row>
    <row r="150" spans="1:5" ht="15" hidden="1">
      <c r="A150" s="39" t="s">
        <v>194</v>
      </c>
      <c r="B150" s="35" t="s">
        <v>192</v>
      </c>
      <c r="C150" s="58" t="s">
        <v>4675</v>
      </c>
      <c r="D150" s="89">
        <f>Composições!B2040</f>
        <v>2.13</v>
      </c>
      <c r="E150" s="23"/>
    </row>
    <row r="151" spans="1:5" ht="15" hidden="1">
      <c r="A151" s="133" t="s">
        <v>11966</v>
      </c>
      <c r="B151" s="136" t="s">
        <v>11967</v>
      </c>
      <c r="C151" s="137"/>
      <c r="D151" s="89"/>
    </row>
    <row r="152" spans="1:5" ht="15" hidden="1">
      <c r="A152" s="133" t="s">
        <v>11968</v>
      </c>
      <c r="B152" s="136" t="s">
        <v>11969</v>
      </c>
      <c r="C152" s="137"/>
      <c r="D152" s="89"/>
    </row>
    <row r="153" spans="1:5" ht="12.75" hidden="1" customHeight="1">
      <c r="A153" s="39" t="s">
        <v>11970</v>
      </c>
      <c r="B153" s="38" t="s">
        <v>11971</v>
      </c>
      <c r="C153" s="58" t="s">
        <v>11972</v>
      </c>
      <c r="D153" s="89">
        <f>Composições!B2064</f>
        <v>7.28</v>
      </c>
    </row>
    <row r="154" spans="1:5" ht="12.75" hidden="1" customHeight="1">
      <c r="A154" s="39" t="s">
        <v>11973</v>
      </c>
      <c r="B154" s="35" t="s">
        <v>6660</v>
      </c>
      <c r="C154" s="58" t="s">
        <v>11972</v>
      </c>
      <c r="D154" s="89">
        <f>Composições!B2080</f>
        <v>7.58</v>
      </c>
      <c r="E154" s="23"/>
    </row>
    <row r="155" spans="1:5" ht="12.75" hidden="1" customHeight="1">
      <c r="A155" s="39" t="s">
        <v>6662</v>
      </c>
      <c r="B155" s="35" t="s">
        <v>6661</v>
      </c>
      <c r="C155" s="58" t="s">
        <v>11972</v>
      </c>
      <c r="D155" s="89">
        <f>Composições!B2094</f>
        <v>6.06</v>
      </c>
      <c r="E155" s="23"/>
    </row>
    <row r="156" spans="1:5" ht="12.75" hidden="1" customHeight="1">
      <c r="A156" s="39" t="s">
        <v>6666</v>
      </c>
      <c r="B156" s="35" t="s">
        <v>6663</v>
      </c>
      <c r="C156" s="58" t="s">
        <v>11972</v>
      </c>
      <c r="D156" s="89">
        <f>Composições!B2108</f>
        <v>1.99</v>
      </c>
      <c r="E156" s="23"/>
    </row>
    <row r="157" spans="1:5" ht="12.75" hidden="1" customHeight="1">
      <c r="A157" s="39" t="s">
        <v>6667</v>
      </c>
      <c r="B157" s="35" t="s">
        <v>6664</v>
      </c>
      <c r="C157" s="58" t="s">
        <v>11972</v>
      </c>
      <c r="D157" s="89">
        <f>Composições!B2124</f>
        <v>2.12</v>
      </c>
      <c r="E157" s="23"/>
    </row>
    <row r="158" spans="1:5" ht="12.75" hidden="1" customHeight="1">
      <c r="A158" s="39" t="s">
        <v>6668</v>
      </c>
      <c r="B158" s="35" t="s">
        <v>6665</v>
      </c>
      <c r="C158" s="58" t="s">
        <v>11972</v>
      </c>
      <c r="D158" s="89">
        <f>Composições!B2139</f>
        <v>1.87</v>
      </c>
      <c r="E158" s="23"/>
    </row>
    <row r="159" spans="1:5" ht="12.75" hidden="1" customHeight="1">
      <c r="A159" s="39" t="s">
        <v>6672</v>
      </c>
      <c r="B159" s="35" t="s">
        <v>6669</v>
      </c>
      <c r="C159" s="58" t="s">
        <v>11972</v>
      </c>
      <c r="D159" s="89">
        <f>Composições!B2154</f>
        <v>0.57999999999999996</v>
      </c>
      <c r="E159" s="23"/>
    </row>
    <row r="160" spans="1:5" ht="12.75" hidden="1" customHeight="1">
      <c r="A160" s="39" t="s">
        <v>6673</v>
      </c>
      <c r="B160" s="35" t="s">
        <v>6670</v>
      </c>
      <c r="C160" s="58" t="s">
        <v>11972</v>
      </c>
      <c r="D160" s="89">
        <f>Composições!B2168</f>
        <v>12.54</v>
      </c>
      <c r="E160" s="23"/>
    </row>
    <row r="161" spans="1:5" ht="12.75" hidden="1" customHeight="1">
      <c r="A161" s="39" t="s">
        <v>6674</v>
      </c>
      <c r="B161" s="35" t="s">
        <v>6671</v>
      </c>
      <c r="C161" s="58" t="s">
        <v>11972</v>
      </c>
      <c r="D161" s="89">
        <f>Composições!B2179</f>
        <v>2.79</v>
      </c>
      <c r="E161" s="23"/>
    </row>
    <row r="162" spans="1:5" ht="12.75" hidden="1" customHeight="1">
      <c r="A162" s="39" t="s">
        <v>6675</v>
      </c>
      <c r="B162" s="35" t="s">
        <v>13341</v>
      </c>
      <c r="C162" s="58" t="s">
        <v>11972</v>
      </c>
      <c r="D162" s="89">
        <f>Composições!B2190</f>
        <v>22.15</v>
      </c>
      <c r="E162" s="17"/>
    </row>
    <row r="163" spans="1:5" ht="15" hidden="1">
      <c r="A163" s="133" t="s">
        <v>11974</v>
      </c>
      <c r="B163" s="136" t="s">
        <v>11975</v>
      </c>
      <c r="C163" s="137"/>
      <c r="D163" s="89"/>
    </row>
    <row r="164" spans="1:5" ht="15" hidden="1">
      <c r="A164" s="39" t="s">
        <v>11976</v>
      </c>
      <c r="B164" s="35" t="s">
        <v>6676</v>
      </c>
      <c r="C164" s="58" t="s">
        <v>11972</v>
      </c>
      <c r="D164" s="89">
        <f>Composições!B2227</f>
        <v>321.49</v>
      </c>
      <c r="E164" s="23"/>
    </row>
    <row r="165" spans="1:5" ht="15" hidden="1">
      <c r="A165" s="39" t="s">
        <v>11977</v>
      </c>
      <c r="B165" s="35" t="s">
        <v>5356</v>
      </c>
      <c r="C165" s="58" t="s">
        <v>11972</v>
      </c>
      <c r="D165" s="89">
        <f>Composições!B2268</f>
        <v>205.17</v>
      </c>
      <c r="E165" s="23"/>
    </row>
    <row r="166" spans="1:5" ht="15" hidden="1">
      <c r="A166" s="39" t="s">
        <v>11978</v>
      </c>
      <c r="B166" s="35" t="s">
        <v>5357</v>
      </c>
      <c r="C166" s="58" t="s">
        <v>11972</v>
      </c>
      <c r="D166" s="89">
        <f>Composições!B2305</f>
        <v>285.89</v>
      </c>
      <c r="E166" s="23"/>
    </row>
    <row r="167" spans="1:5" ht="15" hidden="1">
      <c r="A167" s="39" t="s">
        <v>11979</v>
      </c>
      <c r="B167" s="35" t="s">
        <v>7463</v>
      </c>
      <c r="C167" s="58" t="s">
        <v>11972</v>
      </c>
      <c r="D167" s="89">
        <f>Composições!B2321</f>
        <v>72.23</v>
      </c>
      <c r="E167" s="23"/>
    </row>
    <row r="168" spans="1:5" ht="15">
      <c r="A168" s="40" t="s">
        <v>7464</v>
      </c>
      <c r="B168" s="37" t="s">
        <v>3323</v>
      </c>
      <c r="C168" s="64" t="s">
        <v>11972</v>
      </c>
      <c r="D168" s="92">
        <f>Composições!B2343</f>
        <v>49.14</v>
      </c>
      <c r="E168" s="23"/>
    </row>
    <row r="169" spans="1:5" ht="15" hidden="1">
      <c r="A169" s="40" t="s">
        <v>7465</v>
      </c>
      <c r="B169" s="37" t="s">
        <v>7466</v>
      </c>
      <c r="C169" s="64" t="s">
        <v>11972</v>
      </c>
      <c r="D169" s="92">
        <f>Composições!B2357</f>
        <v>26.24</v>
      </c>
      <c r="E169" s="23"/>
    </row>
    <row r="170" spans="1:5" ht="15">
      <c r="A170" s="40" t="s">
        <v>3854</v>
      </c>
      <c r="B170" s="37" t="s">
        <v>7467</v>
      </c>
      <c r="C170" s="64" t="s">
        <v>11972</v>
      </c>
      <c r="D170" s="92">
        <f>Composições!B2368</f>
        <v>14.74</v>
      </c>
      <c r="E170" s="23"/>
    </row>
    <row r="171" spans="1:5" ht="15" hidden="1">
      <c r="A171" s="39" t="s">
        <v>3855</v>
      </c>
      <c r="B171" s="35" t="s">
        <v>3851</v>
      </c>
      <c r="C171" s="58" t="s">
        <v>11972</v>
      </c>
      <c r="D171" s="89">
        <f>Composições!B2379</f>
        <v>19.84</v>
      </c>
      <c r="E171" s="23"/>
    </row>
    <row r="172" spans="1:5" ht="15" hidden="1">
      <c r="A172" s="39" t="s">
        <v>3856</v>
      </c>
      <c r="B172" s="35" t="s">
        <v>3852</v>
      </c>
      <c r="C172" s="58" t="s">
        <v>11972</v>
      </c>
      <c r="D172" s="89">
        <f>Composições!B2389</f>
        <v>23.24</v>
      </c>
      <c r="E172" s="23"/>
    </row>
    <row r="173" spans="1:5" ht="15" hidden="1">
      <c r="A173" s="39" t="s">
        <v>5929</v>
      </c>
      <c r="B173" s="35" t="s">
        <v>3853</v>
      </c>
      <c r="C173" s="58" t="s">
        <v>11972</v>
      </c>
      <c r="D173" s="89">
        <f>Composições!B2400</f>
        <v>27.21</v>
      </c>
      <c r="E173" s="23"/>
    </row>
    <row r="174" spans="1:5" ht="15" hidden="1">
      <c r="A174" s="39" t="s">
        <v>5930</v>
      </c>
      <c r="B174" s="35" t="s">
        <v>5934</v>
      </c>
      <c r="C174" s="58" t="s">
        <v>11972</v>
      </c>
      <c r="D174" s="89">
        <f>Composições!B2411</f>
        <v>19.84</v>
      </c>
      <c r="E174" s="23"/>
    </row>
    <row r="175" spans="1:5" ht="15" hidden="1">
      <c r="A175" s="39" t="s">
        <v>5931</v>
      </c>
      <c r="B175" s="35" t="s">
        <v>5935</v>
      </c>
      <c r="C175" s="58" t="s">
        <v>11972</v>
      </c>
      <c r="D175" s="89">
        <f>Composições!B2422</f>
        <v>29.98</v>
      </c>
      <c r="E175" s="23"/>
    </row>
    <row r="176" spans="1:5" ht="15" hidden="1">
      <c r="A176" s="39" t="s">
        <v>5932</v>
      </c>
      <c r="B176" s="35" t="s">
        <v>5936</v>
      </c>
      <c r="C176" s="58" t="s">
        <v>11972</v>
      </c>
      <c r="D176" s="89">
        <f>Composições!B2432</f>
        <v>40.130000000000003</v>
      </c>
      <c r="E176" s="23"/>
    </row>
    <row r="177" spans="1:5" ht="15" hidden="1">
      <c r="A177" s="39" t="s">
        <v>5933</v>
      </c>
      <c r="B177" s="35" t="s">
        <v>5937</v>
      </c>
      <c r="C177" s="58" t="s">
        <v>11972</v>
      </c>
      <c r="D177" s="89">
        <f>Composições!B2443</f>
        <v>50.33</v>
      </c>
      <c r="E177" s="23"/>
    </row>
    <row r="178" spans="1:5" ht="15" hidden="1">
      <c r="A178" s="39" t="s">
        <v>5938</v>
      </c>
      <c r="B178" s="35" t="s">
        <v>3837</v>
      </c>
      <c r="C178" s="58" t="s">
        <v>11972</v>
      </c>
      <c r="D178" s="89">
        <f>Composições!B2454</f>
        <v>4.41</v>
      </c>
      <c r="E178" s="23"/>
    </row>
    <row r="179" spans="1:5" ht="15" hidden="1">
      <c r="A179" s="39" t="s">
        <v>5939</v>
      </c>
      <c r="B179" s="35" t="s">
        <v>3123</v>
      </c>
      <c r="C179" s="58" t="s">
        <v>11972</v>
      </c>
      <c r="D179" s="89">
        <f>Composições!B2468</f>
        <v>5.89</v>
      </c>
      <c r="E179" s="23"/>
    </row>
    <row r="180" spans="1:5" ht="15" hidden="1">
      <c r="A180" s="39" t="s">
        <v>5940</v>
      </c>
      <c r="B180" s="35" t="s">
        <v>3124</v>
      </c>
      <c r="C180" s="58" t="s">
        <v>11972</v>
      </c>
      <c r="D180" s="89">
        <f>Composições!B2482</f>
        <v>9.6300000000000008</v>
      </c>
      <c r="E180" s="23"/>
    </row>
    <row r="181" spans="1:5" ht="15" hidden="1">
      <c r="A181" s="39" t="s">
        <v>3125</v>
      </c>
      <c r="B181" s="35" t="s">
        <v>3128</v>
      </c>
      <c r="C181" s="58" t="s">
        <v>11972</v>
      </c>
      <c r="D181" s="89">
        <f>Composições!B2496</f>
        <v>25.93</v>
      </c>
      <c r="E181" s="23"/>
    </row>
    <row r="182" spans="1:5" ht="15" hidden="1">
      <c r="A182" s="39" t="s">
        <v>3126</v>
      </c>
      <c r="B182" s="35" t="s">
        <v>3129</v>
      </c>
      <c r="C182" s="58" t="s">
        <v>11972</v>
      </c>
      <c r="D182" s="89">
        <f>Composições!B2510</f>
        <v>9.43</v>
      </c>
      <c r="E182" s="23"/>
    </row>
    <row r="183" spans="1:5" ht="15" hidden="1">
      <c r="A183" s="39" t="s">
        <v>3127</v>
      </c>
      <c r="B183" s="35" t="s">
        <v>3130</v>
      </c>
      <c r="C183" s="58" t="s">
        <v>11972</v>
      </c>
      <c r="D183" s="89">
        <f>Composições!B2528</f>
        <v>14.22</v>
      </c>
      <c r="E183" s="23"/>
    </row>
    <row r="184" spans="1:5" ht="15" hidden="1">
      <c r="A184" s="39" t="s">
        <v>3131</v>
      </c>
      <c r="B184" s="35" t="s">
        <v>3132</v>
      </c>
      <c r="C184" s="58" t="s">
        <v>11972</v>
      </c>
      <c r="D184" s="89">
        <f>Composições!B2544</f>
        <v>37.96</v>
      </c>
      <c r="E184" s="23"/>
    </row>
    <row r="185" spans="1:5" ht="15">
      <c r="A185" s="133" t="s">
        <v>2443</v>
      </c>
      <c r="B185" s="136" t="s">
        <v>11980</v>
      </c>
      <c r="C185" s="137"/>
      <c r="D185" s="89"/>
    </row>
    <row r="186" spans="1:5" ht="15" hidden="1">
      <c r="A186" s="39" t="s">
        <v>11981</v>
      </c>
      <c r="B186" s="35" t="s">
        <v>3133</v>
      </c>
      <c r="C186" s="58" t="s">
        <v>10106</v>
      </c>
      <c r="D186" s="89">
        <f>Composições!B2562</f>
        <v>9.64</v>
      </c>
      <c r="E186" s="23"/>
    </row>
    <row r="187" spans="1:5" ht="15" hidden="1">
      <c r="A187" s="39" t="s">
        <v>11982</v>
      </c>
      <c r="B187" s="35" t="s">
        <v>1581</v>
      </c>
      <c r="C187" s="58" t="s">
        <v>11972</v>
      </c>
      <c r="D187" s="89">
        <f>Composições!B2573</f>
        <v>53.5</v>
      </c>
      <c r="E187" s="23"/>
    </row>
    <row r="188" spans="1:5" ht="15" hidden="1">
      <c r="A188" s="39" t="s">
        <v>1586</v>
      </c>
      <c r="B188" s="35" t="s">
        <v>1582</v>
      </c>
      <c r="C188" s="58" t="s">
        <v>11972</v>
      </c>
      <c r="D188" s="89">
        <f>Composições!B2591</f>
        <v>11.77</v>
      </c>
      <c r="E188" s="23"/>
    </row>
    <row r="189" spans="1:5" ht="15" hidden="1">
      <c r="A189" s="39" t="s">
        <v>1587</v>
      </c>
      <c r="B189" s="35" t="s">
        <v>1583</v>
      </c>
      <c r="C189" s="58" t="s">
        <v>11972</v>
      </c>
      <c r="D189" s="89">
        <f>Composições!B2613</f>
        <v>50.14</v>
      </c>
      <c r="E189" s="23"/>
    </row>
    <row r="190" spans="1:5" ht="15" hidden="1">
      <c r="A190" s="39" t="s">
        <v>1588</v>
      </c>
      <c r="B190" s="35" t="s">
        <v>1584</v>
      </c>
      <c r="C190" s="58" t="s">
        <v>11972</v>
      </c>
      <c r="D190" s="89">
        <f>Composições!B2627</f>
        <v>12.45</v>
      </c>
      <c r="E190" s="23"/>
    </row>
    <row r="191" spans="1:5" ht="15" hidden="1">
      <c r="A191" s="39" t="s">
        <v>1589</v>
      </c>
      <c r="B191" s="35" t="s">
        <v>1585</v>
      </c>
      <c r="C191" s="58" t="s">
        <v>11972</v>
      </c>
      <c r="D191" s="89">
        <f>Composições!B2641</f>
        <v>1.96</v>
      </c>
      <c r="E191" s="23"/>
    </row>
    <row r="192" spans="1:5" ht="15" hidden="1">
      <c r="A192" s="39" t="s">
        <v>1594</v>
      </c>
      <c r="B192" s="35" t="s">
        <v>1590</v>
      </c>
      <c r="C192" s="58" t="s">
        <v>11972</v>
      </c>
      <c r="D192" s="89">
        <f>Composições!B2663</f>
        <v>2.04</v>
      </c>
      <c r="E192" s="23"/>
    </row>
    <row r="193" spans="1:5" ht="15" hidden="1">
      <c r="A193" s="39" t="s">
        <v>1595</v>
      </c>
      <c r="B193" s="35" t="s">
        <v>1591</v>
      </c>
      <c r="C193" s="58" t="s">
        <v>11972</v>
      </c>
      <c r="D193" s="89">
        <f>Composições!B2686</f>
        <v>0.67</v>
      </c>
      <c r="E193" s="23"/>
    </row>
    <row r="194" spans="1:5" ht="15" hidden="1">
      <c r="A194" s="39" t="s">
        <v>1596</v>
      </c>
      <c r="B194" s="35" t="s">
        <v>1592</v>
      </c>
      <c r="C194" s="58" t="s">
        <v>11972</v>
      </c>
      <c r="D194" s="89">
        <f>Composições!B2703</f>
        <v>0.53</v>
      </c>
      <c r="E194" s="23"/>
    </row>
    <row r="195" spans="1:5" ht="15" hidden="1">
      <c r="A195" s="39" t="s">
        <v>1597</v>
      </c>
      <c r="B195" s="35" t="s">
        <v>1593</v>
      </c>
      <c r="C195" s="58" t="s">
        <v>11972</v>
      </c>
      <c r="D195" s="89">
        <f>Composições!B2714</f>
        <v>5.51</v>
      </c>
      <c r="E195" s="23"/>
    </row>
    <row r="196" spans="1:5" ht="15" hidden="1">
      <c r="A196" s="39" t="s">
        <v>1598</v>
      </c>
      <c r="B196" s="35" t="s">
        <v>1604</v>
      </c>
      <c r="C196" s="58" t="s">
        <v>11972</v>
      </c>
      <c r="D196" s="89">
        <f>Composições!B2728</f>
        <v>20.09</v>
      </c>
      <c r="E196" s="23"/>
    </row>
    <row r="197" spans="1:5" ht="15" hidden="1">
      <c r="A197" s="39" t="s">
        <v>1599</v>
      </c>
      <c r="B197" s="35" t="s">
        <v>1605</v>
      </c>
      <c r="C197" s="58" t="s">
        <v>11972</v>
      </c>
      <c r="D197" s="89">
        <f>Composições!B2744</f>
        <v>5.12</v>
      </c>
      <c r="E197" s="23"/>
    </row>
    <row r="198" spans="1:5" ht="15" hidden="1">
      <c r="A198" s="39" t="s">
        <v>1600</v>
      </c>
      <c r="B198" s="35" t="s">
        <v>1606</v>
      </c>
      <c r="C198" s="58" t="s">
        <v>11972</v>
      </c>
      <c r="D198" s="89">
        <f>Composições!B2763</f>
        <v>1.1200000000000001</v>
      </c>
      <c r="E198" s="23"/>
    </row>
    <row r="199" spans="1:5" ht="12.75" hidden="1" customHeight="1">
      <c r="A199" s="39" t="s">
        <v>1601</v>
      </c>
      <c r="B199" s="35" t="s">
        <v>1607</v>
      </c>
      <c r="C199" s="58" t="s">
        <v>11972</v>
      </c>
      <c r="D199" s="89">
        <f>Composições!B2775</f>
        <v>44.55</v>
      </c>
      <c r="E199" s="23"/>
    </row>
    <row r="200" spans="1:5" ht="15">
      <c r="A200" s="40" t="s">
        <v>1602</v>
      </c>
      <c r="B200" s="37" t="s">
        <v>1608</v>
      </c>
      <c r="C200" s="64" t="s">
        <v>11972</v>
      </c>
      <c r="D200" s="92">
        <f>Composições!B2790</f>
        <v>8.2200000000000006</v>
      </c>
      <c r="E200" s="23"/>
    </row>
    <row r="201" spans="1:5" ht="15">
      <c r="A201" s="40" t="s">
        <v>1603</v>
      </c>
      <c r="B201" s="37" t="s">
        <v>1609</v>
      </c>
      <c r="C201" s="64" t="s">
        <v>11972</v>
      </c>
      <c r="D201" s="92">
        <f>Composições!B2801</f>
        <v>34.46</v>
      </c>
      <c r="E201" s="23"/>
    </row>
    <row r="202" spans="1:5" ht="15" hidden="1">
      <c r="A202" s="133" t="s">
        <v>11983</v>
      </c>
      <c r="B202" s="136" t="s">
        <v>11984</v>
      </c>
      <c r="C202" s="137"/>
      <c r="D202" s="89"/>
    </row>
    <row r="203" spans="1:5" ht="15" hidden="1">
      <c r="A203" s="133" t="s">
        <v>1611</v>
      </c>
      <c r="B203" s="136" t="s">
        <v>1610</v>
      </c>
      <c r="C203" s="137"/>
      <c r="D203" s="89"/>
    </row>
    <row r="204" spans="1:5" ht="15" hidden="1">
      <c r="A204" s="39" t="s">
        <v>1612</v>
      </c>
      <c r="B204" s="35" t="s">
        <v>1613</v>
      </c>
      <c r="C204" s="58" t="s">
        <v>10106</v>
      </c>
      <c r="D204" s="89">
        <f>Composições!B3029</f>
        <v>0.25</v>
      </c>
      <c r="E204" s="23"/>
    </row>
    <row r="205" spans="1:5" ht="15" hidden="1">
      <c r="A205" s="39" t="s">
        <v>1617</v>
      </c>
      <c r="B205" s="35" t="s">
        <v>1614</v>
      </c>
      <c r="C205" s="58" t="s">
        <v>10106</v>
      </c>
      <c r="D205" s="89">
        <f>Composições!B3044</f>
        <v>0.17</v>
      </c>
      <c r="E205" s="23"/>
    </row>
    <row r="206" spans="1:5" ht="15" hidden="1">
      <c r="A206" s="39" t="s">
        <v>1618</v>
      </c>
      <c r="B206" s="35" t="s">
        <v>1615</v>
      </c>
      <c r="C206" s="58" t="s">
        <v>10106</v>
      </c>
      <c r="D206" s="89">
        <f>Composições!B3059</f>
        <v>2.19</v>
      </c>
      <c r="E206" s="23"/>
    </row>
    <row r="207" spans="1:5" ht="15" hidden="1">
      <c r="A207" s="39" t="s">
        <v>1619</v>
      </c>
      <c r="B207" s="35" t="s">
        <v>1616</v>
      </c>
      <c r="C207" s="58" t="s">
        <v>11972</v>
      </c>
      <c r="D207" s="89">
        <f>Composições!B3072</f>
        <v>0.15</v>
      </c>
      <c r="E207" s="23"/>
    </row>
    <row r="208" spans="1:5" ht="15" hidden="1">
      <c r="A208" s="133" t="s">
        <v>11985</v>
      </c>
      <c r="B208" s="136" t="s">
        <v>11986</v>
      </c>
      <c r="C208" s="137"/>
      <c r="D208" s="89"/>
    </row>
    <row r="209" spans="1:8" ht="15" hidden="1">
      <c r="A209" s="39" t="s">
        <v>11987</v>
      </c>
      <c r="B209" s="35" t="s">
        <v>3151</v>
      </c>
      <c r="C209" s="58" t="s">
        <v>10106</v>
      </c>
      <c r="D209" s="89">
        <f>Composições!B3088</f>
        <v>5.85</v>
      </c>
      <c r="E209" s="23"/>
    </row>
    <row r="210" spans="1:8" ht="15" hidden="1">
      <c r="A210" s="39" t="s">
        <v>3160</v>
      </c>
      <c r="B210" s="35" t="s">
        <v>3152</v>
      </c>
      <c r="C210" s="58" t="s">
        <v>6555</v>
      </c>
      <c r="D210" s="89">
        <f>Composições!B3103</f>
        <v>11.59</v>
      </c>
      <c r="E210" s="23"/>
    </row>
    <row r="211" spans="1:8" ht="15" hidden="1">
      <c r="A211" s="39" t="s">
        <v>3161</v>
      </c>
      <c r="B211" s="35" t="s">
        <v>3153</v>
      </c>
      <c r="C211" s="58" t="s">
        <v>10106</v>
      </c>
      <c r="D211" s="89">
        <f>Composições!B3119</f>
        <v>1.57</v>
      </c>
      <c r="E211" s="23"/>
    </row>
    <row r="212" spans="1:8" ht="15" hidden="1">
      <c r="A212" s="39" t="s">
        <v>3162</v>
      </c>
      <c r="B212" s="35" t="s">
        <v>3154</v>
      </c>
      <c r="C212" s="58" t="s">
        <v>10106</v>
      </c>
      <c r="D212" s="89">
        <f>Composições!B3135</f>
        <v>4.16</v>
      </c>
      <c r="E212" s="23"/>
    </row>
    <row r="213" spans="1:8" ht="15" hidden="1">
      <c r="A213" s="39" t="s">
        <v>3163</v>
      </c>
      <c r="B213" s="35" t="s">
        <v>3155</v>
      </c>
      <c r="C213" s="58" t="s">
        <v>10106</v>
      </c>
      <c r="D213" s="89">
        <f>Composições!B3151</f>
        <v>3.37</v>
      </c>
      <c r="E213" s="23"/>
    </row>
    <row r="214" spans="1:8" ht="15" hidden="1">
      <c r="A214" s="39" t="s">
        <v>3164</v>
      </c>
      <c r="B214" s="35" t="s">
        <v>3156</v>
      </c>
      <c r="C214" s="58" t="s">
        <v>10106</v>
      </c>
      <c r="D214" s="89">
        <f>Composições!B3168</f>
        <v>21.77</v>
      </c>
      <c r="E214" s="23"/>
    </row>
    <row r="215" spans="1:8" ht="15" hidden="1">
      <c r="A215" s="39" t="s">
        <v>3165</v>
      </c>
      <c r="B215" s="35" t="s">
        <v>3157</v>
      </c>
      <c r="C215" s="58" t="s">
        <v>10106</v>
      </c>
      <c r="D215" s="89">
        <f>Composições!B3183</f>
        <v>12.73</v>
      </c>
      <c r="E215" s="23"/>
    </row>
    <row r="216" spans="1:8" ht="15" hidden="1">
      <c r="A216" s="39" t="s">
        <v>3166</v>
      </c>
      <c r="B216" s="35" t="s">
        <v>3158</v>
      </c>
      <c r="C216" s="58" t="s">
        <v>11972</v>
      </c>
      <c r="D216" s="89">
        <f>Composições!B3198</f>
        <v>17.690000000000001</v>
      </c>
      <c r="E216" s="23"/>
    </row>
    <row r="217" spans="1:8" ht="15" hidden="1">
      <c r="A217" s="39" t="s">
        <v>3167</v>
      </c>
      <c r="B217" s="35" t="s">
        <v>3159</v>
      </c>
      <c r="C217" s="58" t="s">
        <v>11972</v>
      </c>
      <c r="D217" s="89">
        <f>Composições!B3215</f>
        <v>36.68</v>
      </c>
      <c r="E217" s="23"/>
    </row>
    <row r="218" spans="1:8" ht="15" hidden="1">
      <c r="A218" s="133" t="s">
        <v>8940</v>
      </c>
      <c r="B218" s="132" t="s">
        <v>8939</v>
      </c>
      <c r="C218" s="134"/>
      <c r="D218" s="135"/>
      <c r="E218" s="25"/>
      <c r="F218" s="25"/>
      <c r="G218" s="25"/>
      <c r="H218" s="25"/>
    </row>
    <row r="219" spans="1:8" ht="15" hidden="1">
      <c r="A219" s="39" t="s">
        <v>8941</v>
      </c>
      <c r="B219" s="35" t="s">
        <v>6838</v>
      </c>
      <c r="C219" s="58" t="s">
        <v>10106</v>
      </c>
      <c r="D219" s="89">
        <f>Composições!B3231</f>
        <v>37.770000000000003</v>
      </c>
      <c r="E219" s="23"/>
      <c r="F219" s="25"/>
      <c r="G219" s="25"/>
      <c r="H219" s="25"/>
    </row>
    <row r="220" spans="1:8" ht="15" hidden="1">
      <c r="A220" s="39" t="s">
        <v>8942</v>
      </c>
      <c r="B220" s="35" t="s">
        <v>6839</v>
      </c>
      <c r="C220" s="58" t="s">
        <v>10106</v>
      </c>
      <c r="D220" s="89">
        <f>Composições!B3249</f>
        <v>8</v>
      </c>
      <c r="E220" s="23"/>
      <c r="F220" s="25"/>
      <c r="G220" s="25"/>
      <c r="H220" s="25"/>
    </row>
    <row r="221" spans="1:8" ht="15" hidden="1">
      <c r="A221" s="39" t="s">
        <v>8943</v>
      </c>
      <c r="B221" s="35" t="s">
        <v>6840</v>
      </c>
      <c r="C221" s="58" t="s">
        <v>10106</v>
      </c>
      <c r="D221" s="89">
        <f>Composições!B3269</f>
        <v>12.02</v>
      </c>
      <c r="E221" s="23"/>
      <c r="F221" s="25"/>
      <c r="G221" s="25"/>
      <c r="H221" s="25"/>
    </row>
    <row r="222" spans="1:8" ht="15" hidden="1">
      <c r="A222" s="133" t="s">
        <v>6841</v>
      </c>
      <c r="B222" s="132" t="s">
        <v>6842</v>
      </c>
      <c r="C222" s="134"/>
      <c r="D222" s="135"/>
      <c r="E222" s="25"/>
      <c r="F222" s="25"/>
      <c r="G222" s="25"/>
      <c r="H222" s="25"/>
    </row>
    <row r="223" spans="1:8" ht="15" hidden="1">
      <c r="A223" s="39" t="s">
        <v>6843</v>
      </c>
      <c r="B223" s="35" t="s">
        <v>6844</v>
      </c>
      <c r="C223" s="58" t="s">
        <v>10106</v>
      </c>
      <c r="D223" s="89">
        <f>Composições!B3289</f>
        <v>14.55</v>
      </c>
      <c r="E223" s="23"/>
      <c r="F223" s="25"/>
      <c r="G223" s="25"/>
      <c r="H223" s="25"/>
    </row>
    <row r="224" spans="1:8" ht="15" hidden="1">
      <c r="A224" s="39" t="s">
        <v>4848</v>
      </c>
      <c r="B224" s="35" t="s">
        <v>6845</v>
      </c>
      <c r="C224" s="58" t="s">
        <v>10106</v>
      </c>
      <c r="D224" s="89">
        <f>Composições!B3308</f>
        <v>20.81</v>
      </c>
      <c r="E224" s="23"/>
      <c r="F224" s="25"/>
      <c r="G224" s="25"/>
      <c r="H224" s="25"/>
    </row>
    <row r="225" spans="1:8" ht="15" hidden="1">
      <c r="A225" s="39" t="s">
        <v>4849</v>
      </c>
      <c r="B225" s="35" t="s">
        <v>6846</v>
      </c>
      <c r="C225" s="58" t="s">
        <v>10106</v>
      </c>
      <c r="D225" s="89">
        <f>Composições!B3327</f>
        <v>22.72</v>
      </c>
      <c r="E225" s="23"/>
      <c r="F225" s="25"/>
      <c r="G225" s="25"/>
      <c r="H225" s="25"/>
    </row>
    <row r="226" spans="1:8" ht="15" hidden="1">
      <c r="A226" s="39" t="s">
        <v>4850</v>
      </c>
      <c r="B226" s="35" t="s">
        <v>4847</v>
      </c>
      <c r="C226" s="58" t="s">
        <v>10106</v>
      </c>
      <c r="D226" s="89">
        <f>Composições!B3346</f>
        <v>28.66</v>
      </c>
      <c r="E226" s="23"/>
      <c r="F226" s="25"/>
      <c r="G226" s="25"/>
      <c r="H226" s="25"/>
    </row>
    <row r="227" spans="1:8" ht="15" hidden="1">
      <c r="A227" s="133" t="s">
        <v>4851</v>
      </c>
      <c r="B227" s="136" t="s">
        <v>4852</v>
      </c>
      <c r="C227" s="137"/>
      <c r="D227" s="89"/>
      <c r="E227" s="23"/>
      <c r="F227" s="25"/>
      <c r="G227" s="25"/>
      <c r="H227" s="25"/>
    </row>
    <row r="228" spans="1:8" ht="15" hidden="1">
      <c r="A228" s="39" t="s">
        <v>4856</v>
      </c>
      <c r="B228" s="35" t="s">
        <v>4853</v>
      </c>
      <c r="C228" s="58" t="s">
        <v>11972</v>
      </c>
      <c r="D228" s="89">
        <f>Composições!B3367</f>
        <v>66.02</v>
      </c>
      <c r="E228" s="23"/>
      <c r="F228" s="25"/>
      <c r="G228" s="25"/>
      <c r="H228" s="25"/>
    </row>
    <row r="229" spans="1:8" ht="15" hidden="1">
      <c r="A229" s="39" t="s">
        <v>4857</v>
      </c>
      <c r="B229" s="35" t="s">
        <v>4854</v>
      </c>
      <c r="C229" s="58" t="s">
        <v>11972</v>
      </c>
      <c r="D229" s="89">
        <f>Composições!B3387</f>
        <v>10.31</v>
      </c>
      <c r="E229" s="23"/>
      <c r="F229" s="25"/>
      <c r="G229" s="25"/>
      <c r="H229" s="25"/>
    </row>
    <row r="230" spans="1:8" ht="15" hidden="1">
      <c r="A230" s="39" t="s">
        <v>4858</v>
      </c>
      <c r="B230" s="35" t="s">
        <v>4855</v>
      </c>
      <c r="C230" s="58" t="s">
        <v>11972</v>
      </c>
      <c r="D230" s="89">
        <f>Composições!B3401</f>
        <v>72.06</v>
      </c>
      <c r="E230" s="23"/>
      <c r="F230" s="25"/>
      <c r="G230" s="25"/>
      <c r="H230" s="25"/>
    </row>
    <row r="231" spans="1:8" ht="15" hidden="1">
      <c r="A231" s="39" t="s">
        <v>4866</v>
      </c>
      <c r="B231" s="35" t="s">
        <v>4859</v>
      </c>
      <c r="C231" s="58" t="s">
        <v>11972</v>
      </c>
      <c r="D231" s="89">
        <f>Composições!B3415</f>
        <v>77.53</v>
      </c>
      <c r="E231" s="23"/>
      <c r="F231" s="25"/>
      <c r="G231" s="25"/>
      <c r="H231" s="25"/>
    </row>
    <row r="232" spans="1:8" ht="15" hidden="1">
      <c r="A232" s="39" t="s">
        <v>4867</v>
      </c>
      <c r="B232" s="35" t="s">
        <v>4860</v>
      </c>
      <c r="C232" s="58" t="s">
        <v>11972</v>
      </c>
      <c r="D232" s="89">
        <f>Composições!B3431</f>
        <v>69.03</v>
      </c>
      <c r="E232" s="23"/>
      <c r="F232" s="25"/>
      <c r="G232" s="25"/>
      <c r="H232" s="25"/>
    </row>
    <row r="233" spans="1:8" ht="15" hidden="1">
      <c r="A233" s="39" t="s">
        <v>4868</v>
      </c>
      <c r="B233" s="35" t="s">
        <v>4861</v>
      </c>
      <c r="C233" s="58" t="s">
        <v>10106</v>
      </c>
      <c r="D233" s="89">
        <f>Composições!B3445</f>
        <v>31.76</v>
      </c>
      <c r="E233" s="23"/>
      <c r="F233" s="25"/>
      <c r="G233" s="25"/>
      <c r="H233" s="25"/>
    </row>
    <row r="234" spans="1:8" ht="15" hidden="1">
      <c r="A234" s="39" t="s">
        <v>4869</v>
      </c>
      <c r="B234" s="35" t="s">
        <v>4862</v>
      </c>
      <c r="C234" s="58" t="s">
        <v>10106</v>
      </c>
      <c r="D234" s="89">
        <f>Composições!B3463</f>
        <v>44.58</v>
      </c>
      <c r="E234" s="23"/>
      <c r="F234" s="25"/>
      <c r="G234" s="25"/>
      <c r="H234" s="25"/>
    </row>
    <row r="235" spans="1:8" ht="15" hidden="1">
      <c r="A235" s="39" t="s">
        <v>4870</v>
      </c>
      <c r="B235" s="35" t="s">
        <v>4863</v>
      </c>
      <c r="C235" s="58" t="s">
        <v>11972</v>
      </c>
      <c r="D235" s="89">
        <f>Composições!B3483</f>
        <v>309.54000000000002</v>
      </c>
      <c r="E235" s="23"/>
      <c r="F235" s="25"/>
      <c r="G235" s="25"/>
      <c r="H235" s="25"/>
    </row>
    <row r="236" spans="1:8" ht="15" hidden="1">
      <c r="A236" s="39" t="s">
        <v>4871</v>
      </c>
      <c r="B236" s="35" t="s">
        <v>6823</v>
      </c>
      <c r="C236" s="58" t="s">
        <v>10106</v>
      </c>
      <c r="D236" s="89">
        <f>Composições!B3500</f>
        <v>19.850000000000001</v>
      </c>
      <c r="E236" s="23"/>
      <c r="F236" s="25"/>
      <c r="G236" s="25"/>
      <c r="H236" s="25"/>
    </row>
    <row r="237" spans="1:8" ht="15" hidden="1">
      <c r="A237" s="39" t="s">
        <v>4872</v>
      </c>
      <c r="B237" s="35" t="s">
        <v>4864</v>
      </c>
      <c r="C237" s="58" t="s">
        <v>11972</v>
      </c>
      <c r="D237" s="89">
        <f>Composições!B3526</f>
        <v>92.17</v>
      </c>
      <c r="E237" s="23"/>
      <c r="F237" s="25"/>
      <c r="G237" s="25"/>
      <c r="H237" s="25"/>
    </row>
    <row r="238" spans="1:8" ht="15" hidden="1">
      <c r="A238" s="39" t="s">
        <v>4873</v>
      </c>
      <c r="B238" s="35" t="s">
        <v>4865</v>
      </c>
      <c r="C238" s="58" t="s">
        <v>11972</v>
      </c>
      <c r="D238" s="89">
        <f>Composições!B3540</f>
        <v>33.590000000000003</v>
      </c>
      <c r="E238" s="23"/>
      <c r="F238" s="25"/>
      <c r="G238" s="25"/>
      <c r="H238" s="25"/>
    </row>
    <row r="239" spans="1:8" ht="15" hidden="1">
      <c r="A239" s="133" t="s">
        <v>11988</v>
      </c>
      <c r="B239" s="136" t="s">
        <v>11989</v>
      </c>
      <c r="C239" s="139"/>
      <c r="D239" s="140"/>
    </row>
    <row r="240" spans="1:8" ht="12.75" hidden="1" customHeight="1">
      <c r="A240" s="133" t="s">
        <v>11990</v>
      </c>
      <c r="B240" s="141" t="s">
        <v>11991</v>
      </c>
      <c r="C240" s="137"/>
      <c r="D240" s="140"/>
    </row>
    <row r="241" spans="1:5" ht="12.75" hidden="1" customHeight="1">
      <c r="A241" s="39" t="s">
        <v>11992</v>
      </c>
      <c r="B241" s="35" t="s">
        <v>4874</v>
      </c>
      <c r="C241" s="58" t="s">
        <v>11972</v>
      </c>
      <c r="D241" s="89">
        <f>Composições!B3557</f>
        <v>0.04</v>
      </c>
      <c r="E241" s="23"/>
    </row>
    <row r="242" spans="1:5" ht="12.75" hidden="1" customHeight="1">
      <c r="A242" s="39" t="s">
        <v>4878</v>
      </c>
      <c r="B242" s="35" t="s">
        <v>4875</v>
      </c>
      <c r="C242" s="58" t="s">
        <v>11972</v>
      </c>
      <c r="D242" s="89">
        <f>Composições!B3569</f>
        <v>0.05</v>
      </c>
      <c r="E242" s="23"/>
    </row>
    <row r="243" spans="1:5" ht="12.75" hidden="1" customHeight="1">
      <c r="A243" s="39" t="s">
        <v>4879</v>
      </c>
      <c r="B243" s="35" t="s">
        <v>4876</v>
      </c>
      <c r="C243" s="58" t="s">
        <v>13436</v>
      </c>
      <c r="D243" s="89">
        <f>Composições!B3580</f>
        <v>4.38</v>
      </c>
      <c r="E243" s="17"/>
    </row>
    <row r="244" spans="1:5" ht="12.75" hidden="1" customHeight="1">
      <c r="A244" s="39" t="s">
        <v>4880</v>
      </c>
      <c r="B244" s="35" t="s">
        <v>4877</v>
      </c>
      <c r="C244" s="58" t="s">
        <v>13436</v>
      </c>
      <c r="D244" s="89">
        <f>Composições!B3595</f>
        <v>4.38</v>
      </c>
      <c r="E244" s="17"/>
    </row>
    <row r="245" spans="1:5" ht="12.75" hidden="1" customHeight="1">
      <c r="A245" s="133" t="s">
        <v>4881</v>
      </c>
      <c r="B245" s="141" t="s">
        <v>4882</v>
      </c>
      <c r="C245" s="137"/>
      <c r="D245" s="89"/>
      <c r="E245" s="17"/>
    </row>
    <row r="246" spans="1:5" ht="12.75" hidden="1" customHeight="1">
      <c r="A246" s="39" t="s">
        <v>4884</v>
      </c>
      <c r="B246" s="35" t="s">
        <v>4883</v>
      </c>
      <c r="C246" s="58" t="s">
        <v>11972</v>
      </c>
      <c r="D246" s="89">
        <f>Composições!B3612</f>
        <v>33.49</v>
      </c>
      <c r="E246" s="23"/>
    </row>
    <row r="247" spans="1:5" ht="12.75" hidden="1" customHeight="1">
      <c r="A247" s="133" t="s">
        <v>4885</v>
      </c>
      <c r="B247" s="141" t="s">
        <v>6903</v>
      </c>
      <c r="C247" s="137"/>
      <c r="D247" s="89"/>
      <c r="E247" s="23"/>
    </row>
    <row r="248" spans="1:5" ht="12.75" hidden="1" customHeight="1">
      <c r="A248" s="39" t="s">
        <v>6914</v>
      </c>
      <c r="B248" s="35" t="s">
        <v>6904</v>
      </c>
      <c r="C248" s="62" t="s">
        <v>4675</v>
      </c>
      <c r="D248" s="89">
        <f>Composições!B3626</f>
        <v>9.09</v>
      </c>
      <c r="E248" s="23"/>
    </row>
    <row r="249" spans="1:5" ht="12.75" hidden="1" customHeight="1">
      <c r="A249" s="39" t="s">
        <v>6915</v>
      </c>
      <c r="B249" s="35" t="s">
        <v>6905</v>
      </c>
      <c r="C249" s="62" t="s">
        <v>4675</v>
      </c>
      <c r="D249" s="89">
        <f>Composições!B3649</f>
        <v>13.62</v>
      </c>
      <c r="E249" s="23"/>
    </row>
    <row r="250" spans="1:5" ht="12.75" hidden="1" customHeight="1">
      <c r="A250" s="39" t="s">
        <v>6916</v>
      </c>
      <c r="B250" s="35" t="s">
        <v>6906</v>
      </c>
      <c r="C250" s="62" t="s">
        <v>4675</v>
      </c>
      <c r="D250" s="89">
        <f>Composições!B3669</f>
        <v>17.05</v>
      </c>
      <c r="E250" s="23"/>
    </row>
    <row r="251" spans="1:5" ht="12.75" hidden="1" customHeight="1">
      <c r="A251" s="39" t="s">
        <v>6917</v>
      </c>
      <c r="B251" s="35" t="s">
        <v>6907</v>
      </c>
      <c r="C251" s="62" t="s">
        <v>4675</v>
      </c>
      <c r="D251" s="89">
        <f>Composições!B3693</f>
        <v>13.3</v>
      </c>
      <c r="E251" s="23"/>
    </row>
    <row r="252" spans="1:5" ht="12.75" hidden="1" customHeight="1">
      <c r="A252" s="39" t="s">
        <v>6918</v>
      </c>
      <c r="B252" s="35" t="s">
        <v>6908</v>
      </c>
      <c r="C252" s="62" t="s">
        <v>4675</v>
      </c>
      <c r="D252" s="89">
        <f>Composições!B3714</f>
        <v>19</v>
      </c>
      <c r="E252" s="23"/>
    </row>
    <row r="253" spans="1:5" ht="12.75" hidden="1" customHeight="1">
      <c r="A253" s="39" t="s">
        <v>6919</v>
      </c>
      <c r="B253" s="35" t="s">
        <v>6913</v>
      </c>
      <c r="C253" s="62" t="s">
        <v>4675</v>
      </c>
      <c r="D253" s="89">
        <f>Composições!B3731</f>
        <v>12.8</v>
      </c>
      <c r="E253" s="23"/>
    </row>
    <row r="254" spans="1:5" ht="12.75" hidden="1" customHeight="1">
      <c r="A254" s="39" t="s">
        <v>6920</v>
      </c>
      <c r="B254" s="35" t="s">
        <v>6909</v>
      </c>
      <c r="C254" s="62" t="s">
        <v>4675</v>
      </c>
      <c r="D254" s="89">
        <f>Composições!B3749</f>
        <v>60.81</v>
      </c>
      <c r="E254" s="23"/>
    </row>
    <row r="255" spans="1:5" ht="12.75" hidden="1" customHeight="1">
      <c r="A255" s="39" t="s">
        <v>6921</v>
      </c>
      <c r="B255" s="35" t="s">
        <v>6910</v>
      </c>
      <c r="C255" s="62" t="s">
        <v>4675</v>
      </c>
      <c r="D255" s="89">
        <f>Composições!B3774</f>
        <v>20.68</v>
      </c>
      <c r="E255" s="23"/>
    </row>
    <row r="256" spans="1:5" ht="12.75" hidden="1" customHeight="1">
      <c r="A256" s="39" t="s">
        <v>6922</v>
      </c>
      <c r="B256" s="35" t="s">
        <v>6911</v>
      </c>
      <c r="C256" s="62" t="s">
        <v>4675</v>
      </c>
      <c r="D256" s="89">
        <f>Composições!B3795</f>
        <v>25.19</v>
      </c>
      <c r="E256" s="23"/>
    </row>
    <row r="257" spans="1:8" ht="12.75" hidden="1" customHeight="1">
      <c r="A257" s="39" t="s">
        <v>6923</v>
      </c>
      <c r="B257" s="35" t="s">
        <v>6912</v>
      </c>
      <c r="C257" s="62" t="s">
        <v>4675</v>
      </c>
      <c r="D257" s="89">
        <f>Composições!B3818</f>
        <v>461.89</v>
      </c>
      <c r="E257" s="23"/>
    </row>
    <row r="258" spans="1:8" ht="12.75" hidden="1" customHeight="1">
      <c r="A258" s="133" t="s">
        <v>6926</v>
      </c>
      <c r="B258" s="132" t="s">
        <v>6924</v>
      </c>
      <c r="C258" s="134"/>
      <c r="D258" s="135"/>
      <c r="E258" s="25"/>
      <c r="F258" s="25"/>
      <c r="G258" s="25"/>
    </row>
    <row r="259" spans="1:8" ht="12.75" hidden="1" customHeight="1">
      <c r="A259" s="133" t="s">
        <v>6927</v>
      </c>
      <c r="B259" s="132" t="s">
        <v>6925</v>
      </c>
      <c r="C259" s="134"/>
      <c r="D259" s="135"/>
      <c r="E259" s="25"/>
      <c r="F259" s="25"/>
      <c r="G259" s="25"/>
    </row>
    <row r="260" spans="1:8" ht="12.75" hidden="1" customHeight="1">
      <c r="A260" s="39" t="s">
        <v>6928</v>
      </c>
      <c r="B260" s="35" t="s">
        <v>6929</v>
      </c>
      <c r="C260" s="58" t="s">
        <v>11972</v>
      </c>
      <c r="D260" s="89" t="e">
        <f>Composições!#REF!</f>
        <v>#REF!</v>
      </c>
      <c r="E260" s="23"/>
    </row>
    <row r="261" spans="1:8" ht="12.75" hidden="1" customHeight="1">
      <c r="A261" s="133" t="s">
        <v>6931</v>
      </c>
      <c r="B261" s="132" t="s">
        <v>6930</v>
      </c>
      <c r="C261" s="134"/>
      <c r="D261" s="135"/>
      <c r="E261" s="25"/>
      <c r="F261" s="25"/>
      <c r="G261" s="25"/>
      <c r="H261" s="25"/>
    </row>
    <row r="262" spans="1:8" ht="12.75" hidden="1" customHeight="1">
      <c r="A262" s="39" t="s">
        <v>6932</v>
      </c>
      <c r="B262" s="35" t="s">
        <v>6933</v>
      </c>
      <c r="C262" s="58" t="s">
        <v>11972</v>
      </c>
      <c r="D262" s="89" t="e">
        <f>Composições!#REF!</f>
        <v>#REF!</v>
      </c>
      <c r="E262" s="23"/>
    </row>
    <row r="263" spans="1:8" ht="12.75" hidden="1" customHeight="1">
      <c r="A263" s="39" t="s">
        <v>6943</v>
      </c>
      <c r="B263" s="35" t="s">
        <v>6934</v>
      </c>
      <c r="C263" s="58" t="s">
        <v>11972</v>
      </c>
      <c r="D263" s="89" t="e">
        <f>Composições!#REF!</f>
        <v>#REF!</v>
      </c>
      <c r="E263" s="23"/>
    </row>
    <row r="264" spans="1:8" ht="12.75" hidden="1" customHeight="1">
      <c r="A264" s="39" t="s">
        <v>6944</v>
      </c>
      <c r="B264" s="35" t="s">
        <v>6935</v>
      </c>
      <c r="C264" s="58" t="s">
        <v>11972</v>
      </c>
      <c r="D264" s="89" t="e">
        <f>Composições!#REF!</f>
        <v>#REF!</v>
      </c>
      <c r="E264" s="23"/>
    </row>
    <row r="265" spans="1:8" ht="12.75" hidden="1" customHeight="1">
      <c r="A265" s="39" t="s">
        <v>6945</v>
      </c>
      <c r="B265" s="35" t="s">
        <v>6936</v>
      </c>
      <c r="C265" s="58" t="s">
        <v>11972</v>
      </c>
      <c r="D265" s="89" t="e">
        <f>Composições!#REF!</f>
        <v>#REF!</v>
      </c>
      <c r="E265" s="23"/>
    </row>
    <row r="266" spans="1:8" ht="12.75" hidden="1" customHeight="1">
      <c r="A266" s="39" t="s">
        <v>6946</v>
      </c>
      <c r="B266" s="35" t="s">
        <v>6937</v>
      </c>
      <c r="C266" s="58" t="s">
        <v>11972</v>
      </c>
      <c r="D266" s="89" t="e">
        <f>Composições!#REF!</f>
        <v>#REF!</v>
      </c>
      <c r="E266" s="23"/>
    </row>
    <row r="267" spans="1:8" ht="12.75" hidden="1" customHeight="1">
      <c r="A267" s="39" t="s">
        <v>6947</v>
      </c>
      <c r="B267" s="35" t="s">
        <v>6938</v>
      </c>
      <c r="C267" s="58" t="s">
        <v>11972</v>
      </c>
      <c r="D267" s="89">
        <f>Composições!B3836</f>
        <v>447.42</v>
      </c>
      <c r="E267" s="23"/>
    </row>
    <row r="268" spans="1:8" ht="12.75" hidden="1" customHeight="1">
      <c r="A268" s="39" t="s">
        <v>6948</v>
      </c>
      <c r="B268" s="35" t="s">
        <v>6939</v>
      </c>
      <c r="C268" s="58" t="s">
        <v>11972</v>
      </c>
      <c r="D268" s="89">
        <f>Composições!B3850</f>
        <v>380.08</v>
      </c>
      <c r="E268" s="23"/>
    </row>
    <row r="269" spans="1:8" ht="12.75" hidden="1" customHeight="1">
      <c r="A269" s="39" t="s">
        <v>6949</v>
      </c>
      <c r="B269" s="35" t="s">
        <v>6940</v>
      </c>
      <c r="C269" s="58" t="s">
        <v>11972</v>
      </c>
      <c r="D269" s="89">
        <f>Composições!B3865</f>
        <v>634</v>
      </c>
      <c r="E269" s="23"/>
    </row>
    <row r="270" spans="1:8" ht="12.75" hidden="1" customHeight="1">
      <c r="A270" s="39" t="s">
        <v>6950</v>
      </c>
      <c r="B270" s="35" t="s">
        <v>6941</v>
      </c>
      <c r="C270" s="58" t="s">
        <v>11972</v>
      </c>
      <c r="D270" s="89">
        <f>Composições!B3881</f>
        <v>554.73</v>
      </c>
      <c r="E270" s="23"/>
    </row>
    <row r="271" spans="1:8" ht="12.75" hidden="1" customHeight="1">
      <c r="A271" s="39" t="s">
        <v>6951</v>
      </c>
      <c r="B271" s="35" t="s">
        <v>6942</v>
      </c>
      <c r="C271" s="58" t="s">
        <v>11972</v>
      </c>
      <c r="D271" s="89">
        <f>Composições!B3896</f>
        <v>487.94</v>
      </c>
      <c r="E271" s="23"/>
    </row>
    <row r="272" spans="1:8" ht="12.75" hidden="1" customHeight="1">
      <c r="A272" s="39" t="s">
        <v>6952</v>
      </c>
      <c r="B272" s="35" t="s">
        <v>8284</v>
      </c>
      <c r="C272" s="58" t="s">
        <v>11972</v>
      </c>
      <c r="D272" s="89">
        <f>Composições!B3912</f>
        <v>386.97</v>
      </c>
      <c r="E272" s="23"/>
    </row>
    <row r="273" spans="1:8" ht="12.75" hidden="1" customHeight="1">
      <c r="A273" s="39" t="s">
        <v>4933</v>
      </c>
      <c r="B273" s="35" t="s">
        <v>6953</v>
      </c>
      <c r="C273" s="58" t="s">
        <v>11972</v>
      </c>
      <c r="D273" s="89">
        <f>Composições!B3927</f>
        <v>320.18</v>
      </c>
      <c r="E273" s="23"/>
    </row>
    <row r="274" spans="1:8" ht="12.75" hidden="1" customHeight="1">
      <c r="A274" s="39" t="s">
        <v>4934</v>
      </c>
      <c r="B274" s="35" t="s">
        <v>4931</v>
      </c>
      <c r="C274" s="58" t="s">
        <v>11972</v>
      </c>
      <c r="D274" s="89">
        <f>Composições!B3942</f>
        <v>252.83</v>
      </c>
      <c r="E274" s="23"/>
    </row>
    <row r="275" spans="1:8" ht="12.75" hidden="1" customHeight="1">
      <c r="A275" s="39" t="s">
        <v>4935</v>
      </c>
      <c r="B275" s="35" t="s">
        <v>4932</v>
      </c>
      <c r="C275" s="58" t="s">
        <v>11972</v>
      </c>
      <c r="D275" s="89">
        <f>Composições!B3957</f>
        <v>286.99</v>
      </c>
      <c r="E275" s="23"/>
    </row>
    <row r="276" spans="1:8" ht="12.75" hidden="1" customHeight="1">
      <c r="A276" s="133" t="s">
        <v>4937</v>
      </c>
      <c r="B276" s="132" t="s">
        <v>4936</v>
      </c>
      <c r="C276" s="134"/>
      <c r="D276" s="135"/>
      <c r="E276" s="25"/>
      <c r="F276" s="25"/>
      <c r="G276" s="25"/>
      <c r="H276" s="25"/>
    </row>
    <row r="277" spans="1:8" ht="12.75" hidden="1" customHeight="1">
      <c r="A277" s="39" t="s">
        <v>4938</v>
      </c>
      <c r="B277" s="35" t="s">
        <v>7640</v>
      </c>
      <c r="C277" s="58" t="s">
        <v>11972</v>
      </c>
      <c r="D277" s="89">
        <f>Composições!B3974</f>
        <v>433.71</v>
      </c>
      <c r="E277" s="23"/>
    </row>
    <row r="278" spans="1:8" ht="12.75" hidden="1" customHeight="1">
      <c r="A278" s="39" t="s">
        <v>4939</v>
      </c>
      <c r="B278" s="35" t="s">
        <v>7641</v>
      </c>
      <c r="C278" s="58" t="s">
        <v>11972</v>
      </c>
      <c r="D278" s="89">
        <f>Composições!B3989</f>
        <v>306.52</v>
      </c>
      <c r="E278" s="23"/>
    </row>
    <row r="279" spans="1:8" ht="12.75" hidden="1" customHeight="1">
      <c r="A279" s="39" t="s">
        <v>4940</v>
      </c>
      <c r="B279" s="35" t="s">
        <v>7642</v>
      </c>
      <c r="C279" s="58" t="s">
        <v>10106</v>
      </c>
      <c r="D279" s="89">
        <f>Composições!B4005</f>
        <v>2.9</v>
      </c>
      <c r="E279" s="23"/>
    </row>
    <row r="280" spans="1:8" ht="15" hidden="1">
      <c r="A280" s="133" t="s">
        <v>11993</v>
      </c>
      <c r="B280" s="136" t="s">
        <v>11994</v>
      </c>
      <c r="C280" s="139"/>
      <c r="D280" s="140"/>
    </row>
    <row r="281" spans="1:8" ht="15">
      <c r="A281" s="133" t="s">
        <v>9330</v>
      </c>
      <c r="B281" s="132" t="s">
        <v>6579</v>
      </c>
      <c r="C281" s="134"/>
      <c r="D281" s="135"/>
      <c r="E281" s="25"/>
      <c r="F281" s="25"/>
      <c r="G281" s="25"/>
    </row>
    <row r="282" spans="1:8" ht="15">
      <c r="A282" s="40" t="s">
        <v>9331</v>
      </c>
      <c r="B282" s="37" t="s">
        <v>9332</v>
      </c>
      <c r="C282" s="64" t="s">
        <v>11972</v>
      </c>
      <c r="D282" s="92">
        <f>Composições!B4035</f>
        <v>212.02</v>
      </c>
      <c r="E282" s="23"/>
    </row>
    <row r="283" spans="1:8" ht="12.75" hidden="1" customHeight="1">
      <c r="A283" s="39" t="s">
        <v>9335</v>
      </c>
      <c r="B283" s="35" t="s">
        <v>9333</v>
      </c>
      <c r="C283" s="58" t="s">
        <v>11972</v>
      </c>
      <c r="D283" s="89">
        <f>Composições!B4052</f>
        <v>369.31</v>
      </c>
      <c r="E283" s="23"/>
    </row>
    <row r="284" spans="1:8" ht="12.75" hidden="1" customHeight="1">
      <c r="A284" s="39" t="s">
        <v>9336</v>
      </c>
      <c r="B284" s="35" t="s">
        <v>9334</v>
      </c>
      <c r="C284" s="58" t="s">
        <v>11972</v>
      </c>
      <c r="D284" s="89">
        <f>Composições!B4073</f>
        <v>233.79</v>
      </c>
      <c r="E284" s="23"/>
    </row>
    <row r="285" spans="1:8" ht="15" hidden="1">
      <c r="A285" s="133" t="s">
        <v>9338</v>
      </c>
      <c r="B285" s="132" t="s">
        <v>9337</v>
      </c>
      <c r="C285" s="134"/>
      <c r="D285" s="135"/>
      <c r="E285" s="25"/>
      <c r="F285" s="25"/>
      <c r="G285" s="25"/>
    </row>
    <row r="286" spans="1:8" ht="15" hidden="1">
      <c r="A286" s="39" t="s">
        <v>9339</v>
      </c>
      <c r="B286" s="35" t="s">
        <v>9340</v>
      </c>
      <c r="C286" s="58" t="s">
        <v>10106</v>
      </c>
      <c r="D286" s="89">
        <f>Composições!B4115</f>
        <v>30.21</v>
      </c>
      <c r="E286" s="23"/>
    </row>
    <row r="287" spans="1:8" ht="15" hidden="1">
      <c r="A287" s="39" t="s">
        <v>7267</v>
      </c>
      <c r="B287" s="35" t="s">
        <v>9341</v>
      </c>
      <c r="C287" s="58" t="s">
        <v>10106</v>
      </c>
      <c r="D287" s="89">
        <f>Composições!B4137</f>
        <v>63.93</v>
      </c>
      <c r="E287" s="23"/>
    </row>
    <row r="288" spans="1:8" ht="15" hidden="1">
      <c r="A288" s="39" t="s">
        <v>7268</v>
      </c>
      <c r="B288" s="35" t="s">
        <v>9342</v>
      </c>
      <c r="C288" s="58" t="s">
        <v>10106</v>
      </c>
      <c r="D288" s="89">
        <f>Composições!B4156</f>
        <v>47.77</v>
      </c>
      <c r="E288" s="23"/>
    </row>
    <row r="289" spans="1:7" ht="15" hidden="1">
      <c r="A289" s="39" t="s">
        <v>7269</v>
      </c>
      <c r="B289" s="35" t="s">
        <v>9343</v>
      </c>
      <c r="C289" s="58" t="s">
        <v>10106</v>
      </c>
      <c r="D289" s="89">
        <f>Composições!B4177</f>
        <v>50.22</v>
      </c>
      <c r="E289" s="23"/>
    </row>
    <row r="290" spans="1:7" ht="15" hidden="1">
      <c r="A290" s="39" t="s">
        <v>7270</v>
      </c>
      <c r="B290" s="35" t="s">
        <v>7265</v>
      </c>
      <c r="C290" s="58" t="s">
        <v>10106</v>
      </c>
      <c r="D290" s="89">
        <f>Composições!B4196</f>
        <v>51.83</v>
      </c>
      <c r="E290" s="23"/>
    </row>
    <row r="291" spans="1:7" ht="15" hidden="1">
      <c r="A291" s="39" t="s">
        <v>7271</v>
      </c>
      <c r="B291" s="35" t="s">
        <v>7266</v>
      </c>
      <c r="C291" s="58" t="s">
        <v>10106</v>
      </c>
      <c r="D291" s="89">
        <f>Composições!B4216</f>
        <v>53.77</v>
      </c>
      <c r="E291" s="23"/>
    </row>
    <row r="292" spans="1:7" ht="15" hidden="1">
      <c r="A292" s="133" t="s">
        <v>7273</v>
      </c>
      <c r="B292" s="132" t="s">
        <v>7272</v>
      </c>
      <c r="C292" s="134"/>
      <c r="D292" s="135"/>
      <c r="E292" s="25"/>
      <c r="F292" s="25"/>
      <c r="G292" s="25"/>
    </row>
    <row r="293" spans="1:7" ht="15" hidden="1">
      <c r="A293" s="39" t="s">
        <v>13383</v>
      </c>
      <c r="B293" s="35" t="s">
        <v>9360</v>
      </c>
      <c r="C293" s="62" t="s">
        <v>8247</v>
      </c>
      <c r="D293" s="89">
        <f>Composições!B4238</f>
        <v>7.09</v>
      </c>
      <c r="E293" s="23"/>
      <c r="F293" s="25"/>
      <c r="G293" s="25"/>
    </row>
    <row r="294" spans="1:7" ht="15" hidden="1">
      <c r="A294" s="39" t="s">
        <v>13384</v>
      </c>
      <c r="B294" s="35" t="s">
        <v>11420</v>
      </c>
      <c r="C294" s="62" t="s">
        <v>8247</v>
      </c>
      <c r="D294" s="89">
        <f>Composições!B4257</f>
        <v>7.38</v>
      </c>
      <c r="E294" s="23"/>
      <c r="F294" s="25"/>
      <c r="G294" s="25"/>
    </row>
    <row r="295" spans="1:7" ht="15" hidden="1">
      <c r="A295" s="39" t="s">
        <v>13385</v>
      </c>
      <c r="B295" s="35" t="s">
        <v>11421</v>
      </c>
      <c r="C295" s="62" t="s">
        <v>8247</v>
      </c>
      <c r="D295" s="89">
        <f>Composições!B4273</f>
        <v>7.51</v>
      </c>
      <c r="E295" s="23"/>
      <c r="F295" s="25"/>
      <c r="G295" s="25"/>
    </row>
    <row r="296" spans="1:7" ht="15" hidden="1">
      <c r="A296" s="39" t="s">
        <v>13386</v>
      </c>
      <c r="B296" s="35" t="s">
        <v>11422</v>
      </c>
      <c r="C296" s="62" t="s">
        <v>8247</v>
      </c>
      <c r="D296" s="89">
        <f>Composições!B4299</f>
        <v>7.53</v>
      </c>
      <c r="E296" s="23"/>
      <c r="F296" s="25"/>
      <c r="G296" s="25"/>
    </row>
    <row r="297" spans="1:7" ht="15" hidden="1">
      <c r="A297" s="39" t="s">
        <v>13387</v>
      </c>
      <c r="B297" s="35" t="s">
        <v>11423</v>
      </c>
      <c r="C297" s="62" t="s">
        <v>8247</v>
      </c>
      <c r="D297" s="89">
        <f>Composições!B4318</f>
        <v>8.5399999999999991</v>
      </c>
      <c r="E297" s="23"/>
      <c r="F297" s="25"/>
      <c r="G297" s="25"/>
    </row>
    <row r="298" spans="1:7" ht="15" hidden="1">
      <c r="A298" s="39" t="s">
        <v>13388</v>
      </c>
      <c r="B298" s="35" t="s">
        <v>11424</v>
      </c>
      <c r="C298" s="62" t="s">
        <v>8247</v>
      </c>
      <c r="D298" s="89">
        <f>Composições!B4340</f>
        <v>8.4700000000000006</v>
      </c>
      <c r="E298" s="23"/>
      <c r="F298" s="25"/>
      <c r="G298" s="25"/>
    </row>
    <row r="299" spans="1:7" ht="15" hidden="1">
      <c r="A299" s="39" t="s">
        <v>13389</v>
      </c>
      <c r="B299" s="35" t="s">
        <v>13382</v>
      </c>
      <c r="C299" s="62" t="s">
        <v>8247</v>
      </c>
      <c r="D299" s="89">
        <f>Composições!B4355</f>
        <v>13.07</v>
      </c>
      <c r="E299" s="23"/>
      <c r="F299" s="25"/>
      <c r="G299" s="25"/>
    </row>
    <row r="300" spans="1:7" ht="15" hidden="1">
      <c r="A300" s="133" t="s">
        <v>11995</v>
      </c>
      <c r="B300" s="132" t="s">
        <v>11996</v>
      </c>
      <c r="C300" s="134"/>
      <c r="D300" s="135"/>
      <c r="E300" s="25"/>
      <c r="F300" s="25"/>
      <c r="G300" s="25"/>
    </row>
    <row r="301" spans="1:7" ht="15" hidden="1">
      <c r="A301" s="39" t="s">
        <v>11997</v>
      </c>
      <c r="B301" s="35" t="s">
        <v>13390</v>
      </c>
      <c r="C301" s="58" t="s">
        <v>11972</v>
      </c>
      <c r="D301" s="89">
        <f>Composições!B4372</f>
        <v>41.06</v>
      </c>
      <c r="E301" s="23"/>
      <c r="F301" s="25"/>
      <c r="G301" s="25"/>
    </row>
    <row r="302" spans="1:7" ht="15" hidden="1">
      <c r="A302" s="39" t="s">
        <v>11998</v>
      </c>
      <c r="B302" s="35" t="s">
        <v>13391</v>
      </c>
      <c r="C302" s="58" t="s">
        <v>11972</v>
      </c>
      <c r="D302" s="89">
        <f>Composições!B4384</f>
        <v>12.97</v>
      </c>
      <c r="E302" s="23"/>
      <c r="F302" s="25"/>
      <c r="G302" s="25"/>
    </row>
    <row r="303" spans="1:7" ht="15" hidden="1">
      <c r="A303" s="39" t="s">
        <v>11999</v>
      </c>
      <c r="B303" s="35" t="s">
        <v>13392</v>
      </c>
      <c r="C303" s="58" t="s">
        <v>11972</v>
      </c>
      <c r="D303" s="89">
        <f>Composições!B4395</f>
        <v>273.89</v>
      </c>
      <c r="E303" s="23"/>
      <c r="F303" s="25"/>
      <c r="G303" s="25"/>
    </row>
    <row r="304" spans="1:7" ht="15" hidden="1">
      <c r="A304" s="39" t="s">
        <v>9284</v>
      </c>
      <c r="B304" s="35" t="s">
        <v>13393</v>
      </c>
      <c r="C304" s="58" t="s">
        <v>11972</v>
      </c>
      <c r="D304" s="89">
        <f>Composições!B4414</f>
        <v>288.19</v>
      </c>
      <c r="E304" s="23"/>
      <c r="F304" s="25"/>
      <c r="G304" s="25"/>
    </row>
    <row r="305" spans="1:7" ht="15" hidden="1">
      <c r="A305" s="39" t="s">
        <v>9285</v>
      </c>
      <c r="B305" s="35" t="s">
        <v>9283</v>
      </c>
      <c r="C305" s="58" t="s">
        <v>11972</v>
      </c>
      <c r="D305" s="89">
        <f>Composições!B4432</f>
        <v>294.31</v>
      </c>
      <c r="E305" s="23"/>
      <c r="F305" s="25"/>
      <c r="G305" s="25"/>
    </row>
    <row r="306" spans="1:7" ht="15" hidden="1">
      <c r="A306" s="39" t="s">
        <v>11343</v>
      </c>
      <c r="B306" s="35" t="s">
        <v>9286</v>
      </c>
      <c r="C306" s="58" t="s">
        <v>11972</v>
      </c>
      <c r="D306" s="89">
        <f>Composições!B4451</f>
        <v>307.62</v>
      </c>
      <c r="E306" s="23"/>
      <c r="F306" s="25"/>
      <c r="G306" s="25"/>
    </row>
    <row r="307" spans="1:7" ht="15" hidden="1">
      <c r="A307" s="39" t="s">
        <v>11344</v>
      </c>
      <c r="B307" s="35" t="s">
        <v>9287</v>
      </c>
      <c r="C307" s="58" t="s">
        <v>11972</v>
      </c>
      <c r="D307" s="89">
        <f>Composições!B4475</f>
        <v>315.74</v>
      </c>
      <c r="E307" s="23"/>
      <c r="F307" s="25"/>
      <c r="G307" s="25"/>
    </row>
    <row r="308" spans="1:7" ht="15" hidden="1">
      <c r="A308" s="39" t="s">
        <v>11345</v>
      </c>
      <c r="B308" s="35" t="s">
        <v>11341</v>
      </c>
      <c r="C308" s="58" t="s">
        <v>11972</v>
      </c>
      <c r="D308" s="89">
        <f>Composições!B4494</f>
        <v>323.64</v>
      </c>
      <c r="E308" s="23"/>
      <c r="F308" s="25"/>
      <c r="G308" s="25"/>
    </row>
    <row r="309" spans="1:7" ht="15" hidden="1">
      <c r="A309" s="39" t="s">
        <v>11346</v>
      </c>
      <c r="B309" s="35" t="s">
        <v>11342</v>
      </c>
      <c r="C309" s="58" t="s">
        <v>11972</v>
      </c>
      <c r="D309" s="89">
        <f>Composições!B4518</f>
        <v>352.75</v>
      </c>
      <c r="E309" s="23"/>
      <c r="F309" s="25"/>
      <c r="G309" s="25"/>
    </row>
    <row r="310" spans="1:7" ht="15" hidden="1">
      <c r="A310" s="39" t="s">
        <v>11353</v>
      </c>
      <c r="B310" s="35" t="s">
        <v>11347</v>
      </c>
      <c r="C310" s="58" t="s">
        <v>11972</v>
      </c>
      <c r="D310" s="89">
        <f>Composições!B4538</f>
        <v>374.19</v>
      </c>
      <c r="E310" s="23"/>
      <c r="F310" s="25"/>
      <c r="G310" s="25"/>
    </row>
    <row r="311" spans="1:7" ht="15" hidden="1">
      <c r="A311" s="39" t="s">
        <v>11354</v>
      </c>
      <c r="B311" s="35" t="s">
        <v>11348</v>
      </c>
      <c r="C311" s="58" t="s">
        <v>11972</v>
      </c>
      <c r="D311" s="89">
        <f>Composições!B4561</f>
        <v>404.32</v>
      </c>
      <c r="E311" s="23"/>
      <c r="F311" s="25"/>
      <c r="G311" s="25"/>
    </row>
    <row r="312" spans="1:7" ht="12.75" hidden="1" customHeight="1">
      <c r="A312" s="39" t="s">
        <v>11355</v>
      </c>
      <c r="B312" s="35" t="s">
        <v>2950</v>
      </c>
      <c r="C312" s="58" t="s">
        <v>11972</v>
      </c>
      <c r="D312" s="89">
        <f>Composições!B4581</f>
        <v>509.85</v>
      </c>
      <c r="E312" s="23"/>
      <c r="F312" s="25"/>
      <c r="G312" s="25"/>
    </row>
    <row r="313" spans="1:7" ht="15" hidden="1">
      <c r="A313" s="39" t="s">
        <v>11356</v>
      </c>
      <c r="B313" s="35" t="s">
        <v>11349</v>
      </c>
      <c r="C313" s="58" t="s">
        <v>11972</v>
      </c>
      <c r="D313" s="89">
        <f>Composições!B4604</f>
        <v>268.79000000000002</v>
      </c>
      <c r="E313" s="23"/>
      <c r="F313" s="25"/>
      <c r="G313" s="25"/>
    </row>
    <row r="314" spans="1:7" ht="15" hidden="1">
      <c r="A314" s="39" t="s">
        <v>11357</v>
      </c>
      <c r="B314" s="35" t="s">
        <v>11350</v>
      </c>
      <c r="C314" s="58" t="s">
        <v>11972</v>
      </c>
      <c r="D314" s="89">
        <f>Composições!B4620</f>
        <v>308.23</v>
      </c>
      <c r="E314" s="23"/>
      <c r="F314" s="25"/>
      <c r="G314" s="25"/>
    </row>
    <row r="315" spans="1:7" ht="15" hidden="1">
      <c r="A315" s="39" t="s">
        <v>11358</v>
      </c>
      <c r="B315" s="35" t="s">
        <v>11351</v>
      </c>
      <c r="C315" s="58" t="s">
        <v>11972</v>
      </c>
      <c r="D315" s="89">
        <f>Composições!B4647</f>
        <v>83.98</v>
      </c>
      <c r="E315" s="23"/>
      <c r="F315" s="25"/>
      <c r="G315" s="25"/>
    </row>
    <row r="316" spans="1:7" ht="15" hidden="1">
      <c r="A316" s="39" t="s">
        <v>11359</v>
      </c>
      <c r="B316" s="35" t="s">
        <v>11352</v>
      </c>
      <c r="C316" s="58" t="s">
        <v>11972</v>
      </c>
      <c r="D316" s="89">
        <f>Composições!B4659</f>
        <v>49.46</v>
      </c>
      <c r="E316" s="23"/>
      <c r="F316" s="25"/>
      <c r="G316" s="25"/>
    </row>
    <row r="317" spans="1:7" ht="15" hidden="1">
      <c r="A317" s="39" t="s">
        <v>11360</v>
      </c>
      <c r="B317" s="35" t="s">
        <v>5587</v>
      </c>
      <c r="C317" s="58" t="s">
        <v>11972</v>
      </c>
      <c r="D317" s="89">
        <f>Composições!B4671</f>
        <v>1308.9100000000001</v>
      </c>
      <c r="E317" s="23"/>
      <c r="F317" s="25"/>
      <c r="G317" s="25"/>
    </row>
    <row r="318" spans="1:7" s="18" customFormat="1" ht="15" hidden="1">
      <c r="A318" s="39" t="s">
        <v>2949</v>
      </c>
      <c r="B318" s="35" t="s">
        <v>9320</v>
      </c>
      <c r="C318" s="58" t="s">
        <v>11972</v>
      </c>
      <c r="D318" s="89">
        <f>Composições!B4687</f>
        <v>1349.09</v>
      </c>
      <c r="E318" s="126"/>
      <c r="F318" s="127"/>
      <c r="G318" s="127"/>
    </row>
    <row r="319" spans="1:7" s="130" customFormat="1" ht="15" hidden="1">
      <c r="A319" s="39" t="s">
        <v>2951</v>
      </c>
      <c r="B319" s="35" t="s">
        <v>9322</v>
      </c>
      <c r="C319" s="58" t="s">
        <v>11972</v>
      </c>
      <c r="D319" s="89">
        <f>Composições!B4701</f>
        <v>1774.97</v>
      </c>
      <c r="E319" s="128"/>
      <c r="F319" s="129"/>
      <c r="G319" s="129"/>
    </row>
    <row r="320" spans="1:7" ht="15" hidden="1">
      <c r="A320" s="39" t="s">
        <v>2952</v>
      </c>
      <c r="B320" s="35" t="s">
        <v>9325</v>
      </c>
      <c r="C320" s="58" t="s">
        <v>11972</v>
      </c>
      <c r="D320" s="89">
        <f>Composições!B4724</f>
        <v>1748.06</v>
      </c>
      <c r="E320" s="23"/>
      <c r="F320" s="25"/>
      <c r="G320" s="25"/>
    </row>
    <row r="321" spans="1:7" ht="15" hidden="1">
      <c r="A321" s="133" t="s">
        <v>8506</v>
      </c>
      <c r="B321" s="132" t="s">
        <v>8505</v>
      </c>
      <c r="C321" s="134"/>
      <c r="D321" s="135"/>
      <c r="E321" s="25"/>
      <c r="F321" s="25"/>
      <c r="G321" s="25"/>
    </row>
    <row r="322" spans="1:7" ht="15" hidden="1">
      <c r="A322" s="39" t="s">
        <v>8507</v>
      </c>
      <c r="B322" s="35" t="s">
        <v>8508</v>
      </c>
      <c r="C322" s="58" t="s">
        <v>10106</v>
      </c>
      <c r="D322" s="89">
        <f>Composições!B4740</f>
        <v>269.83999999999997</v>
      </c>
      <c r="E322" s="23"/>
      <c r="F322" s="25"/>
      <c r="G322" s="25"/>
    </row>
    <row r="323" spans="1:7" ht="15" hidden="1">
      <c r="A323" s="39" t="s">
        <v>12437</v>
      </c>
      <c r="B323" s="35" t="s">
        <v>10644</v>
      </c>
      <c r="C323" s="62" t="s">
        <v>4675</v>
      </c>
      <c r="D323" s="89">
        <f>Composições!B4768</f>
        <v>14.42</v>
      </c>
      <c r="E323" s="23"/>
      <c r="F323" s="25"/>
      <c r="G323" s="25"/>
    </row>
    <row r="324" spans="1:7" ht="12.75" hidden="1" customHeight="1">
      <c r="A324" s="39" t="s">
        <v>12438</v>
      </c>
      <c r="B324" s="35" t="s">
        <v>12449</v>
      </c>
      <c r="C324" s="62" t="s">
        <v>4675</v>
      </c>
      <c r="D324" s="89">
        <f>Composições!B4787</f>
        <v>10.95</v>
      </c>
      <c r="E324" s="23"/>
      <c r="F324" s="25"/>
      <c r="G324" s="25"/>
    </row>
    <row r="325" spans="1:7" ht="15" hidden="1">
      <c r="A325" s="39" t="s">
        <v>12439</v>
      </c>
      <c r="B325" s="35" t="s">
        <v>10645</v>
      </c>
      <c r="C325" s="58" t="s">
        <v>6555</v>
      </c>
      <c r="D325" s="89">
        <f>Composições!B4810</f>
        <v>20.2</v>
      </c>
      <c r="E325" s="23"/>
      <c r="F325" s="25"/>
      <c r="G325" s="25"/>
    </row>
    <row r="326" spans="1:7" ht="15" hidden="1">
      <c r="A326" s="39" t="s">
        <v>12440</v>
      </c>
      <c r="B326" s="35" t="s">
        <v>10646</v>
      </c>
      <c r="C326" s="58" t="s">
        <v>10106</v>
      </c>
      <c r="D326" s="89">
        <f>Composições!B4830</f>
        <v>50.03</v>
      </c>
      <c r="E326" s="23"/>
      <c r="F326" s="25"/>
      <c r="G326" s="25"/>
    </row>
    <row r="327" spans="1:7" ht="15" hidden="1">
      <c r="A327" s="39" t="s">
        <v>12441</v>
      </c>
      <c r="B327" s="35" t="s">
        <v>10647</v>
      </c>
      <c r="C327" s="58" t="s">
        <v>10106</v>
      </c>
      <c r="D327" s="89">
        <f>Composições!B4855</f>
        <v>53.96</v>
      </c>
      <c r="E327" s="23"/>
      <c r="F327" s="25"/>
      <c r="G327" s="25"/>
    </row>
    <row r="328" spans="1:7" ht="15" hidden="1">
      <c r="A328" s="39" t="s">
        <v>12442</v>
      </c>
      <c r="B328" s="35" t="s">
        <v>10648</v>
      </c>
      <c r="C328" s="58" t="s">
        <v>10106</v>
      </c>
      <c r="D328" s="89">
        <f>Composições!B4879</f>
        <v>55.13</v>
      </c>
      <c r="E328" s="23"/>
      <c r="F328" s="25"/>
      <c r="G328" s="25"/>
    </row>
    <row r="329" spans="1:7" ht="15" hidden="1">
      <c r="A329" s="39" t="s">
        <v>12443</v>
      </c>
      <c r="B329" s="35" t="s">
        <v>8530</v>
      </c>
      <c r="C329" s="58" t="s">
        <v>10106</v>
      </c>
      <c r="D329" s="89">
        <f>Composições!B4902</f>
        <v>57.98</v>
      </c>
      <c r="E329" s="23"/>
      <c r="F329" s="25"/>
      <c r="G329" s="25"/>
    </row>
    <row r="330" spans="1:7" ht="15" hidden="1">
      <c r="A330" s="39" t="s">
        <v>12444</v>
      </c>
      <c r="B330" s="35" t="s">
        <v>8531</v>
      </c>
      <c r="C330" s="58" t="s">
        <v>10106</v>
      </c>
      <c r="D330" s="89">
        <f>Composições!B4926</f>
        <v>50.03</v>
      </c>
      <c r="E330" s="23"/>
      <c r="F330" s="25"/>
      <c r="G330" s="25"/>
    </row>
    <row r="331" spans="1:7" ht="15" hidden="1">
      <c r="A331" s="39" t="s">
        <v>12445</v>
      </c>
      <c r="B331" s="35" t="s">
        <v>8532</v>
      </c>
      <c r="C331" s="58" t="s">
        <v>10106</v>
      </c>
      <c r="D331" s="89">
        <f>Composições!B4949</f>
        <v>55.13</v>
      </c>
      <c r="E331" s="23"/>
      <c r="F331" s="25"/>
      <c r="G331" s="25"/>
    </row>
    <row r="332" spans="1:7" ht="15" hidden="1">
      <c r="A332" s="39" t="s">
        <v>12446</v>
      </c>
      <c r="B332" s="35" t="s">
        <v>12434</v>
      </c>
      <c r="C332" s="58" t="s">
        <v>10106</v>
      </c>
      <c r="D332" s="89">
        <f>Composições!B4973</f>
        <v>57.98</v>
      </c>
      <c r="E332" s="23"/>
      <c r="F332" s="25"/>
      <c r="G332" s="25"/>
    </row>
    <row r="333" spans="1:7" ht="15" hidden="1">
      <c r="A333" s="39" t="s">
        <v>12447</v>
      </c>
      <c r="B333" s="35" t="s">
        <v>12435</v>
      </c>
      <c r="C333" s="58" t="s">
        <v>10106</v>
      </c>
      <c r="D333" s="89">
        <f>Composições!B4996</f>
        <v>60.19</v>
      </c>
      <c r="E333" s="23"/>
      <c r="F333" s="25"/>
      <c r="G333" s="25"/>
    </row>
    <row r="334" spans="1:7" ht="15" hidden="1">
      <c r="A334" s="39" t="s">
        <v>12448</v>
      </c>
      <c r="B334" s="35" t="s">
        <v>12436</v>
      </c>
      <c r="C334" s="58" t="s">
        <v>10106</v>
      </c>
      <c r="D334" s="89">
        <f>Composições!B5020</f>
        <v>280.45</v>
      </c>
      <c r="E334" s="23"/>
      <c r="F334" s="25"/>
      <c r="G334" s="25"/>
    </row>
    <row r="335" spans="1:7" ht="15" hidden="1">
      <c r="A335" s="133" t="s">
        <v>12451</v>
      </c>
      <c r="B335" s="132" t="s">
        <v>12450</v>
      </c>
      <c r="C335" s="134"/>
      <c r="D335" s="135"/>
      <c r="E335" s="25"/>
      <c r="F335" s="25"/>
      <c r="G335" s="25"/>
    </row>
    <row r="336" spans="1:7" ht="15" hidden="1">
      <c r="A336" s="39" t="s">
        <v>12452</v>
      </c>
      <c r="B336" s="35" t="s">
        <v>12453</v>
      </c>
      <c r="C336" s="58" t="s">
        <v>11972</v>
      </c>
      <c r="D336" s="89">
        <f>Composições!B5049</f>
        <v>411.91</v>
      </c>
      <c r="E336" s="23"/>
      <c r="F336" s="25"/>
      <c r="G336" s="25"/>
    </row>
    <row r="337" spans="1:7" ht="15" hidden="1">
      <c r="A337" s="39" t="s">
        <v>12457</v>
      </c>
      <c r="B337" s="35" t="s">
        <v>12454</v>
      </c>
      <c r="C337" s="58" t="s">
        <v>11972</v>
      </c>
      <c r="D337" s="89">
        <f>Composições!B5061</f>
        <v>378.94</v>
      </c>
      <c r="E337" s="23"/>
      <c r="F337" s="25"/>
      <c r="G337" s="25"/>
    </row>
    <row r="338" spans="1:7" ht="15" hidden="1">
      <c r="A338" s="39" t="s">
        <v>12458</v>
      </c>
      <c r="B338" s="35" t="s">
        <v>12455</v>
      </c>
      <c r="C338" s="58" t="s">
        <v>11972</v>
      </c>
      <c r="D338" s="89">
        <f>Composições!B5073</f>
        <v>966.58</v>
      </c>
      <c r="E338" s="23"/>
      <c r="F338" s="25"/>
      <c r="G338" s="25"/>
    </row>
    <row r="339" spans="1:7" ht="15" hidden="1">
      <c r="A339" s="39" t="s">
        <v>12459</v>
      </c>
      <c r="B339" s="35" t="s">
        <v>12456</v>
      </c>
      <c r="C339" s="62" t="s">
        <v>4675</v>
      </c>
      <c r="D339" s="89">
        <f>Composições!B5090</f>
        <v>205.7</v>
      </c>
      <c r="E339" s="23"/>
      <c r="F339" s="25"/>
      <c r="G339" s="25"/>
    </row>
    <row r="340" spans="1:7" ht="15" hidden="1">
      <c r="A340" s="133" t="s">
        <v>12462</v>
      </c>
      <c r="B340" s="132" t="s">
        <v>12460</v>
      </c>
      <c r="C340" s="134"/>
      <c r="D340" s="135"/>
      <c r="E340" s="25"/>
      <c r="F340" s="25"/>
      <c r="G340" s="25"/>
    </row>
    <row r="341" spans="1:7" ht="15" hidden="1">
      <c r="A341" s="133" t="s">
        <v>12463</v>
      </c>
      <c r="B341" s="132" t="s">
        <v>12461</v>
      </c>
      <c r="C341" s="134"/>
      <c r="D341" s="135"/>
      <c r="E341" s="25"/>
      <c r="F341" s="25"/>
      <c r="G341" s="25"/>
    </row>
    <row r="342" spans="1:7" ht="12.75" hidden="1" customHeight="1">
      <c r="A342" s="39" t="s">
        <v>14488</v>
      </c>
      <c r="B342" s="35" t="s">
        <v>14489</v>
      </c>
      <c r="C342" s="58" t="s">
        <v>11972</v>
      </c>
      <c r="D342" s="89">
        <f>Composições!B5110</f>
        <v>60.47</v>
      </c>
      <c r="E342" s="23"/>
      <c r="F342" s="25"/>
      <c r="G342" s="25"/>
    </row>
    <row r="343" spans="1:7" ht="12.75" hidden="1" customHeight="1">
      <c r="A343" s="39" t="s">
        <v>14493</v>
      </c>
      <c r="B343" s="35" t="s">
        <v>14490</v>
      </c>
      <c r="C343" s="58" t="s">
        <v>11972</v>
      </c>
      <c r="D343" s="89">
        <f>Composições!B5133</f>
        <v>60.64</v>
      </c>
      <c r="E343" s="23"/>
      <c r="F343" s="25"/>
      <c r="G343" s="25"/>
    </row>
    <row r="344" spans="1:7" ht="15" hidden="1">
      <c r="A344" s="39" t="s">
        <v>14494</v>
      </c>
      <c r="B344" s="35" t="s">
        <v>14491</v>
      </c>
      <c r="C344" s="58" t="s">
        <v>11972</v>
      </c>
      <c r="D344" s="89">
        <f>Composições!B5153</f>
        <v>90.9</v>
      </c>
      <c r="E344" s="23"/>
      <c r="F344" s="25"/>
      <c r="G344" s="25"/>
    </row>
    <row r="345" spans="1:7" ht="15" hidden="1">
      <c r="A345" s="39" t="s">
        <v>14495</v>
      </c>
      <c r="B345" s="35" t="s">
        <v>14492</v>
      </c>
      <c r="C345" s="58" t="s">
        <v>11972</v>
      </c>
      <c r="D345" s="89">
        <f>Composições!B5173</f>
        <v>84.2</v>
      </c>
      <c r="E345" s="23"/>
      <c r="F345" s="25"/>
      <c r="G345" s="25"/>
    </row>
    <row r="346" spans="1:7" ht="15" hidden="1">
      <c r="A346" s="133" t="s">
        <v>14496</v>
      </c>
      <c r="B346" s="132" t="s">
        <v>14497</v>
      </c>
      <c r="C346" s="134"/>
      <c r="D346" s="135"/>
      <c r="E346" s="25"/>
      <c r="F346" s="25"/>
      <c r="G346" s="25"/>
    </row>
    <row r="347" spans="1:7" ht="15" hidden="1">
      <c r="A347" s="39" t="s">
        <v>14498</v>
      </c>
      <c r="B347" s="35" t="s">
        <v>14501</v>
      </c>
      <c r="C347" s="58" t="s">
        <v>11972</v>
      </c>
      <c r="D347" s="89">
        <f>Composições!B5190</f>
        <v>47.86</v>
      </c>
      <c r="E347" s="23"/>
      <c r="F347" s="25"/>
      <c r="G347" s="25"/>
    </row>
    <row r="348" spans="1:7" ht="15" hidden="1">
      <c r="A348" s="39" t="s">
        <v>14499</v>
      </c>
      <c r="B348" s="35" t="s">
        <v>14502</v>
      </c>
      <c r="C348" s="58" t="s">
        <v>10106</v>
      </c>
      <c r="D348" s="89">
        <f>Composições!B5206</f>
        <v>56.05</v>
      </c>
      <c r="E348" s="23"/>
      <c r="F348" s="25"/>
      <c r="G348" s="25"/>
    </row>
    <row r="349" spans="1:7" ht="15" hidden="1">
      <c r="A349" s="39" t="s">
        <v>14500</v>
      </c>
      <c r="B349" s="35" t="s">
        <v>14503</v>
      </c>
      <c r="C349" s="58" t="s">
        <v>10106</v>
      </c>
      <c r="D349" s="89">
        <f>Composições!B5222</f>
        <v>139.81</v>
      </c>
      <c r="E349" s="23"/>
      <c r="F349" s="25"/>
      <c r="G349" s="25"/>
    </row>
    <row r="350" spans="1:7" ht="15" hidden="1">
      <c r="A350" s="133" t="s">
        <v>14504</v>
      </c>
      <c r="B350" s="132" t="s">
        <v>14505</v>
      </c>
      <c r="C350" s="134"/>
      <c r="D350" s="135"/>
      <c r="E350" s="25"/>
      <c r="F350" s="25"/>
      <c r="G350" s="25"/>
    </row>
    <row r="351" spans="1:7" ht="15" hidden="1">
      <c r="A351" s="39" t="s">
        <v>14506</v>
      </c>
      <c r="B351" s="35" t="s">
        <v>14511</v>
      </c>
      <c r="C351" s="62" t="s">
        <v>4675</v>
      </c>
      <c r="D351" s="89">
        <f>Composições!B5241</f>
        <v>314.8</v>
      </c>
      <c r="E351" s="23"/>
      <c r="F351" s="25"/>
      <c r="G351" s="25"/>
    </row>
    <row r="352" spans="1:7" ht="15" hidden="1">
      <c r="A352" s="39" t="s">
        <v>14507</v>
      </c>
      <c r="B352" s="35" t="s">
        <v>14512</v>
      </c>
      <c r="C352" s="62" t="s">
        <v>4675</v>
      </c>
      <c r="D352" s="89">
        <f>Composições!B5263</f>
        <v>777.37</v>
      </c>
      <c r="E352" s="23"/>
      <c r="F352" s="25"/>
      <c r="G352" s="25"/>
    </row>
    <row r="353" spans="1:7" ht="15" hidden="1">
      <c r="A353" s="39" t="s">
        <v>14508</v>
      </c>
      <c r="B353" s="35" t="s">
        <v>14513</v>
      </c>
      <c r="C353" s="58" t="s">
        <v>11972</v>
      </c>
      <c r="D353" s="89">
        <f>Composições!B5281</f>
        <v>93.73</v>
      </c>
      <c r="E353" s="23"/>
      <c r="F353" s="25"/>
      <c r="G353" s="25"/>
    </row>
    <row r="354" spans="1:7" ht="15" hidden="1">
      <c r="A354" s="39" t="s">
        <v>14509</v>
      </c>
      <c r="B354" s="35" t="s">
        <v>14514</v>
      </c>
      <c r="C354" s="58" t="s">
        <v>10106</v>
      </c>
      <c r="D354" s="89">
        <f>Composições!B5308</f>
        <v>93.33</v>
      </c>
      <c r="E354" s="23"/>
      <c r="F354" s="25"/>
      <c r="G354" s="25"/>
    </row>
    <row r="355" spans="1:7" ht="15" hidden="1">
      <c r="A355" s="39" t="s">
        <v>14510</v>
      </c>
      <c r="B355" s="35" t="s">
        <v>14515</v>
      </c>
      <c r="C355" s="58" t="s">
        <v>11972</v>
      </c>
      <c r="D355" s="89">
        <f>Composições!B5326</f>
        <v>205.39</v>
      </c>
      <c r="E355" s="23"/>
      <c r="F355" s="25"/>
      <c r="G355" s="25"/>
    </row>
    <row r="356" spans="1:7" ht="15" hidden="1">
      <c r="A356" s="133" t="s">
        <v>12000</v>
      </c>
      <c r="B356" s="136" t="s">
        <v>12001</v>
      </c>
      <c r="C356" s="137"/>
      <c r="D356" s="140"/>
    </row>
    <row r="357" spans="1:7" ht="15">
      <c r="A357" s="133" t="s">
        <v>12002</v>
      </c>
      <c r="B357" s="136" t="s">
        <v>12003</v>
      </c>
      <c r="C357" s="137"/>
      <c r="D357" s="140"/>
    </row>
    <row r="358" spans="1:7" ht="12.75" customHeight="1">
      <c r="A358" s="40" t="s">
        <v>12004</v>
      </c>
      <c r="B358" s="37" t="s">
        <v>10560</v>
      </c>
      <c r="C358" s="64" t="s">
        <v>10106</v>
      </c>
      <c r="D358" s="92">
        <f>Composições!B5352</f>
        <v>25.51</v>
      </c>
      <c r="E358" s="23"/>
    </row>
    <row r="359" spans="1:7" ht="12.75" hidden="1" customHeight="1">
      <c r="A359" s="39" t="s">
        <v>12005</v>
      </c>
      <c r="B359" s="35" t="s">
        <v>10561</v>
      </c>
      <c r="C359" s="58" t="s">
        <v>10106</v>
      </c>
      <c r="D359" s="89">
        <f>Composições!B5370</f>
        <v>45.8</v>
      </c>
      <c r="E359" s="23"/>
    </row>
    <row r="360" spans="1:7" ht="12.75" hidden="1" customHeight="1">
      <c r="A360" s="39" t="s">
        <v>10552</v>
      </c>
      <c r="B360" s="35" t="s">
        <v>8461</v>
      </c>
      <c r="C360" s="58" t="s">
        <v>10106</v>
      </c>
      <c r="D360" s="89">
        <f>Composições!B5388</f>
        <v>64.64</v>
      </c>
      <c r="E360" s="23"/>
    </row>
    <row r="361" spans="1:7" ht="15" hidden="1">
      <c r="A361" s="39" t="s">
        <v>10553</v>
      </c>
      <c r="B361" s="35" t="s">
        <v>10545</v>
      </c>
      <c r="C361" s="58" t="s">
        <v>10106</v>
      </c>
      <c r="D361" s="89">
        <f>Composições!B5406</f>
        <v>25.62</v>
      </c>
      <c r="E361" s="23"/>
    </row>
    <row r="362" spans="1:7" ht="15" hidden="1">
      <c r="A362" s="39" t="s">
        <v>10554</v>
      </c>
      <c r="B362" s="35" t="s">
        <v>10546</v>
      </c>
      <c r="C362" s="58" t="s">
        <v>10106</v>
      </c>
      <c r="D362" s="89">
        <f>Composições!B5428</f>
        <v>49.25</v>
      </c>
      <c r="E362" s="23"/>
    </row>
    <row r="363" spans="1:7" ht="15" hidden="1">
      <c r="A363" s="39" t="s">
        <v>10555</v>
      </c>
      <c r="B363" s="35" t="s">
        <v>10547</v>
      </c>
      <c r="C363" s="58" t="s">
        <v>10106</v>
      </c>
      <c r="D363" s="89">
        <f>Composições!B5446</f>
        <v>77.83</v>
      </c>
      <c r="E363" s="23"/>
    </row>
    <row r="364" spans="1:7" ht="15" hidden="1">
      <c r="A364" s="39" t="s">
        <v>10556</v>
      </c>
      <c r="B364" s="35" t="s">
        <v>10548</v>
      </c>
      <c r="C364" s="58" t="s">
        <v>10106</v>
      </c>
      <c r="D364" s="89">
        <f>Composições!B5469</f>
        <v>127.09</v>
      </c>
      <c r="E364" s="23"/>
    </row>
    <row r="365" spans="1:7" ht="15" hidden="1">
      <c r="A365" s="39" t="s">
        <v>10557</v>
      </c>
      <c r="B365" s="35" t="s">
        <v>10549</v>
      </c>
      <c r="C365" s="58" t="s">
        <v>10106</v>
      </c>
      <c r="D365" s="89">
        <f>Composições!B5487</f>
        <v>44.4</v>
      </c>
      <c r="E365" s="23"/>
    </row>
    <row r="366" spans="1:7" ht="12.75" hidden="1" customHeight="1">
      <c r="A366" s="39" t="s">
        <v>10558</v>
      </c>
      <c r="B366" s="35" t="s">
        <v>10550</v>
      </c>
      <c r="C366" s="58" t="s">
        <v>10106</v>
      </c>
      <c r="D366" s="89">
        <f>Composições!B5498</f>
        <v>46.68</v>
      </c>
      <c r="E366" s="23"/>
    </row>
    <row r="367" spans="1:7" ht="15" hidden="1">
      <c r="A367" s="39" t="s">
        <v>10559</v>
      </c>
      <c r="B367" s="35" t="s">
        <v>10551</v>
      </c>
      <c r="C367" s="58" t="s">
        <v>10106</v>
      </c>
      <c r="D367" s="89">
        <f>Composições!B5511</f>
        <v>446.68</v>
      </c>
      <c r="E367" s="23"/>
    </row>
    <row r="368" spans="1:7" ht="15" hidden="1">
      <c r="A368" s="133" t="s">
        <v>12006</v>
      </c>
      <c r="B368" s="132" t="s">
        <v>12007</v>
      </c>
      <c r="C368" s="134"/>
      <c r="D368" s="135"/>
      <c r="E368" s="25"/>
      <c r="F368" s="25"/>
      <c r="G368" s="25"/>
    </row>
    <row r="369" spans="1:7" ht="15" hidden="1">
      <c r="A369" s="39" t="s">
        <v>12008</v>
      </c>
      <c r="B369" s="35" t="s">
        <v>8462</v>
      </c>
      <c r="C369" s="58" t="s">
        <v>11972</v>
      </c>
      <c r="D369" s="89">
        <f>Composições!B5533</f>
        <v>239.52</v>
      </c>
      <c r="E369" s="23"/>
    </row>
    <row r="370" spans="1:7" ht="15" hidden="1">
      <c r="A370" s="39" t="s">
        <v>8464</v>
      </c>
      <c r="B370" s="35" t="s">
        <v>8463</v>
      </c>
      <c r="C370" s="58" t="s">
        <v>11972</v>
      </c>
      <c r="D370" s="89">
        <f>Composições!B5551</f>
        <v>235.59</v>
      </c>
      <c r="E370" s="23"/>
    </row>
    <row r="371" spans="1:7" ht="15" hidden="1">
      <c r="A371" s="133" t="s">
        <v>1103</v>
      </c>
      <c r="B371" s="132" t="s">
        <v>8465</v>
      </c>
      <c r="C371" s="134"/>
      <c r="D371" s="135"/>
      <c r="E371" s="25"/>
      <c r="F371" s="25"/>
      <c r="G371" s="25"/>
    </row>
    <row r="372" spans="1:7" ht="15" hidden="1">
      <c r="A372" s="39" t="s">
        <v>12008</v>
      </c>
      <c r="B372" s="35" t="s">
        <v>8466</v>
      </c>
      <c r="C372" s="58" t="s">
        <v>10106</v>
      </c>
      <c r="D372" s="89">
        <f>Composições!B5571</f>
        <v>159.94</v>
      </c>
      <c r="E372" s="23"/>
    </row>
    <row r="373" spans="1:7" ht="15" hidden="1">
      <c r="A373" s="39" t="s">
        <v>8464</v>
      </c>
      <c r="B373" s="35" t="s">
        <v>8467</v>
      </c>
      <c r="C373" s="58" t="s">
        <v>10106</v>
      </c>
      <c r="D373" s="89">
        <f>Composições!B5590</f>
        <v>75.2</v>
      </c>
      <c r="E373" s="23"/>
    </row>
    <row r="374" spans="1:7" ht="15" hidden="1">
      <c r="A374" s="39" t="s">
        <v>3330</v>
      </c>
      <c r="B374" s="35" t="s">
        <v>7546</v>
      </c>
      <c r="C374" s="58" t="s">
        <v>10106</v>
      </c>
      <c r="D374" s="89">
        <f>Composições!B5601</f>
        <v>84.29</v>
      </c>
      <c r="E374" s="23"/>
    </row>
    <row r="375" spans="1:7" ht="12.75" hidden="1" customHeight="1">
      <c r="A375" s="39" t="s">
        <v>3331</v>
      </c>
      <c r="B375" s="35" t="s">
        <v>5424</v>
      </c>
      <c r="C375" s="58" t="s">
        <v>10106</v>
      </c>
      <c r="D375" s="89">
        <f>Composições!B5612</f>
        <v>59.65</v>
      </c>
      <c r="E375" s="23"/>
    </row>
    <row r="376" spans="1:7" ht="12.75" hidden="1" customHeight="1">
      <c r="A376" s="39" t="s">
        <v>3332</v>
      </c>
      <c r="B376" s="35" t="s">
        <v>5425</v>
      </c>
      <c r="C376" s="58" t="s">
        <v>10106</v>
      </c>
      <c r="D376" s="89">
        <f>Composições!B5625</f>
        <v>80.400000000000006</v>
      </c>
      <c r="E376" s="23"/>
    </row>
    <row r="377" spans="1:7" ht="15" hidden="1">
      <c r="A377" s="39" t="s">
        <v>3333</v>
      </c>
      <c r="B377" s="35" t="s">
        <v>7547</v>
      </c>
      <c r="C377" s="58" t="s">
        <v>10106</v>
      </c>
      <c r="D377" s="89">
        <f>Composições!B5636</f>
        <v>12.97</v>
      </c>
      <c r="E377" s="23"/>
    </row>
    <row r="378" spans="1:7" ht="12.75" hidden="1" customHeight="1">
      <c r="A378" s="39" t="s">
        <v>3334</v>
      </c>
      <c r="B378" s="35" t="s">
        <v>7643</v>
      </c>
      <c r="C378" s="58" t="s">
        <v>6555</v>
      </c>
      <c r="D378" s="89">
        <f>Composições!B5647</f>
        <v>204.13</v>
      </c>
      <c r="E378" s="23"/>
    </row>
    <row r="379" spans="1:7" ht="12.75" hidden="1" customHeight="1">
      <c r="A379" s="39" t="s">
        <v>3335</v>
      </c>
      <c r="B379" s="35" t="s">
        <v>7644</v>
      </c>
      <c r="C379" s="58" t="s">
        <v>6555</v>
      </c>
      <c r="D379" s="89">
        <f>Composições!B5662</f>
        <v>228.94</v>
      </c>
      <c r="E379" s="23"/>
    </row>
    <row r="380" spans="1:7" ht="15" hidden="1">
      <c r="A380" s="39" t="s">
        <v>1102</v>
      </c>
      <c r="B380" s="35" t="s">
        <v>7548</v>
      </c>
      <c r="C380" s="58" t="s">
        <v>10106</v>
      </c>
      <c r="D380" s="89">
        <f>Composições!B5673</f>
        <v>64.84</v>
      </c>
      <c r="E380" s="23"/>
    </row>
    <row r="381" spans="1:7" ht="15">
      <c r="A381" s="133" t="s">
        <v>12009</v>
      </c>
      <c r="B381" s="132" t="s">
        <v>12010</v>
      </c>
      <c r="C381" s="134"/>
      <c r="D381" s="135"/>
      <c r="E381" s="25"/>
      <c r="F381" s="25"/>
      <c r="G381" s="25"/>
    </row>
    <row r="382" spans="1:7" s="18" customFormat="1" ht="15">
      <c r="A382" s="40" t="s">
        <v>12011</v>
      </c>
      <c r="B382" s="37" t="s">
        <v>1984</v>
      </c>
      <c r="C382" s="64" t="s">
        <v>10106</v>
      </c>
      <c r="D382" s="92">
        <f>Composições!B5686</f>
        <v>46.55</v>
      </c>
      <c r="E382" s="126"/>
    </row>
    <row r="383" spans="1:7" ht="15" hidden="1">
      <c r="A383" s="39" t="s">
        <v>1986</v>
      </c>
      <c r="B383" s="35" t="s">
        <v>1985</v>
      </c>
      <c r="C383" s="58" t="s">
        <v>10106</v>
      </c>
      <c r="D383" s="89">
        <f>Composições!B5708</f>
        <v>431.72</v>
      </c>
      <c r="E383" s="23"/>
    </row>
    <row r="384" spans="1:7" ht="15" hidden="1">
      <c r="A384" s="133" t="s">
        <v>1989</v>
      </c>
      <c r="B384" s="132" t="s">
        <v>1987</v>
      </c>
      <c r="C384" s="134"/>
      <c r="D384" s="135"/>
      <c r="E384" s="25"/>
      <c r="F384" s="25"/>
      <c r="G384" s="25"/>
    </row>
    <row r="385" spans="1:7" s="18" customFormat="1" ht="15">
      <c r="A385" s="133" t="s">
        <v>1990</v>
      </c>
      <c r="B385" s="132" t="s">
        <v>1988</v>
      </c>
      <c r="C385" s="134"/>
      <c r="D385" s="135"/>
      <c r="E385" s="127"/>
      <c r="F385" s="127"/>
      <c r="G385" s="127"/>
    </row>
    <row r="386" spans="1:7" ht="15" hidden="1">
      <c r="A386" s="39" t="s">
        <v>1991</v>
      </c>
      <c r="B386" s="35" t="s">
        <v>1992</v>
      </c>
      <c r="C386" s="58" t="s">
        <v>10106</v>
      </c>
      <c r="D386" s="89">
        <f>Composições!B5729</f>
        <v>186.13</v>
      </c>
      <c r="E386" s="23"/>
    </row>
    <row r="387" spans="1:7" ht="15" hidden="1">
      <c r="A387" s="39" t="s">
        <v>1997</v>
      </c>
      <c r="B387" s="35" t="s">
        <v>1993</v>
      </c>
      <c r="C387" s="58" t="s">
        <v>10106</v>
      </c>
      <c r="D387" s="89">
        <f>Composições!B5752</f>
        <v>167.52</v>
      </c>
      <c r="E387" s="23"/>
    </row>
    <row r="388" spans="1:7" s="18" customFormat="1" ht="15">
      <c r="A388" s="40" t="s">
        <v>1998</v>
      </c>
      <c r="B388" s="148" t="s">
        <v>3321</v>
      </c>
      <c r="C388" s="64" t="s">
        <v>6555</v>
      </c>
      <c r="D388" s="92">
        <f>Composições!B5767</f>
        <v>258.45</v>
      </c>
      <c r="E388" s="126"/>
    </row>
    <row r="389" spans="1:7" ht="15" hidden="1">
      <c r="A389" s="39" t="s">
        <v>1999</v>
      </c>
      <c r="B389" s="35" t="s">
        <v>1994</v>
      </c>
      <c r="C389" s="58" t="s">
        <v>6555</v>
      </c>
      <c r="D389" s="89">
        <f>Composições!B5792</f>
        <v>355.28</v>
      </c>
      <c r="E389" s="23"/>
    </row>
    <row r="390" spans="1:7" ht="15" hidden="1">
      <c r="A390" s="39" t="s">
        <v>2000</v>
      </c>
      <c r="B390" s="35" t="s">
        <v>1995</v>
      </c>
      <c r="C390" s="58" t="s">
        <v>6555</v>
      </c>
      <c r="D390" s="89">
        <f>Composições!B5828</f>
        <v>616.59</v>
      </c>
      <c r="E390" s="23"/>
    </row>
    <row r="391" spans="1:7" ht="15" hidden="1">
      <c r="A391" s="39" t="s">
        <v>2001</v>
      </c>
      <c r="B391" s="35" t="s">
        <v>1996</v>
      </c>
      <c r="C391" s="58" t="s">
        <v>6555</v>
      </c>
      <c r="D391" s="89">
        <f>Composições!B5864</f>
        <v>370.59</v>
      </c>
      <c r="E391" s="23"/>
    </row>
    <row r="392" spans="1:7" ht="15" hidden="1">
      <c r="A392" s="133" t="s">
        <v>2002</v>
      </c>
      <c r="B392" s="132" t="s">
        <v>2003</v>
      </c>
      <c r="C392" s="137"/>
      <c r="D392" s="89"/>
      <c r="E392" s="23"/>
    </row>
    <row r="393" spans="1:7" ht="15" hidden="1">
      <c r="A393" s="39" t="s">
        <v>2166</v>
      </c>
      <c r="B393" s="35" t="s">
        <v>2004</v>
      </c>
      <c r="C393" s="58" t="s">
        <v>10106</v>
      </c>
      <c r="D393" s="89">
        <f>Composições!B5903</f>
        <v>133.44999999999999</v>
      </c>
      <c r="E393" s="23"/>
    </row>
    <row r="394" spans="1:7" ht="15" hidden="1">
      <c r="A394" s="39" t="s">
        <v>2167</v>
      </c>
      <c r="B394" s="35" t="s">
        <v>2005</v>
      </c>
      <c r="C394" s="58" t="s">
        <v>10106</v>
      </c>
      <c r="D394" s="89">
        <f>Composições!B5921</f>
        <v>150.96</v>
      </c>
      <c r="E394" s="23"/>
    </row>
    <row r="395" spans="1:7" ht="15" hidden="1">
      <c r="A395" s="39" t="s">
        <v>2168</v>
      </c>
      <c r="B395" s="35" t="s">
        <v>2006</v>
      </c>
      <c r="C395" s="58" t="s">
        <v>10106</v>
      </c>
      <c r="D395" s="89">
        <f>Composições!B5945</f>
        <v>224.73</v>
      </c>
      <c r="E395" s="23"/>
    </row>
    <row r="396" spans="1:7" ht="12.75" hidden="1" customHeight="1">
      <c r="A396" s="39" t="s">
        <v>2169</v>
      </c>
      <c r="B396" s="35" t="s">
        <v>2176</v>
      </c>
      <c r="C396" s="58" t="s">
        <v>10106</v>
      </c>
      <c r="D396" s="89">
        <f>Composições!B5963</f>
        <v>265.82</v>
      </c>
      <c r="E396" s="23"/>
    </row>
    <row r="397" spans="1:7" ht="12.75" hidden="1" customHeight="1">
      <c r="A397" s="39" t="s">
        <v>2170</v>
      </c>
      <c r="B397" s="35" t="s">
        <v>2177</v>
      </c>
      <c r="C397" s="58" t="s">
        <v>10106</v>
      </c>
      <c r="D397" s="89">
        <f>Composições!B5974</f>
        <v>230.21</v>
      </c>
      <c r="E397" s="23"/>
    </row>
    <row r="398" spans="1:7" ht="15" hidden="1">
      <c r="A398" s="39" t="s">
        <v>2171</v>
      </c>
      <c r="B398" s="35" t="s">
        <v>2007</v>
      </c>
      <c r="C398" s="58" t="s">
        <v>10106</v>
      </c>
      <c r="D398" s="89">
        <f>Composições!B6005</f>
        <v>183.51</v>
      </c>
      <c r="E398" s="23"/>
    </row>
    <row r="399" spans="1:7" ht="12.75" hidden="1" customHeight="1">
      <c r="A399" s="39" t="s">
        <v>2172</v>
      </c>
      <c r="B399" s="35" t="s">
        <v>2008</v>
      </c>
      <c r="C399" s="58" t="s">
        <v>10106</v>
      </c>
      <c r="D399" s="89">
        <f>Composições!B6023</f>
        <v>306.83</v>
      </c>
      <c r="E399" s="23"/>
    </row>
    <row r="400" spans="1:7" ht="15" hidden="1">
      <c r="A400" s="39" t="s">
        <v>2173</v>
      </c>
      <c r="B400" s="35" t="s">
        <v>2009</v>
      </c>
      <c r="C400" s="58" t="s">
        <v>6555</v>
      </c>
      <c r="D400" s="89">
        <f>Composições!B6043</f>
        <v>476.73</v>
      </c>
      <c r="E400" s="23"/>
    </row>
    <row r="401" spans="1:7" ht="15" hidden="1">
      <c r="A401" s="39" t="s">
        <v>2174</v>
      </c>
      <c r="B401" s="35" t="s">
        <v>2010</v>
      </c>
      <c r="C401" s="58" t="s">
        <v>6555</v>
      </c>
      <c r="D401" s="89">
        <f>Composições!B6081</f>
        <v>1651.88</v>
      </c>
      <c r="E401" s="23"/>
    </row>
    <row r="402" spans="1:7" ht="15" hidden="1">
      <c r="A402" s="39" t="s">
        <v>2175</v>
      </c>
      <c r="B402" s="35" t="s">
        <v>2165</v>
      </c>
      <c r="C402" s="58" t="s">
        <v>10106</v>
      </c>
      <c r="D402" s="89">
        <f>Composições!B6108</f>
        <v>45.48</v>
      </c>
      <c r="E402" s="23"/>
    </row>
    <row r="403" spans="1:7" ht="15" hidden="1">
      <c r="A403" s="133" t="s">
        <v>2179</v>
      </c>
      <c r="B403" s="132" t="s">
        <v>2178</v>
      </c>
      <c r="C403" s="134"/>
      <c r="D403" s="135"/>
      <c r="E403" s="25"/>
      <c r="F403" s="25"/>
      <c r="G403" s="25"/>
    </row>
    <row r="404" spans="1:7" ht="15" hidden="1">
      <c r="A404" s="39" t="s">
        <v>2181</v>
      </c>
      <c r="B404" s="35" t="s">
        <v>2180</v>
      </c>
      <c r="C404" s="58" t="s">
        <v>10106</v>
      </c>
      <c r="D404" s="89">
        <f>Composições!B6127</f>
        <v>71.319999999999993</v>
      </c>
      <c r="E404" s="23"/>
    </row>
    <row r="405" spans="1:7" ht="15" hidden="1">
      <c r="A405" s="133" t="s">
        <v>2182</v>
      </c>
      <c r="B405" s="132" t="s">
        <v>12012</v>
      </c>
      <c r="C405" s="134"/>
      <c r="D405" s="135"/>
      <c r="E405" s="25"/>
      <c r="F405" s="25"/>
      <c r="G405" s="25"/>
    </row>
    <row r="406" spans="1:7" ht="15" hidden="1">
      <c r="A406" s="133" t="s">
        <v>12013</v>
      </c>
      <c r="B406" s="132" t="s">
        <v>12014</v>
      </c>
      <c r="C406" s="134"/>
      <c r="D406" s="135"/>
      <c r="E406" s="25"/>
      <c r="F406" s="25"/>
      <c r="G406" s="25"/>
    </row>
    <row r="407" spans="1:7" ht="27" hidden="1" customHeight="1">
      <c r="A407" s="39" t="s">
        <v>12015</v>
      </c>
      <c r="B407" s="35" t="s">
        <v>7645</v>
      </c>
      <c r="C407" s="58" t="s">
        <v>10106</v>
      </c>
      <c r="D407" s="89">
        <f>Composições!B6141</f>
        <v>34.409999999999997</v>
      </c>
      <c r="E407" s="23"/>
      <c r="F407" s="25"/>
      <c r="G407" s="25"/>
    </row>
    <row r="408" spans="1:7" ht="13.5" hidden="1" customHeight="1">
      <c r="A408" s="39" t="s">
        <v>12016</v>
      </c>
      <c r="B408" s="35" t="s">
        <v>2183</v>
      </c>
      <c r="C408" s="58" t="s">
        <v>10106</v>
      </c>
      <c r="D408" s="89">
        <f>Composições!B6158</f>
        <v>47.29</v>
      </c>
      <c r="E408" s="23"/>
      <c r="F408" s="25"/>
      <c r="G408" s="25"/>
    </row>
    <row r="409" spans="1:7" ht="15" hidden="1">
      <c r="A409" s="133" t="s">
        <v>2185</v>
      </c>
      <c r="B409" s="132" t="s">
        <v>2184</v>
      </c>
      <c r="C409" s="134"/>
      <c r="D409" s="135"/>
      <c r="E409" s="25"/>
      <c r="F409" s="25"/>
      <c r="G409" s="25"/>
    </row>
    <row r="410" spans="1:7" ht="15" hidden="1">
      <c r="A410" s="39" t="s">
        <v>2072</v>
      </c>
      <c r="B410" s="35" t="s">
        <v>2186</v>
      </c>
      <c r="C410" s="58" t="s">
        <v>4675</v>
      </c>
      <c r="D410" s="89">
        <f>Composições!B6176</f>
        <v>153.80000000000001</v>
      </c>
      <c r="E410" s="23"/>
      <c r="F410" s="25"/>
      <c r="G410" s="25"/>
    </row>
    <row r="411" spans="1:7" ht="15" hidden="1">
      <c r="A411" s="39" t="s">
        <v>2073</v>
      </c>
      <c r="B411" s="35" t="s">
        <v>2187</v>
      </c>
      <c r="C411" s="58" t="s">
        <v>4675</v>
      </c>
      <c r="D411" s="89">
        <f>Composições!B6196</f>
        <v>336.55</v>
      </c>
      <c r="E411" s="23"/>
      <c r="F411" s="25"/>
      <c r="G411" s="25"/>
    </row>
    <row r="412" spans="1:7" ht="15" hidden="1">
      <c r="A412" s="133" t="s">
        <v>12017</v>
      </c>
      <c r="B412" s="132" t="s">
        <v>2074</v>
      </c>
      <c r="C412" s="134"/>
      <c r="D412" s="135"/>
      <c r="E412" s="25"/>
      <c r="F412" s="25"/>
      <c r="G412" s="25"/>
    </row>
    <row r="413" spans="1:7" ht="15" hidden="1">
      <c r="A413" s="39" t="s">
        <v>12018</v>
      </c>
      <c r="B413" s="35" t="s">
        <v>2075</v>
      </c>
      <c r="C413" s="58" t="s">
        <v>10106</v>
      </c>
      <c r="D413" s="89">
        <f>Composições!B6219</f>
        <v>28.21</v>
      </c>
      <c r="E413" s="23"/>
      <c r="F413" s="25"/>
      <c r="G413" s="25"/>
    </row>
    <row r="414" spans="1:7" ht="15" hidden="1">
      <c r="A414" s="39" t="s">
        <v>12019</v>
      </c>
      <c r="B414" s="35" t="s">
        <v>10043</v>
      </c>
      <c r="C414" s="58" t="s">
        <v>10106</v>
      </c>
      <c r="D414" s="89">
        <f>Composições!B6234</f>
        <v>80.7</v>
      </c>
      <c r="E414" s="23"/>
      <c r="F414" s="25"/>
      <c r="G414" s="25"/>
    </row>
    <row r="415" spans="1:7" ht="15" hidden="1">
      <c r="A415" s="39" t="s">
        <v>10045</v>
      </c>
      <c r="B415" s="35" t="s">
        <v>10044</v>
      </c>
      <c r="C415" s="58" t="s">
        <v>10106</v>
      </c>
      <c r="D415" s="89">
        <f>Composições!B6259</f>
        <v>23.57</v>
      </c>
      <c r="E415" s="23"/>
      <c r="F415" s="25"/>
      <c r="G415" s="25"/>
    </row>
    <row r="416" spans="1:7" ht="15" hidden="1">
      <c r="A416" s="133" t="s">
        <v>10046</v>
      </c>
      <c r="B416" s="132" t="s">
        <v>12020</v>
      </c>
      <c r="C416" s="134"/>
      <c r="D416" s="135"/>
      <c r="E416" s="25"/>
      <c r="F416" s="25"/>
      <c r="G416" s="25"/>
    </row>
    <row r="417" spans="1:7" ht="15" hidden="1">
      <c r="A417" s="39" t="s">
        <v>12021</v>
      </c>
      <c r="B417" s="35" t="s">
        <v>10047</v>
      </c>
      <c r="C417" s="58" t="s">
        <v>10106</v>
      </c>
      <c r="D417" s="89">
        <f>Composições!B6278</f>
        <v>27.52</v>
      </c>
      <c r="E417" s="23"/>
      <c r="F417" s="25"/>
      <c r="G417" s="25"/>
    </row>
    <row r="418" spans="1:7" ht="15" hidden="1">
      <c r="A418" s="39" t="s">
        <v>12022</v>
      </c>
      <c r="B418" s="35" t="s">
        <v>7927</v>
      </c>
      <c r="C418" s="58" t="s">
        <v>10106</v>
      </c>
      <c r="D418" s="89">
        <f>Composições!B6299</f>
        <v>16.18</v>
      </c>
      <c r="E418" s="23"/>
      <c r="F418" s="25"/>
      <c r="G418" s="25"/>
    </row>
    <row r="419" spans="1:7" ht="15" hidden="1">
      <c r="A419" s="39" t="s">
        <v>7932</v>
      </c>
      <c r="B419" s="35" t="s">
        <v>12023</v>
      </c>
      <c r="C419" s="58" t="s">
        <v>10106</v>
      </c>
      <c r="D419" s="89">
        <f>Composições!B6316</f>
        <v>32.979999999999997</v>
      </c>
      <c r="E419" s="23"/>
      <c r="F419" s="25"/>
      <c r="G419" s="25"/>
    </row>
    <row r="420" spans="1:7" ht="15" hidden="1">
      <c r="A420" s="39" t="s">
        <v>7933</v>
      </c>
      <c r="B420" s="35" t="s">
        <v>7928</v>
      </c>
      <c r="C420" s="58" t="s">
        <v>10106</v>
      </c>
      <c r="D420" s="89">
        <f>Composições!B6337</f>
        <v>37.630000000000003</v>
      </c>
      <c r="E420" s="23"/>
      <c r="F420" s="25"/>
      <c r="G420" s="25"/>
    </row>
    <row r="421" spans="1:7" ht="15" hidden="1">
      <c r="A421" s="39" t="s">
        <v>7934</v>
      </c>
      <c r="B421" s="35" t="s">
        <v>7929</v>
      </c>
      <c r="C421" s="58" t="s">
        <v>10106</v>
      </c>
      <c r="D421" s="89">
        <f>Composições!B6355</f>
        <v>40.72</v>
      </c>
      <c r="E421" s="23"/>
      <c r="F421" s="25"/>
      <c r="G421" s="25"/>
    </row>
    <row r="422" spans="1:7" ht="15" hidden="1">
      <c r="A422" s="39" t="s">
        <v>7935</v>
      </c>
      <c r="B422" s="35" t="s">
        <v>7930</v>
      </c>
      <c r="C422" s="58" t="s">
        <v>10106</v>
      </c>
      <c r="D422" s="89">
        <f>Composições!B6377</f>
        <v>19.37</v>
      </c>
      <c r="E422" s="23"/>
      <c r="F422" s="25"/>
      <c r="G422" s="25"/>
    </row>
    <row r="423" spans="1:7" ht="15" hidden="1">
      <c r="A423" s="39" t="s">
        <v>7936</v>
      </c>
      <c r="B423" s="35" t="s">
        <v>7931</v>
      </c>
      <c r="C423" s="58" t="s">
        <v>10106</v>
      </c>
      <c r="D423" s="89">
        <f>Composições!B6395</f>
        <v>30.19</v>
      </c>
      <c r="E423" s="23"/>
      <c r="F423" s="25"/>
      <c r="G423" s="25"/>
    </row>
    <row r="424" spans="1:7" ht="15" hidden="1">
      <c r="A424" s="133" t="s">
        <v>7937</v>
      </c>
      <c r="B424" s="132" t="s">
        <v>7938</v>
      </c>
      <c r="C424" s="134"/>
      <c r="D424" s="135"/>
      <c r="E424" s="25"/>
      <c r="F424" s="25"/>
      <c r="G424" s="25"/>
    </row>
    <row r="425" spans="1:7" ht="15">
      <c r="A425" s="133" t="s">
        <v>12024</v>
      </c>
      <c r="B425" s="132" t="s">
        <v>7939</v>
      </c>
      <c r="C425" s="134"/>
      <c r="D425" s="135"/>
      <c r="E425" s="25"/>
      <c r="F425" s="25"/>
      <c r="G425" s="25"/>
    </row>
    <row r="426" spans="1:7" s="18" customFormat="1" ht="15">
      <c r="A426" s="40" t="s">
        <v>7949</v>
      </c>
      <c r="B426" s="37" t="s">
        <v>7940</v>
      </c>
      <c r="C426" s="64" t="s">
        <v>10106</v>
      </c>
      <c r="D426" s="92">
        <f>Composições!B6421</f>
        <v>2.99</v>
      </c>
      <c r="E426" s="126"/>
      <c r="F426" s="127"/>
      <c r="G426" s="127"/>
    </row>
    <row r="427" spans="1:7" s="18" customFormat="1" ht="15" hidden="1">
      <c r="A427" s="40" t="s">
        <v>7950</v>
      </c>
      <c r="B427" s="37" t="s">
        <v>7941</v>
      </c>
      <c r="C427" s="64" t="s">
        <v>10106</v>
      </c>
      <c r="D427" s="92">
        <f>Composições!B6437</f>
        <v>4.6900000000000004</v>
      </c>
      <c r="E427" s="126"/>
      <c r="F427" s="127"/>
      <c r="G427" s="127"/>
    </row>
    <row r="428" spans="1:7" s="18" customFormat="1" ht="12.75" hidden="1" customHeight="1">
      <c r="A428" s="40" t="s">
        <v>10110</v>
      </c>
      <c r="B428" s="37" t="s">
        <v>7942</v>
      </c>
      <c r="C428" s="64" t="s">
        <v>10106</v>
      </c>
      <c r="D428" s="92">
        <f>Composições!B6460</f>
        <v>14.17</v>
      </c>
      <c r="E428" s="126"/>
      <c r="F428" s="127"/>
      <c r="G428" s="127"/>
    </row>
    <row r="429" spans="1:7" s="18" customFormat="1" ht="15" hidden="1">
      <c r="A429" s="40" t="s">
        <v>10111</v>
      </c>
      <c r="B429" s="37" t="s">
        <v>7943</v>
      </c>
      <c r="C429" s="64" t="s">
        <v>10106</v>
      </c>
      <c r="D429" s="92">
        <f>Composições!B6477</f>
        <v>17.32</v>
      </c>
      <c r="E429" s="126"/>
      <c r="F429" s="127"/>
      <c r="G429" s="127"/>
    </row>
    <row r="430" spans="1:7" s="18" customFormat="1" ht="15" hidden="1">
      <c r="A430" s="40" t="s">
        <v>10112</v>
      </c>
      <c r="B430" s="37" t="s">
        <v>7944</v>
      </c>
      <c r="C430" s="64" t="s">
        <v>10106</v>
      </c>
      <c r="D430" s="92">
        <f>Composições!B6492</f>
        <v>49.1</v>
      </c>
      <c r="E430" s="126"/>
      <c r="F430" s="127"/>
      <c r="G430" s="127"/>
    </row>
    <row r="431" spans="1:7" s="18" customFormat="1" ht="15" hidden="1">
      <c r="A431" s="40" t="s">
        <v>10113</v>
      </c>
      <c r="B431" s="37" t="s">
        <v>7945</v>
      </c>
      <c r="C431" s="64" t="s">
        <v>10106</v>
      </c>
      <c r="D431" s="92">
        <f>Composições!B6510</f>
        <v>26.69</v>
      </c>
      <c r="E431" s="126"/>
      <c r="F431" s="127"/>
      <c r="G431" s="127"/>
    </row>
    <row r="432" spans="1:7" s="18" customFormat="1" ht="15" hidden="1">
      <c r="A432" s="40" t="s">
        <v>10114</v>
      </c>
      <c r="B432" s="37" t="s">
        <v>7946</v>
      </c>
      <c r="C432" s="64" t="s">
        <v>10106</v>
      </c>
      <c r="D432" s="92">
        <f>Composições!B6527</f>
        <v>47.97</v>
      </c>
      <c r="E432" s="126"/>
      <c r="F432" s="127"/>
      <c r="G432" s="127"/>
    </row>
    <row r="433" spans="1:7" s="18" customFormat="1" ht="15" hidden="1">
      <c r="A433" s="40" t="s">
        <v>10115</v>
      </c>
      <c r="B433" s="37" t="s">
        <v>7946</v>
      </c>
      <c r="C433" s="64" t="s">
        <v>10106</v>
      </c>
      <c r="D433" s="92">
        <f>Composições!B6548</f>
        <v>47.97</v>
      </c>
      <c r="E433" s="126"/>
      <c r="F433" s="127"/>
      <c r="G433" s="127"/>
    </row>
    <row r="434" spans="1:7" s="18" customFormat="1" ht="15" hidden="1">
      <c r="A434" s="40" t="s">
        <v>10116</v>
      </c>
      <c r="B434" s="37" t="s">
        <v>7947</v>
      </c>
      <c r="C434" s="64" t="s">
        <v>10106</v>
      </c>
      <c r="D434" s="92">
        <f>Composições!B6564</f>
        <v>3.53</v>
      </c>
      <c r="E434" s="149"/>
      <c r="F434" s="127"/>
      <c r="G434" s="127"/>
    </row>
    <row r="435" spans="1:7" s="18" customFormat="1" ht="15" hidden="1">
      <c r="A435" s="40" t="s">
        <v>10117</v>
      </c>
      <c r="B435" s="37" t="s">
        <v>7948</v>
      </c>
      <c r="C435" s="64" t="s">
        <v>10106</v>
      </c>
      <c r="D435" s="92">
        <f>Composições!B6587</f>
        <v>5.67</v>
      </c>
      <c r="E435" s="126"/>
      <c r="F435" s="127"/>
      <c r="G435" s="127"/>
    </row>
    <row r="436" spans="1:7" s="18" customFormat="1" ht="15">
      <c r="A436" s="40" t="s">
        <v>10118</v>
      </c>
      <c r="B436" s="37" t="s">
        <v>3324</v>
      </c>
      <c r="C436" s="64" t="s">
        <v>10106</v>
      </c>
      <c r="D436" s="92">
        <f>Composições!B6603</f>
        <v>13.03</v>
      </c>
      <c r="E436" s="126"/>
      <c r="F436" s="127"/>
      <c r="G436" s="127"/>
    </row>
    <row r="437" spans="1:7" ht="15" hidden="1">
      <c r="A437" s="133" t="s">
        <v>10131</v>
      </c>
      <c r="B437" s="136" t="s">
        <v>11643</v>
      </c>
      <c r="C437" s="139"/>
      <c r="D437" s="140"/>
    </row>
    <row r="438" spans="1:7" ht="15" hidden="1">
      <c r="A438" s="39" t="s">
        <v>11644</v>
      </c>
      <c r="B438" s="35" t="s">
        <v>10119</v>
      </c>
      <c r="C438" s="58" t="s">
        <v>10106</v>
      </c>
      <c r="D438" s="89">
        <f>Composições!B6621</f>
        <v>28.52</v>
      </c>
      <c r="E438" s="23"/>
    </row>
    <row r="439" spans="1:7" ht="15" hidden="1">
      <c r="A439" s="39" t="s">
        <v>11645</v>
      </c>
      <c r="B439" s="35" t="s">
        <v>10120</v>
      </c>
      <c r="C439" s="58" t="s">
        <v>10106</v>
      </c>
      <c r="D439" s="89">
        <f>Composições!B6631</f>
        <v>38.9</v>
      </c>
      <c r="E439" s="23"/>
    </row>
    <row r="440" spans="1:7" ht="12.75" hidden="1" customHeight="1">
      <c r="A440" s="39" t="s">
        <v>10124</v>
      </c>
      <c r="B440" s="35" t="s">
        <v>10129</v>
      </c>
      <c r="C440" s="58" t="s">
        <v>10106</v>
      </c>
      <c r="D440" s="89">
        <f>Composições!B6642</f>
        <v>19.45</v>
      </c>
      <c r="E440" s="23"/>
    </row>
    <row r="441" spans="1:7" ht="12.75" hidden="1" customHeight="1">
      <c r="A441" s="39" t="s">
        <v>10125</v>
      </c>
      <c r="B441" s="35" t="s">
        <v>10130</v>
      </c>
      <c r="C441" s="58" t="s">
        <v>10106</v>
      </c>
      <c r="D441" s="89">
        <f>Composições!B6653</f>
        <v>15.56</v>
      </c>
      <c r="E441" s="23"/>
    </row>
    <row r="442" spans="1:7" ht="15" hidden="1">
      <c r="A442" s="39" t="s">
        <v>10126</v>
      </c>
      <c r="B442" s="35" t="s">
        <v>10121</v>
      </c>
      <c r="C442" s="58" t="s">
        <v>10106</v>
      </c>
      <c r="D442" s="89">
        <f>Composições!B6668</f>
        <v>32.42</v>
      </c>
      <c r="E442" s="23"/>
    </row>
    <row r="443" spans="1:7" ht="15" hidden="1">
      <c r="A443" s="39" t="s">
        <v>10127</v>
      </c>
      <c r="B443" s="35" t="s">
        <v>10122</v>
      </c>
      <c r="C443" s="58" t="s">
        <v>10106</v>
      </c>
      <c r="D443" s="89">
        <f>Composições!B6679</f>
        <v>11.68</v>
      </c>
      <c r="E443" s="23"/>
    </row>
    <row r="444" spans="1:7" ht="15" hidden="1">
      <c r="A444" s="39" t="s">
        <v>10128</v>
      </c>
      <c r="B444" s="35" t="s">
        <v>10123</v>
      </c>
      <c r="C444" s="58" t="s">
        <v>10106</v>
      </c>
      <c r="D444" s="89">
        <f>Composições!B6690</f>
        <v>19.45</v>
      </c>
      <c r="E444" s="23"/>
    </row>
    <row r="445" spans="1:7" ht="15" hidden="1">
      <c r="A445" s="133" t="s">
        <v>10132</v>
      </c>
      <c r="B445" s="136" t="s">
        <v>11646</v>
      </c>
      <c r="C445" s="139"/>
      <c r="D445" s="140"/>
    </row>
    <row r="446" spans="1:7" ht="15" hidden="1">
      <c r="A446" s="133" t="s">
        <v>11647</v>
      </c>
      <c r="B446" s="136" t="s">
        <v>10133</v>
      </c>
      <c r="C446" s="139"/>
      <c r="D446" s="140"/>
    </row>
    <row r="447" spans="1:7" ht="15" hidden="1">
      <c r="A447" s="39" t="s">
        <v>10134</v>
      </c>
      <c r="B447" s="35" t="s">
        <v>10135</v>
      </c>
      <c r="C447" s="58" t="s">
        <v>10106</v>
      </c>
      <c r="D447" s="89">
        <f>Composições!B6709</f>
        <v>45.35</v>
      </c>
      <c r="E447" s="23"/>
    </row>
    <row r="448" spans="1:7" ht="15" hidden="1">
      <c r="A448" s="39" t="s">
        <v>10142</v>
      </c>
      <c r="B448" s="35" t="s">
        <v>10136</v>
      </c>
      <c r="C448" s="58" t="s">
        <v>11972</v>
      </c>
      <c r="D448" s="89">
        <f>Composições!B6725</f>
        <v>258.98</v>
      </c>
      <c r="E448" s="23"/>
    </row>
    <row r="449" spans="1:5" ht="15" hidden="1">
      <c r="A449" s="39" t="s">
        <v>10143</v>
      </c>
      <c r="B449" s="35" t="s">
        <v>10137</v>
      </c>
      <c r="C449" s="58" t="s">
        <v>10106</v>
      </c>
      <c r="D449" s="89">
        <f>Composições!B6745</f>
        <v>130.94</v>
      </c>
      <c r="E449" s="17"/>
    </row>
    <row r="450" spans="1:5" ht="12.75" hidden="1" customHeight="1">
      <c r="A450" s="39" t="s">
        <v>10144</v>
      </c>
      <c r="B450" s="35" t="s">
        <v>10138</v>
      </c>
      <c r="C450" s="58" t="s">
        <v>10106</v>
      </c>
      <c r="D450" s="89">
        <f>Composições!B6756</f>
        <v>18.2</v>
      </c>
      <c r="E450" s="17"/>
    </row>
    <row r="451" spans="1:5" ht="15" hidden="1">
      <c r="A451" s="39" t="s">
        <v>10145</v>
      </c>
      <c r="B451" s="35" t="s">
        <v>10139</v>
      </c>
      <c r="C451" s="58" t="s">
        <v>10106</v>
      </c>
      <c r="D451" s="89">
        <f>Composições!B6835</f>
        <v>54.13</v>
      </c>
      <c r="E451" s="23"/>
    </row>
    <row r="452" spans="1:5" ht="15" hidden="1">
      <c r="A452" s="39" t="s">
        <v>10146</v>
      </c>
      <c r="B452" s="35" t="s">
        <v>10140</v>
      </c>
      <c r="C452" s="58" t="s">
        <v>10106</v>
      </c>
      <c r="D452" s="89">
        <f>Composições!B6859</f>
        <v>63.19</v>
      </c>
      <c r="E452" s="23"/>
    </row>
    <row r="453" spans="1:5" ht="15" hidden="1">
      <c r="A453" s="39" t="s">
        <v>10147</v>
      </c>
      <c r="B453" s="35" t="s">
        <v>10141</v>
      </c>
      <c r="C453" s="58" t="s">
        <v>10106</v>
      </c>
      <c r="D453" s="89">
        <f>Composições!B6886</f>
        <v>26.26</v>
      </c>
      <c r="E453" s="23"/>
    </row>
    <row r="454" spans="1:5" ht="15">
      <c r="A454" s="133" t="s">
        <v>6536</v>
      </c>
      <c r="B454" s="136" t="s">
        <v>8672</v>
      </c>
      <c r="C454" s="137"/>
      <c r="D454" s="140"/>
      <c r="E454" s="23"/>
    </row>
    <row r="455" spans="1:5" s="18" customFormat="1" ht="15">
      <c r="A455" s="40" t="s">
        <v>9091</v>
      </c>
      <c r="B455" s="37" t="s">
        <v>11340</v>
      </c>
      <c r="C455" s="86" t="s">
        <v>10106</v>
      </c>
      <c r="D455" s="92">
        <f>Composições!B8858</f>
        <v>2.95</v>
      </c>
      <c r="E455" s="126"/>
    </row>
    <row r="456" spans="1:5" s="18" customFormat="1" ht="15" hidden="1">
      <c r="A456" s="40" t="s">
        <v>9092</v>
      </c>
      <c r="B456" s="37" t="s">
        <v>13313</v>
      </c>
      <c r="C456" s="86" t="s">
        <v>10106</v>
      </c>
      <c r="D456" s="92">
        <f>Composições!B8873</f>
        <v>2.65</v>
      </c>
      <c r="E456" s="126"/>
    </row>
    <row r="457" spans="1:5" s="18" customFormat="1" ht="15" hidden="1">
      <c r="A457" s="40" t="s">
        <v>6954</v>
      </c>
      <c r="B457" s="37" t="s">
        <v>13314</v>
      </c>
      <c r="C457" s="86" t="s">
        <v>10106</v>
      </c>
      <c r="D457" s="92">
        <f>Composições!B8887</f>
        <v>8.7899999999999991</v>
      </c>
      <c r="E457" s="126"/>
    </row>
    <row r="458" spans="1:5" s="18" customFormat="1" ht="15" hidden="1">
      <c r="A458" s="40" t="s">
        <v>6956</v>
      </c>
      <c r="B458" s="37" t="s">
        <v>6955</v>
      </c>
      <c r="C458" s="86" t="s">
        <v>10106</v>
      </c>
      <c r="D458" s="92">
        <f>Composições!B8903</f>
        <v>8.68</v>
      </c>
      <c r="E458" s="126"/>
    </row>
    <row r="459" spans="1:5" s="18" customFormat="1" ht="15" hidden="1">
      <c r="A459" s="40" t="s">
        <v>13326</v>
      </c>
      <c r="B459" s="37" t="s">
        <v>13315</v>
      </c>
      <c r="C459" s="86" t="s">
        <v>10106</v>
      </c>
      <c r="D459" s="92">
        <f>Composições!B8920</f>
        <v>10.050000000000001</v>
      </c>
      <c r="E459" s="126"/>
    </row>
    <row r="460" spans="1:5" s="18" customFormat="1" ht="15" hidden="1">
      <c r="A460" s="40" t="s">
        <v>13327</v>
      </c>
      <c r="B460" s="37" t="s">
        <v>13316</v>
      </c>
      <c r="C460" s="86" t="s">
        <v>10106</v>
      </c>
      <c r="D460" s="92">
        <f>Composições!B8938</f>
        <v>10.72</v>
      </c>
      <c r="E460" s="126"/>
    </row>
    <row r="461" spans="1:5" s="18" customFormat="1" ht="15" hidden="1">
      <c r="A461" s="40" t="s">
        <v>13328</v>
      </c>
      <c r="B461" s="37" t="s">
        <v>13325</v>
      </c>
      <c r="C461" s="86" t="s">
        <v>10106</v>
      </c>
      <c r="D461" s="92">
        <f>Composições!B8955</f>
        <v>12.21</v>
      </c>
      <c r="E461" s="126"/>
    </row>
    <row r="462" spans="1:5" s="18" customFormat="1" ht="15" hidden="1">
      <c r="A462" s="40" t="s">
        <v>13329</v>
      </c>
      <c r="B462" s="37" t="s">
        <v>13317</v>
      </c>
      <c r="C462" s="86" t="s">
        <v>10106</v>
      </c>
      <c r="D462" s="92">
        <f>Composições!B8973</f>
        <v>9.58</v>
      </c>
      <c r="E462" s="126"/>
    </row>
    <row r="463" spans="1:5" s="18" customFormat="1" ht="15" hidden="1">
      <c r="A463" s="40" t="s">
        <v>13330</v>
      </c>
      <c r="B463" s="37" t="s">
        <v>13318</v>
      </c>
      <c r="C463" s="86" t="s">
        <v>10106</v>
      </c>
      <c r="D463" s="92">
        <f>Composições!B8995</f>
        <v>4.0199999999999996</v>
      </c>
      <c r="E463" s="126"/>
    </row>
    <row r="464" spans="1:5" s="18" customFormat="1" ht="15" hidden="1">
      <c r="A464" s="40" t="s">
        <v>13331</v>
      </c>
      <c r="B464" s="37" t="s">
        <v>13319</v>
      </c>
      <c r="C464" s="86" t="s">
        <v>10106</v>
      </c>
      <c r="D464" s="92">
        <f>Composições!B9011</f>
        <v>9.02</v>
      </c>
      <c r="E464" s="126"/>
    </row>
    <row r="465" spans="1:5" s="18" customFormat="1" ht="15" hidden="1">
      <c r="A465" s="40" t="s">
        <v>13332</v>
      </c>
      <c r="B465" s="37" t="s">
        <v>13320</v>
      </c>
      <c r="C465" s="86" t="s">
        <v>10106</v>
      </c>
      <c r="D465" s="92">
        <f>Composições!B9026</f>
        <v>9.6300000000000008</v>
      </c>
      <c r="E465" s="126"/>
    </row>
    <row r="466" spans="1:5" s="18" customFormat="1" ht="15">
      <c r="A466" s="40" t="s">
        <v>13333</v>
      </c>
      <c r="B466" s="37" t="s">
        <v>13321</v>
      </c>
      <c r="C466" s="86" t="s">
        <v>10106</v>
      </c>
      <c r="D466" s="92">
        <f>Composições!B9042</f>
        <v>9.4600000000000009</v>
      </c>
      <c r="E466" s="126"/>
    </row>
    <row r="467" spans="1:5" s="18" customFormat="1" ht="15" hidden="1">
      <c r="A467" s="40" t="s">
        <v>13334</v>
      </c>
      <c r="B467" s="37" t="s">
        <v>13322</v>
      </c>
      <c r="C467" s="86" t="s">
        <v>10106</v>
      </c>
      <c r="D467" s="92">
        <f>Composições!B9060</f>
        <v>9.64</v>
      </c>
      <c r="E467" s="126"/>
    </row>
    <row r="468" spans="1:5" s="18" customFormat="1" ht="15" hidden="1">
      <c r="A468" s="40" t="s">
        <v>13335</v>
      </c>
      <c r="B468" s="37" t="s">
        <v>13323</v>
      </c>
      <c r="C468" s="86" t="s">
        <v>10106</v>
      </c>
      <c r="D468" s="92">
        <f>Composições!B9084</f>
        <v>9.81</v>
      </c>
      <c r="E468" s="126"/>
    </row>
    <row r="469" spans="1:5" s="18" customFormat="1" ht="15" hidden="1">
      <c r="A469" s="40" t="s">
        <v>13336</v>
      </c>
      <c r="B469" s="37" t="s">
        <v>13324</v>
      </c>
      <c r="C469" s="86" t="s">
        <v>10106</v>
      </c>
      <c r="D469" s="92">
        <f>Composições!B9102</f>
        <v>7.42</v>
      </c>
      <c r="E469" s="126"/>
    </row>
    <row r="470" spans="1:5" s="18" customFormat="1" ht="15">
      <c r="A470" s="40" t="s">
        <v>13337</v>
      </c>
      <c r="B470" s="37" t="s">
        <v>3325</v>
      </c>
      <c r="C470" s="86" t="s">
        <v>10106</v>
      </c>
      <c r="D470" s="92">
        <f>Composições!B9117</f>
        <v>110.35</v>
      </c>
      <c r="E470" s="126"/>
    </row>
    <row r="471" spans="1:5" ht="15" hidden="1">
      <c r="A471" s="133" t="s">
        <v>11361</v>
      </c>
      <c r="B471" s="136" t="s">
        <v>11648</v>
      </c>
      <c r="C471" s="137"/>
      <c r="D471" s="140"/>
    </row>
    <row r="472" spans="1:5" ht="15" hidden="1">
      <c r="A472" s="133" t="s">
        <v>6195</v>
      </c>
      <c r="B472" s="136" t="s">
        <v>13617</v>
      </c>
      <c r="C472" s="137"/>
      <c r="D472" s="140"/>
    </row>
    <row r="473" spans="1:5" ht="15" hidden="1">
      <c r="A473" s="39" t="s">
        <v>13618</v>
      </c>
      <c r="B473" s="34" t="s">
        <v>13619</v>
      </c>
      <c r="C473" s="58" t="s">
        <v>4675</v>
      </c>
      <c r="D473" s="89">
        <f>Composições!B6982</f>
        <v>2.06</v>
      </c>
    </row>
    <row r="474" spans="1:5" ht="15" hidden="1">
      <c r="A474" s="39" t="s">
        <v>13620</v>
      </c>
      <c r="B474" s="34" t="s">
        <v>13621</v>
      </c>
      <c r="C474" s="58" t="s">
        <v>4675</v>
      </c>
      <c r="D474" s="89">
        <f>Composições!B7001</f>
        <v>2.57</v>
      </c>
    </row>
    <row r="475" spans="1:5" ht="15" hidden="1">
      <c r="A475" s="39" t="s">
        <v>13622</v>
      </c>
      <c r="B475" s="34" t="s">
        <v>13623</v>
      </c>
      <c r="C475" s="58" t="s">
        <v>4675</v>
      </c>
      <c r="D475" s="89">
        <f>Composições!B7022</f>
        <v>4.17</v>
      </c>
    </row>
    <row r="476" spans="1:5" ht="15" hidden="1">
      <c r="A476" s="39" t="s">
        <v>13624</v>
      </c>
      <c r="B476" s="34" t="s">
        <v>13625</v>
      </c>
      <c r="C476" s="58" t="s">
        <v>4675</v>
      </c>
      <c r="D476" s="89">
        <f>Composições!B7041</f>
        <v>5.64</v>
      </c>
    </row>
    <row r="477" spans="1:5" ht="15" hidden="1">
      <c r="A477" s="39" t="s">
        <v>13626</v>
      </c>
      <c r="B477" s="34" t="s">
        <v>13627</v>
      </c>
      <c r="C477" s="58" t="s">
        <v>4675</v>
      </c>
      <c r="D477" s="89">
        <f>Composições!B7063</f>
        <v>6.78</v>
      </c>
    </row>
    <row r="478" spans="1:5" ht="15" hidden="1">
      <c r="A478" s="39" t="s">
        <v>13628</v>
      </c>
      <c r="B478" s="34" t="s">
        <v>11665</v>
      </c>
      <c r="C478" s="58" t="s">
        <v>4675</v>
      </c>
      <c r="D478" s="89">
        <f>Composições!B7083</f>
        <v>8.25</v>
      </c>
    </row>
    <row r="479" spans="1:5" ht="15" hidden="1">
      <c r="A479" s="39" t="s">
        <v>11666</v>
      </c>
      <c r="B479" s="34" t="s">
        <v>11667</v>
      </c>
      <c r="C479" s="58" t="s">
        <v>4675</v>
      </c>
      <c r="D479" s="89">
        <f>Composições!B7104</f>
        <v>10.46</v>
      </c>
    </row>
    <row r="480" spans="1:5" ht="15" hidden="1">
      <c r="A480" s="39" t="s">
        <v>11668</v>
      </c>
      <c r="B480" s="34" t="s">
        <v>9594</v>
      </c>
      <c r="C480" s="58" t="s">
        <v>4675</v>
      </c>
      <c r="D480" s="89">
        <f>Composições!B7124</f>
        <v>12.46</v>
      </c>
    </row>
    <row r="481" spans="1:4" ht="15" hidden="1">
      <c r="A481" s="39" t="s">
        <v>9595</v>
      </c>
      <c r="B481" s="34" t="s">
        <v>9596</v>
      </c>
      <c r="C481" s="58" t="s">
        <v>4675</v>
      </c>
      <c r="D481" s="89">
        <f>Composições!B7145</f>
        <v>14.63</v>
      </c>
    </row>
    <row r="482" spans="1:4" ht="15" hidden="1">
      <c r="A482" s="39" t="s">
        <v>9597</v>
      </c>
      <c r="B482" s="34" t="s">
        <v>9598</v>
      </c>
      <c r="C482" s="58" t="s">
        <v>4675</v>
      </c>
      <c r="D482" s="89">
        <f>Composições!B7165</f>
        <v>18.579999999999998</v>
      </c>
    </row>
    <row r="483" spans="1:4" ht="15" hidden="1">
      <c r="A483" s="39" t="s">
        <v>9599</v>
      </c>
      <c r="B483" s="34" t="s">
        <v>9600</v>
      </c>
      <c r="C483" s="58" t="s">
        <v>4675</v>
      </c>
      <c r="D483" s="89">
        <f>Composições!B7186</f>
        <v>22.82</v>
      </c>
    </row>
    <row r="484" spans="1:4" ht="15" hidden="1">
      <c r="A484" s="39" t="s">
        <v>9601</v>
      </c>
      <c r="B484" s="34" t="s">
        <v>9602</v>
      </c>
      <c r="C484" s="58" t="s">
        <v>4675</v>
      </c>
      <c r="D484" s="89">
        <f>Composições!B7206</f>
        <v>28.1</v>
      </c>
    </row>
    <row r="485" spans="1:4" ht="15" hidden="1">
      <c r="A485" s="39" t="s">
        <v>9603</v>
      </c>
      <c r="B485" s="34" t="s">
        <v>9604</v>
      </c>
      <c r="C485" s="58" t="s">
        <v>4675</v>
      </c>
      <c r="D485" s="89">
        <f>Composições!B7227</f>
        <v>34.17</v>
      </c>
    </row>
    <row r="486" spans="1:4" ht="15" hidden="1">
      <c r="A486" s="39" t="s">
        <v>9605</v>
      </c>
      <c r="B486" s="34" t="s">
        <v>9606</v>
      </c>
      <c r="C486" s="58" t="s">
        <v>4675</v>
      </c>
      <c r="D486" s="89">
        <f>Composições!B7247</f>
        <v>35.78</v>
      </c>
    </row>
    <row r="487" spans="1:4" ht="15" hidden="1">
      <c r="A487" s="39" t="s">
        <v>9607</v>
      </c>
      <c r="B487" s="34" t="s">
        <v>9608</v>
      </c>
      <c r="C487" s="58" t="s">
        <v>4675</v>
      </c>
      <c r="D487" s="89">
        <f>Composições!B7268</f>
        <v>45.28</v>
      </c>
    </row>
    <row r="488" spans="1:4" ht="15" hidden="1">
      <c r="A488" s="39" t="s">
        <v>9609</v>
      </c>
      <c r="B488" s="34" t="s">
        <v>9610</v>
      </c>
      <c r="C488" s="58" t="s">
        <v>4675</v>
      </c>
      <c r="D488" s="89">
        <f>Composições!B7288</f>
        <v>53.09</v>
      </c>
    </row>
    <row r="489" spans="1:4" ht="15" hidden="1">
      <c r="A489" s="39" t="s">
        <v>9611</v>
      </c>
      <c r="B489" s="34" t="s">
        <v>9612</v>
      </c>
      <c r="C489" s="58" t="s">
        <v>4675</v>
      </c>
      <c r="D489" s="89">
        <f>Composições!B7309</f>
        <v>60.17</v>
      </c>
    </row>
    <row r="490" spans="1:4" ht="15" hidden="1">
      <c r="A490" s="39" t="s">
        <v>9613</v>
      </c>
      <c r="B490" s="34" t="s">
        <v>9614</v>
      </c>
      <c r="C490" s="58" t="s">
        <v>4675</v>
      </c>
      <c r="D490" s="89">
        <f>Composições!B7329</f>
        <v>68.900000000000006</v>
      </c>
    </row>
    <row r="491" spans="1:4" ht="15">
      <c r="A491" s="133" t="s">
        <v>7552</v>
      </c>
      <c r="B491" s="136" t="s">
        <v>5430</v>
      </c>
      <c r="C491" s="137"/>
      <c r="D491" s="140"/>
    </row>
    <row r="492" spans="1:4" s="18" customFormat="1" ht="15">
      <c r="A492" s="40" t="s">
        <v>7549</v>
      </c>
      <c r="B492" s="147" t="s">
        <v>7550</v>
      </c>
      <c r="C492" s="64" t="s">
        <v>4675</v>
      </c>
      <c r="D492" s="92">
        <f>Composições!B7352</f>
        <v>9.52</v>
      </c>
    </row>
    <row r="493" spans="1:4" s="18" customFormat="1" ht="15">
      <c r="A493" s="40" t="s">
        <v>7551</v>
      </c>
      <c r="B493" s="147" t="s">
        <v>5426</v>
      </c>
      <c r="C493" s="64" t="s">
        <v>4675</v>
      </c>
      <c r="D493" s="92">
        <f>Composições!B7441</f>
        <v>0.9</v>
      </c>
    </row>
    <row r="494" spans="1:4" ht="15" hidden="1">
      <c r="A494" s="39" t="s">
        <v>5427</v>
      </c>
      <c r="B494" s="33" t="s">
        <v>5428</v>
      </c>
      <c r="C494" s="58" t="s">
        <v>4675</v>
      </c>
      <c r="D494" s="89">
        <f>Composições!B7456</f>
        <v>1.2</v>
      </c>
    </row>
    <row r="495" spans="1:4" ht="15" hidden="1">
      <c r="A495" s="39" t="s">
        <v>5429</v>
      </c>
      <c r="B495" s="33" t="s">
        <v>3336</v>
      </c>
      <c r="C495" s="58" t="s">
        <v>4675</v>
      </c>
      <c r="D495" s="89">
        <f>Composições!B7470</f>
        <v>1.72</v>
      </c>
    </row>
    <row r="496" spans="1:4" ht="15" hidden="1">
      <c r="A496" s="39" t="s">
        <v>3337</v>
      </c>
      <c r="B496" s="33" t="s">
        <v>3338</v>
      </c>
      <c r="C496" s="58" t="s">
        <v>4675</v>
      </c>
      <c r="D496" s="89">
        <f>Composições!B7485</f>
        <v>2.2599999999999998</v>
      </c>
    </row>
    <row r="497" spans="1:7" ht="15" hidden="1">
      <c r="A497" s="39" t="s">
        <v>3339</v>
      </c>
      <c r="B497" s="33" t="s">
        <v>1104</v>
      </c>
      <c r="C497" s="58" t="s">
        <v>4675</v>
      </c>
      <c r="D497" s="89">
        <f>Composições!B7500</f>
        <v>2.92</v>
      </c>
    </row>
    <row r="498" spans="1:7" ht="15" hidden="1">
      <c r="A498" s="39" t="s">
        <v>1105</v>
      </c>
      <c r="B498" s="33" t="s">
        <v>1106</v>
      </c>
      <c r="C498" s="58" t="s">
        <v>4675</v>
      </c>
      <c r="D498" s="89">
        <f>Composições!B7516</f>
        <v>3.58</v>
      </c>
    </row>
    <row r="499" spans="1:7" ht="15" hidden="1">
      <c r="A499" s="39" t="s">
        <v>1107</v>
      </c>
      <c r="B499" s="33" t="s">
        <v>1108</v>
      </c>
      <c r="C499" s="58" t="s">
        <v>4675</v>
      </c>
      <c r="D499" s="89">
        <f>Composições!B7531</f>
        <v>3.98</v>
      </c>
    </row>
    <row r="500" spans="1:7" ht="15" hidden="1">
      <c r="A500" s="39" t="s">
        <v>1109</v>
      </c>
      <c r="B500" s="33" t="s">
        <v>1110</v>
      </c>
      <c r="C500" s="58" t="s">
        <v>4675</v>
      </c>
      <c r="D500" s="89">
        <f>Composições!B7546</f>
        <v>4.51</v>
      </c>
    </row>
    <row r="501" spans="1:7" ht="15" hidden="1">
      <c r="A501" s="39" t="s">
        <v>1111</v>
      </c>
      <c r="B501" s="33" t="s">
        <v>1112</v>
      </c>
      <c r="C501" s="58" t="s">
        <v>4675</v>
      </c>
      <c r="D501" s="89">
        <f>Composições!B7562</f>
        <v>5.2</v>
      </c>
    </row>
    <row r="502" spans="1:7" ht="15" hidden="1">
      <c r="A502" s="39" t="s">
        <v>1113</v>
      </c>
      <c r="B502" s="33" t="s">
        <v>2011</v>
      </c>
      <c r="C502" s="58" t="s">
        <v>4675</v>
      </c>
      <c r="D502" s="89">
        <f>Composições!B7577</f>
        <v>6</v>
      </c>
    </row>
    <row r="503" spans="1:7" ht="15" hidden="1">
      <c r="A503" s="133" t="s">
        <v>11362</v>
      </c>
      <c r="B503" s="132" t="s">
        <v>11363</v>
      </c>
      <c r="C503" s="134"/>
      <c r="D503" s="135"/>
      <c r="E503" s="25"/>
      <c r="F503" s="25"/>
      <c r="G503" s="25"/>
    </row>
    <row r="504" spans="1:7" ht="15" hidden="1">
      <c r="A504" s="39" t="s">
        <v>11364</v>
      </c>
      <c r="B504" s="35" t="s">
        <v>11375</v>
      </c>
      <c r="C504" s="58" t="s">
        <v>4675</v>
      </c>
      <c r="D504" s="89">
        <f>Composições!B7604</f>
        <v>5.81</v>
      </c>
      <c r="E504" s="23"/>
      <c r="F504" s="23"/>
    </row>
    <row r="505" spans="1:7" ht="15" hidden="1">
      <c r="A505" s="39" t="s">
        <v>11365</v>
      </c>
      <c r="B505" s="35" t="s">
        <v>11376</v>
      </c>
      <c r="C505" s="58" t="s">
        <v>4675</v>
      </c>
      <c r="D505" s="89">
        <f>Composições!B7623</f>
        <v>6.1</v>
      </c>
      <c r="E505" s="23"/>
      <c r="F505" s="23"/>
    </row>
    <row r="506" spans="1:7" ht="15" hidden="1">
      <c r="A506" s="39" t="s">
        <v>11366</v>
      </c>
      <c r="B506" s="35" t="s">
        <v>11377</v>
      </c>
      <c r="C506" s="58" t="s">
        <v>4675</v>
      </c>
      <c r="D506" s="89">
        <f>Composições!B7645</f>
        <v>7.14</v>
      </c>
      <c r="E506" s="23"/>
      <c r="F506" s="23"/>
    </row>
    <row r="507" spans="1:7" ht="15" hidden="1">
      <c r="A507" s="39" t="s">
        <v>11367</v>
      </c>
      <c r="B507" s="35" t="s">
        <v>11378</v>
      </c>
      <c r="C507" s="58" t="s">
        <v>4675</v>
      </c>
      <c r="D507" s="89">
        <f>Composições!B7664</f>
        <v>7.53</v>
      </c>
      <c r="E507" s="23"/>
      <c r="F507" s="23"/>
    </row>
    <row r="508" spans="1:7" ht="15" hidden="1">
      <c r="A508" s="39" t="s">
        <v>11368</v>
      </c>
      <c r="B508" s="35" t="s">
        <v>11379</v>
      </c>
      <c r="C508" s="58" t="s">
        <v>4675</v>
      </c>
      <c r="D508" s="89">
        <f>Composições!B7682</f>
        <v>7.94</v>
      </c>
      <c r="E508" s="23"/>
      <c r="F508" s="23"/>
    </row>
    <row r="509" spans="1:7" ht="15" hidden="1">
      <c r="A509" s="39" t="s">
        <v>11369</v>
      </c>
      <c r="B509" s="35" t="s">
        <v>2482</v>
      </c>
      <c r="C509" s="58" t="s">
        <v>4675</v>
      </c>
      <c r="D509" s="89">
        <f>Composições!B7701</f>
        <v>9.06</v>
      </c>
      <c r="E509" s="23"/>
      <c r="F509" s="23"/>
    </row>
    <row r="510" spans="1:7" ht="15" hidden="1">
      <c r="A510" s="39" t="s">
        <v>11370</v>
      </c>
      <c r="B510" s="35" t="s">
        <v>4582</v>
      </c>
      <c r="C510" s="58" t="s">
        <v>4675</v>
      </c>
      <c r="D510" s="89">
        <f>Composições!B7722</f>
        <v>10.220000000000001</v>
      </c>
      <c r="E510" s="23"/>
      <c r="F510" s="23"/>
    </row>
    <row r="511" spans="1:7" ht="15" hidden="1">
      <c r="A511" s="39" t="s">
        <v>11371</v>
      </c>
      <c r="B511" s="35" t="s">
        <v>4583</v>
      </c>
      <c r="C511" s="58" t="s">
        <v>4675</v>
      </c>
      <c r="D511" s="89">
        <f>Composições!B7742</f>
        <v>12.45</v>
      </c>
      <c r="E511" s="23"/>
      <c r="F511" s="23"/>
    </row>
    <row r="512" spans="1:7" ht="15" hidden="1">
      <c r="A512" s="39" t="s">
        <v>11372</v>
      </c>
      <c r="B512" s="35" t="s">
        <v>4584</v>
      </c>
      <c r="C512" s="58" t="s">
        <v>4675</v>
      </c>
      <c r="D512" s="89">
        <f>Composições!B7765</f>
        <v>13.99</v>
      </c>
      <c r="E512" s="23"/>
      <c r="F512" s="23"/>
    </row>
    <row r="513" spans="1:7" ht="15" hidden="1">
      <c r="A513" s="39" t="s">
        <v>11373</v>
      </c>
      <c r="B513" s="35" t="s">
        <v>4585</v>
      </c>
      <c r="C513" s="58" t="s">
        <v>4675</v>
      </c>
      <c r="D513" s="89">
        <f>Composições!B7785</f>
        <v>15.79</v>
      </c>
      <c r="E513" s="23"/>
      <c r="F513" s="23"/>
    </row>
    <row r="514" spans="1:7" ht="15" hidden="1">
      <c r="A514" s="39" t="s">
        <v>11374</v>
      </c>
      <c r="B514" s="35" t="s">
        <v>4586</v>
      </c>
      <c r="C514" s="58" t="s">
        <v>4675</v>
      </c>
      <c r="D514" s="89">
        <f>Composições!B7808</f>
        <v>18.7</v>
      </c>
      <c r="E514" s="23"/>
      <c r="F514" s="23"/>
    </row>
    <row r="515" spans="1:7" ht="15" hidden="1">
      <c r="A515" s="133" t="s">
        <v>4587</v>
      </c>
      <c r="B515" s="132" t="s">
        <v>6648</v>
      </c>
      <c r="C515" s="134"/>
      <c r="D515" s="135"/>
      <c r="E515" s="25"/>
      <c r="F515" s="25"/>
      <c r="G515" s="25"/>
    </row>
    <row r="516" spans="1:7" ht="15" hidden="1">
      <c r="A516" s="39" t="s">
        <v>6649</v>
      </c>
      <c r="B516" s="35" t="s">
        <v>6656</v>
      </c>
      <c r="C516" s="58" t="s">
        <v>4675</v>
      </c>
      <c r="D516" s="89">
        <f>Composições!B7830</f>
        <v>15.02</v>
      </c>
      <c r="E516" s="23"/>
      <c r="F516" s="23"/>
    </row>
    <row r="517" spans="1:7" ht="15" hidden="1">
      <c r="A517" s="39" t="s">
        <v>6650</v>
      </c>
      <c r="B517" s="35" t="s">
        <v>6657</v>
      </c>
      <c r="C517" s="58" t="s">
        <v>4675</v>
      </c>
      <c r="D517" s="89">
        <f>Composições!B7851</f>
        <v>23.36</v>
      </c>
      <c r="E517" s="23"/>
      <c r="F517" s="23"/>
    </row>
    <row r="518" spans="1:7" ht="15" hidden="1">
      <c r="A518" s="39" t="s">
        <v>6651</v>
      </c>
      <c r="B518" s="35" t="s">
        <v>6658</v>
      </c>
      <c r="C518" s="58" t="s">
        <v>4675</v>
      </c>
      <c r="D518" s="89">
        <f>Composições!B7871</f>
        <v>32.39</v>
      </c>
      <c r="E518" s="23"/>
      <c r="F518" s="23"/>
    </row>
    <row r="519" spans="1:7" ht="15" hidden="1">
      <c r="A519" s="39" t="s">
        <v>6652</v>
      </c>
      <c r="B519" s="35" t="s">
        <v>6659</v>
      </c>
      <c r="C519" s="58" t="s">
        <v>4675</v>
      </c>
      <c r="D519" s="89">
        <f>Composições!B7894</f>
        <v>40.869999999999997</v>
      </c>
      <c r="E519" s="23"/>
      <c r="F519" s="23"/>
    </row>
    <row r="520" spans="1:7" ht="15" hidden="1">
      <c r="A520" s="39" t="s">
        <v>6653</v>
      </c>
      <c r="B520" s="35" t="s">
        <v>4473</v>
      </c>
      <c r="C520" s="58" t="s">
        <v>4675</v>
      </c>
      <c r="D520" s="89">
        <f>Composições!B7914</f>
        <v>51.42</v>
      </c>
      <c r="E520" s="23"/>
      <c r="F520" s="23"/>
    </row>
    <row r="521" spans="1:7" ht="15" hidden="1">
      <c r="A521" s="39" t="s">
        <v>6654</v>
      </c>
      <c r="B521" s="35" t="s">
        <v>4474</v>
      </c>
      <c r="C521" s="58" t="s">
        <v>4675</v>
      </c>
      <c r="D521" s="89">
        <f>Composições!B7937</f>
        <v>60.69</v>
      </c>
      <c r="E521" s="23"/>
      <c r="F521" s="23"/>
    </row>
    <row r="522" spans="1:7" ht="15" hidden="1">
      <c r="A522" s="39" t="s">
        <v>6655</v>
      </c>
      <c r="B522" s="35" t="s">
        <v>4475</v>
      </c>
      <c r="C522" s="58" t="s">
        <v>4675</v>
      </c>
      <c r="D522" s="89">
        <f>Composições!B7957</f>
        <v>75.47</v>
      </c>
      <c r="E522" s="23"/>
      <c r="F522" s="23"/>
    </row>
    <row r="523" spans="1:7" ht="15" hidden="1">
      <c r="A523" s="39" t="s">
        <v>4481</v>
      </c>
      <c r="B523" s="35" t="s">
        <v>4476</v>
      </c>
      <c r="C523" s="58" t="s">
        <v>4675</v>
      </c>
      <c r="D523" s="89">
        <f>Composições!B7978</f>
        <v>100.8</v>
      </c>
      <c r="E523" s="23"/>
      <c r="F523" s="23"/>
    </row>
    <row r="524" spans="1:7" ht="15" hidden="1">
      <c r="A524" s="39" t="s">
        <v>4482</v>
      </c>
      <c r="B524" s="35" t="s">
        <v>4477</v>
      </c>
      <c r="C524" s="58" t="s">
        <v>4675</v>
      </c>
      <c r="D524" s="89">
        <f>Composições!B7998</f>
        <v>135.68</v>
      </c>
      <c r="E524" s="23"/>
      <c r="F524" s="23"/>
    </row>
    <row r="525" spans="1:7" ht="15" hidden="1">
      <c r="A525" s="39" t="s">
        <v>4483</v>
      </c>
      <c r="B525" s="35" t="s">
        <v>4478</v>
      </c>
      <c r="C525" s="58" t="s">
        <v>4675</v>
      </c>
      <c r="D525" s="89">
        <f>Composições!B8019</f>
        <v>171.88</v>
      </c>
      <c r="E525" s="23"/>
      <c r="F525" s="23"/>
    </row>
    <row r="526" spans="1:7" ht="15" hidden="1">
      <c r="A526" s="39" t="s">
        <v>4484</v>
      </c>
      <c r="B526" s="35" t="s">
        <v>4479</v>
      </c>
      <c r="C526" s="58" t="s">
        <v>4675</v>
      </c>
      <c r="D526" s="89">
        <f>Composições!B8039</f>
        <v>218.18</v>
      </c>
      <c r="E526" s="23"/>
      <c r="F526" s="23"/>
    </row>
    <row r="527" spans="1:7" ht="15" hidden="1">
      <c r="A527" s="39" t="s">
        <v>4485</v>
      </c>
      <c r="B527" s="35" t="s">
        <v>4480</v>
      </c>
      <c r="C527" s="58" t="s">
        <v>4675</v>
      </c>
      <c r="D527" s="89">
        <f>Composições!B8060</f>
        <v>277.05</v>
      </c>
      <c r="E527" s="23"/>
      <c r="F527" s="23"/>
    </row>
    <row r="528" spans="1:7" ht="15" hidden="1">
      <c r="A528" s="133" t="s">
        <v>4550</v>
      </c>
      <c r="B528" s="136" t="s">
        <v>2012</v>
      </c>
      <c r="C528" s="137"/>
      <c r="D528" s="140"/>
    </row>
    <row r="529" spans="1:6" ht="15" hidden="1">
      <c r="A529" s="39" t="s">
        <v>2013</v>
      </c>
      <c r="B529" s="35" t="s">
        <v>4493</v>
      </c>
      <c r="C529" s="58" t="s">
        <v>6555</v>
      </c>
      <c r="D529" s="89">
        <f>Composições!B8174</f>
        <v>456.54</v>
      </c>
      <c r="E529" s="23"/>
      <c r="F529" s="20"/>
    </row>
    <row r="530" spans="1:6" ht="15" hidden="1">
      <c r="A530" s="39" t="s">
        <v>4486</v>
      </c>
      <c r="B530" s="35" t="s">
        <v>4494</v>
      </c>
      <c r="C530" s="58" t="s">
        <v>6555</v>
      </c>
      <c r="D530" s="89">
        <f>Composições!B8188</f>
        <v>1386.23</v>
      </c>
      <c r="E530" s="23"/>
      <c r="F530" s="20"/>
    </row>
    <row r="531" spans="1:6" ht="15" hidden="1">
      <c r="A531" s="39" t="s">
        <v>4487</v>
      </c>
      <c r="B531" s="35" t="s">
        <v>4495</v>
      </c>
      <c r="C531" s="58" t="s">
        <v>6555</v>
      </c>
      <c r="D531" s="89">
        <f>Composições!B8244</f>
        <v>154.41999999999999</v>
      </c>
      <c r="E531" s="23"/>
      <c r="F531" s="20"/>
    </row>
    <row r="532" spans="1:6" ht="15" hidden="1">
      <c r="A532" s="39" t="s">
        <v>4488</v>
      </c>
      <c r="B532" s="35" t="s">
        <v>3134</v>
      </c>
      <c r="C532" s="58" t="s">
        <v>6555</v>
      </c>
      <c r="D532" s="89">
        <f>Composições!B8220</f>
        <v>16.82</v>
      </c>
      <c r="E532" s="28"/>
      <c r="F532" s="20"/>
    </row>
    <row r="533" spans="1:6" ht="15" hidden="1">
      <c r="A533" s="39" t="s">
        <v>4489</v>
      </c>
      <c r="B533" s="35" t="s">
        <v>6516</v>
      </c>
      <c r="C533" s="58" t="s">
        <v>6555</v>
      </c>
      <c r="D533" s="89">
        <f>Composições!B8262</f>
        <v>296.77</v>
      </c>
      <c r="E533" s="23"/>
      <c r="F533" s="23"/>
    </row>
    <row r="534" spans="1:6" ht="15" hidden="1">
      <c r="A534" s="39" t="s">
        <v>4490</v>
      </c>
      <c r="B534" s="35" t="s">
        <v>6517</v>
      </c>
      <c r="C534" s="58" t="s">
        <v>6555</v>
      </c>
      <c r="D534" s="89">
        <f>Composições!B8284</f>
        <v>886.31</v>
      </c>
      <c r="E534" s="23"/>
      <c r="F534" s="23"/>
    </row>
    <row r="535" spans="1:6" ht="15" hidden="1">
      <c r="A535" s="39" t="s">
        <v>4491</v>
      </c>
      <c r="B535" s="35" t="s">
        <v>6518</v>
      </c>
      <c r="C535" s="58" t="s">
        <v>6555</v>
      </c>
      <c r="D535" s="89">
        <f>Composições!B8309</f>
        <v>1019.18</v>
      </c>
      <c r="E535" s="23"/>
      <c r="F535" s="23"/>
    </row>
    <row r="536" spans="1:6" ht="15" hidden="1">
      <c r="A536" s="39" t="s">
        <v>4492</v>
      </c>
      <c r="B536" s="35" t="s">
        <v>13171</v>
      </c>
      <c r="C536" s="58" t="s">
        <v>4675</v>
      </c>
      <c r="D536" s="89">
        <f>Composições!B8398</f>
        <v>83.52</v>
      </c>
      <c r="E536" s="23"/>
      <c r="F536" s="23"/>
    </row>
    <row r="537" spans="1:6" ht="15" hidden="1">
      <c r="A537" s="39" t="s">
        <v>8491</v>
      </c>
      <c r="B537" s="35" t="s">
        <v>6519</v>
      </c>
      <c r="C537" s="58" t="s">
        <v>6555</v>
      </c>
      <c r="D537" s="89">
        <f>Composições!B8334</f>
        <v>488.27</v>
      </c>
      <c r="E537" s="23"/>
      <c r="F537" s="20"/>
    </row>
    <row r="538" spans="1:6" ht="15" hidden="1">
      <c r="A538" s="39" t="s">
        <v>13170</v>
      </c>
      <c r="B538" s="35" t="s">
        <v>6520</v>
      </c>
      <c r="C538" s="58" t="s">
        <v>6555</v>
      </c>
      <c r="D538" s="89">
        <f>Composições!B8348</f>
        <v>687.94</v>
      </c>
      <c r="E538" s="23"/>
    </row>
    <row r="539" spans="1:6" ht="15" hidden="1">
      <c r="A539" s="133" t="s">
        <v>2014</v>
      </c>
      <c r="B539" s="136" t="s">
        <v>2015</v>
      </c>
      <c r="C539" s="137"/>
      <c r="D539" s="140"/>
    </row>
    <row r="540" spans="1:6" ht="15" hidden="1">
      <c r="A540" s="39" t="s">
        <v>2016</v>
      </c>
      <c r="B540" s="34" t="s">
        <v>7093</v>
      </c>
      <c r="C540" s="58" t="s">
        <v>6555</v>
      </c>
      <c r="D540" s="89">
        <f>Composições!B8460</f>
        <v>119.06</v>
      </c>
    </row>
    <row r="541" spans="1:6" ht="15" hidden="1">
      <c r="A541" s="39" t="s">
        <v>2017</v>
      </c>
      <c r="B541" s="34" t="s">
        <v>5066</v>
      </c>
      <c r="C541" s="58" t="s">
        <v>6555</v>
      </c>
      <c r="D541" s="89">
        <f>Composições!B8483</f>
        <v>222.14</v>
      </c>
    </row>
    <row r="542" spans="1:6" ht="15" hidden="1">
      <c r="A542" s="39" t="s">
        <v>6523</v>
      </c>
      <c r="B542" s="35" t="s">
        <v>9794</v>
      </c>
      <c r="C542" s="58" t="s">
        <v>6555</v>
      </c>
      <c r="D542" s="89">
        <f>Composições!B8523</f>
        <v>24.72</v>
      </c>
      <c r="E542" s="23"/>
      <c r="F542" s="23"/>
    </row>
    <row r="543" spans="1:6" ht="15" hidden="1">
      <c r="A543" s="39" t="s">
        <v>6524</v>
      </c>
      <c r="B543" s="35" t="s">
        <v>9795</v>
      </c>
      <c r="C543" s="58" t="s">
        <v>6555</v>
      </c>
      <c r="D543" s="89">
        <f>Composições!B8541</f>
        <v>29.35</v>
      </c>
      <c r="E543" s="23"/>
      <c r="F543" s="23"/>
    </row>
    <row r="544" spans="1:6" ht="15" hidden="1">
      <c r="A544" s="39" t="s">
        <v>6525</v>
      </c>
      <c r="B544" s="35" t="s">
        <v>9797</v>
      </c>
      <c r="C544" s="58" t="s">
        <v>6555</v>
      </c>
      <c r="D544" s="89">
        <f>Composições!B8559</f>
        <v>41.05</v>
      </c>
      <c r="E544" s="23"/>
      <c r="F544" s="23"/>
    </row>
    <row r="545" spans="1:7" ht="12.75" hidden="1" customHeight="1">
      <c r="A545" s="39" t="s">
        <v>6526</v>
      </c>
      <c r="B545" s="35" t="s">
        <v>6522</v>
      </c>
      <c r="C545" s="58" t="s">
        <v>6555</v>
      </c>
      <c r="D545" s="89">
        <f>Composições!B8576</f>
        <v>16.07</v>
      </c>
      <c r="E545" s="23"/>
      <c r="F545" s="23"/>
    </row>
    <row r="546" spans="1:7" ht="12.75" hidden="1" customHeight="1">
      <c r="A546" s="39" t="s">
        <v>6527</v>
      </c>
      <c r="B546" s="35" t="s">
        <v>6123</v>
      </c>
      <c r="C546" s="58" t="s">
        <v>6555</v>
      </c>
      <c r="D546" s="89">
        <f>Composições!B8588</f>
        <v>30.36</v>
      </c>
      <c r="E546" s="23"/>
      <c r="F546" s="23"/>
    </row>
    <row r="547" spans="1:7" ht="15" hidden="1">
      <c r="A547" s="39" t="s">
        <v>6528</v>
      </c>
      <c r="B547" s="35" t="s">
        <v>8288</v>
      </c>
      <c r="C547" s="58" t="s">
        <v>6555</v>
      </c>
      <c r="D547" s="89">
        <f>Composições!B8618</f>
        <v>217.42</v>
      </c>
      <c r="E547" s="23"/>
      <c r="F547" s="23"/>
    </row>
    <row r="548" spans="1:7" ht="15" hidden="1">
      <c r="A548" s="39" t="s">
        <v>6127</v>
      </c>
      <c r="B548" s="35" t="s">
        <v>8834</v>
      </c>
      <c r="C548" s="58" t="s">
        <v>6555</v>
      </c>
      <c r="D548" s="89">
        <f>Composições!B8657</f>
        <v>292.66000000000003</v>
      </c>
      <c r="E548" s="23"/>
      <c r="F548" s="23"/>
    </row>
    <row r="549" spans="1:7" ht="15" hidden="1">
      <c r="A549" s="133" t="s">
        <v>2018</v>
      </c>
      <c r="B549" s="132" t="s">
        <v>6529</v>
      </c>
      <c r="C549" s="134"/>
      <c r="D549" s="135"/>
      <c r="E549" s="25"/>
      <c r="F549" s="25"/>
      <c r="G549" s="25"/>
    </row>
    <row r="550" spans="1:7" ht="15" hidden="1">
      <c r="A550" s="39" t="s">
        <v>2020</v>
      </c>
      <c r="B550" s="35" t="s">
        <v>6530</v>
      </c>
      <c r="C550" s="58" t="s">
        <v>6555</v>
      </c>
      <c r="D550" s="89">
        <f>Composições!B8689</f>
        <v>1982.28</v>
      </c>
      <c r="E550" s="23"/>
      <c r="F550" s="23"/>
    </row>
    <row r="551" spans="1:7" ht="15" hidden="1">
      <c r="A551" s="39" t="s">
        <v>2022</v>
      </c>
      <c r="B551" s="35" t="s">
        <v>6531</v>
      </c>
      <c r="C551" s="58" t="s">
        <v>6555</v>
      </c>
      <c r="D551" s="89">
        <f>Composições!B8719</f>
        <v>1485.42</v>
      </c>
      <c r="E551" s="23"/>
      <c r="F551" s="23"/>
    </row>
    <row r="552" spans="1:7" ht="15" hidden="1">
      <c r="A552" s="39" t="s">
        <v>2024</v>
      </c>
      <c r="B552" s="35" t="s">
        <v>6532</v>
      </c>
      <c r="C552" s="58" t="s">
        <v>10106</v>
      </c>
      <c r="D552" s="89">
        <f>Composições!B8745</f>
        <v>118.75</v>
      </c>
      <c r="E552" s="22"/>
      <c r="F552" s="20"/>
    </row>
    <row r="553" spans="1:7" ht="15" hidden="1">
      <c r="A553" s="39" t="s">
        <v>2026</v>
      </c>
      <c r="B553" s="35" t="s">
        <v>6533</v>
      </c>
      <c r="C553" s="58" t="s">
        <v>6555</v>
      </c>
      <c r="D553" s="89">
        <f>Composições!B8765</f>
        <v>162.85</v>
      </c>
      <c r="E553" s="23"/>
      <c r="F553" s="20"/>
    </row>
    <row r="554" spans="1:7" ht="15" hidden="1">
      <c r="A554" s="39" t="s">
        <v>2028</v>
      </c>
      <c r="B554" s="35" t="s">
        <v>6534</v>
      </c>
      <c r="C554" s="58" t="s">
        <v>6555</v>
      </c>
      <c r="D554" s="89">
        <f>Composições!B8779</f>
        <v>287.02999999999997</v>
      </c>
      <c r="E554" s="23"/>
      <c r="F554" s="20"/>
    </row>
    <row r="555" spans="1:7" ht="15">
      <c r="A555" s="133" t="s">
        <v>6538</v>
      </c>
      <c r="B555" s="141" t="s">
        <v>2019</v>
      </c>
      <c r="C555" s="137"/>
      <c r="D555" s="140"/>
    </row>
    <row r="556" spans="1:7" s="18" customFormat="1" ht="15">
      <c r="A556" s="40" t="s">
        <v>6539</v>
      </c>
      <c r="B556" s="150" t="s">
        <v>2021</v>
      </c>
      <c r="C556" s="64" t="s">
        <v>6555</v>
      </c>
      <c r="D556" s="92">
        <f>Composições!B9509</f>
        <v>53.58</v>
      </c>
    </row>
    <row r="557" spans="1:7" s="18" customFormat="1" ht="15" hidden="1">
      <c r="A557" s="40" t="s">
        <v>6540</v>
      </c>
      <c r="B557" s="150" t="s">
        <v>2023</v>
      </c>
      <c r="C557" s="64" t="s">
        <v>6555</v>
      </c>
      <c r="D557" s="92">
        <f>Composições!B9521</f>
        <v>73.67</v>
      </c>
    </row>
    <row r="558" spans="1:7" ht="15" hidden="1">
      <c r="A558" s="39" t="s">
        <v>6541</v>
      </c>
      <c r="B558" s="34" t="s">
        <v>2025</v>
      </c>
      <c r="C558" s="58" t="s">
        <v>6555</v>
      </c>
      <c r="D558" s="89">
        <f>Composições!B9533</f>
        <v>100.46</v>
      </c>
    </row>
    <row r="559" spans="1:7" ht="15" hidden="1">
      <c r="A559" s="39" t="s">
        <v>6542</v>
      </c>
      <c r="B559" s="34" t="s">
        <v>2027</v>
      </c>
      <c r="C559" s="58" t="s">
        <v>6555</v>
      </c>
      <c r="D559" s="89">
        <f>Composições!B9545</f>
        <v>120.55</v>
      </c>
    </row>
    <row r="560" spans="1:7" ht="15" hidden="1">
      <c r="A560" s="39" t="s">
        <v>6543</v>
      </c>
      <c r="B560" s="34" t="s">
        <v>2029</v>
      </c>
      <c r="C560" s="58" t="s">
        <v>6555</v>
      </c>
      <c r="D560" s="89">
        <f>Composições!B9556</f>
        <v>140.63999999999999</v>
      </c>
    </row>
    <row r="561" spans="1:7" ht="15" hidden="1" customHeight="1">
      <c r="A561" s="133" t="s">
        <v>6535</v>
      </c>
      <c r="B561" s="136" t="s">
        <v>2030</v>
      </c>
      <c r="C561" s="137"/>
      <c r="D561" s="140"/>
    </row>
    <row r="562" spans="1:7" ht="15" hidden="1" customHeight="1">
      <c r="A562" s="39" t="s">
        <v>2031</v>
      </c>
      <c r="B562" s="35" t="s">
        <v>9090</v>
      </c>
      <c r="C562" s="65" t="s">
        <v>10106</v>
      </c>
      <c r="D562" s="89">
        <f>Composições!B9136</f>
        <v>28.73</v>
      </c>
      <c r="E562" s="23"/>
    </row>
    <row r="563" spans="1:7" ht="15" hidden="1" customHeight="1">
      <c r="A563" s="39" t="s">
        <v>9089</v>
      </c>
      <c r="B563" s="35" t="s">
        <v>9088</v>
      </c>
      <c r="C563" s="65" t="s">
        <v>10106</v>
      </c>
      <c r="D563" s="89">
        <f>Composições!B9154</f>
        <v>19.61</v>
      </c>
      <c r="E563" s="22"/>
      <c r="F563" s="22"/>
    </row>
    <row r="564" spans="1:7" ht="15" hidden="1" customHeight="1">
      <c r="A564" s="39" t="s">
        <v>13338</v>
      </c>
      <c r="B564" s="41" t="s">
        <v>13339</v>
      </c>
      <c r="C564" s="65" t="s">
        <v>10106</v>
      </c>
      <c r="D564" s="89">
        <f>Composições!B9174</f>
        <v>35.17</v>
      </c>
      <c r="E564" s="27"/>
      <c r="F564" s="27"/>
      <c r="G564" s="27"/>
    </row>
    <row r="565" spans="1:7" ht="15" hidden="1" customHeight="1">
      <c r="A565" s="142" t="s">
        <v>6536</v>
      </c>
      <c r="B565" s="132" t="s">
        <v>27</v>
      </c>
      <c r="C565" s="143"/>
      <c r="D565" s="144"/>
      <c r="E565" s="85"/>
      <c r="F565" s="85"/>
      <c r="G565" s="85"/>
    </row>
    <row r="566" spans="1:7" ht="15" hidden="1" customHeight="1">
      <c r="A566" s="39" t="s">
        <v>9091</v>
      </c>
      <c r="B566" s="35" t="s">
        <v>28</v>
      </c>
      <c r="C566" s="65" t="s">
        <v>4675</v>
      </c>
      <c r="D566" s="89">
        <f>Composições!B9392</f>
        <v>150.22999999999999</v>
      </c>
      <c r="E566" s="28"/>
      <c r="F566" s="23"/>
    </row>
    <row r="567" spans="1:7" ht="15" hidden="1" customHeight="1">
      <c r="A567" s="39" t="s">
        <v>9092</v>
      </c>
      <c r="B567" s="35" t="s">
        <v>29</v>
      </c>
      <c r="C567" s="65" t="s">
        <v>4675</v>
      </c>
      <c r="D567" s="89">
        <f>Composições!B9411</f>
        <v>195.2</v>
      </c>
      <c r="E567" s="23"/>
      <c r="F567" s="23"/>
    </row>
    <row r="568" spans="1:7" ht="15" hidden="1" customHeight="1">
      <c r="A568" s="39" t="s">
        <v>6954</v>
      </c>
      <c r="B568" s="35" t="s">
        <v>30</v>
      </c>
      <c r="C568" s="65" t="s">
        <v>4675</v>
      </c>
      <c r="D568" s="89">
        <f>Composições!B9432</f>
        <v>120.98</v>
      </c>
      <c r="E568" s="23"/>
      <c r="F568" s="23"/>
    </row>
    <row r="569" spans="1:7" ht="15" hidden="1" customHeight="1">
      <c r="A569" s="39" t="s">
        <v>6956</v>
      </c>
      <c r="B569" s="35" t="s">
        <v>31</v>
      </c>
      <c r="C569" s="65" t="s">
        <v>4675</v>
      </c>
      <c r="D569" s="89">
        <f>Composições!B9462</f>
        <v>1833.35</v>
      </c>
      <c r="E569" s="17"/>
      <c r="F569" s="23"/>
    </row>
    <row r="570" spans="1:7" ht="15" hidden="1" customHeight="1">
      <c r="A570" s="39" t="s">
        <v>13326</v>
      </c>
      <c r="B570" s="35" t="s">
        <v>32</v>
      </c>
      <c r="C570" s="65" t="s">
        <v>4675</v>
      </c>
      <c r="D570" s="89">
        <f>Composições!B9487</f>
        <v>40.43</v>
      </c>
      <c r="E570" s="87"/>
      <c r="F570" s="23"/>
    </row>
    <row r="571" spans="1:7" ht="15" hidden="1" customHeight="1">
      <c r="A571" s="142" t="s">
        <v>34</v>
      </c>
      <c r="B571" s="132" t="s">
        <v>33</v>
      </c>
      <c r="C571" s="132"/>
      <c r="D571" s="145"/>
      <c r="E571" s="55"/>
      <c r="F571" s="55"/>
      <c r="G571" s="55"/>
    </row>
    <row r="572" spans="1:7" ht="15" hidden="1">
      <c r="A572" s="93" t="s">
        <v>1990</v>
      </c>
      <c r="B572" s="35" t="s">
        <v>35</v>
      </c>
      <c r="C572" s="58" t="s">
        <v>6555</v>
      </c>
      <c r="D572" s="89">
        <f>Composições!B9306</f>
        <v>23.34</v>
      </c>
      <c r="E572" s="88"/>
      <c r="F572" s="23"/>
    </row>
    <row r="573" spans="1:7" ht="15" hidden="1">
      <c r="A573" s="32" t="s">
        <v>2002</v>
      </c>
      <c r="B573" s="31" t="s">
        <v>3114</v>
      </c>
      <c r="C573" s="64" t="s">
        <v>6555</v>
      </c>
      <c r="D573" s="92">
        <f>Composições!B9317</f>
        <v>27.84</v>
      </c>
      <c r="E573" s="23"/>
      <c r="F573" s="23"/>
    </row>
    <row r="574" spans="1:7" ht="15" hidden="1">
      <c r="A574" s="39" t="s">
        <v>3116</v>
      </c>
      <c r="B574" s="35" t="s">
        <v>3115</v>
      </c>
      <c r="C574" s="65" t="s">
        <v>10106</v>
      </c>
      <c r="D574" s="89">
        <f>Composições!B9331</f>
        <v>4.9400000000000004</v>
      </c>
      <c r="E574" s="23"/>
      <c r="F574" s="23"/>
    </row>
    <row r="575" spans="1:7" ht="15" hidden="1">
      <c r="A575" s="32" t="s">
        <v>3118</v>
      </c>
      <c r="B575" s="31" t="s">
        <v>3117</v>
      </c>
      <c r="C575" s="86" t="s">
        <v>10106</v>
      </c>
      <c r="D575" s="92">
        <f>Composições!B9348</f>
        <v>2.15</v>
      </c>
      <c r="E575" s="28"/>
      <c r="F575" s="23"/>
    </row>
    <row r="576" spans="1:7" ht="15" hidden="1">
      <c r="A576" s="39" t="s">
        <v>3120</v>
      </c>
      <c r="B576" s="35" t="s">
        <v>3119</v>
      </c>
      <c r="C576" s="65" t="s">
        <v>10106</v>
      </c>
      <c r="D576" s="89">
        <f>Composições!B9363</f>
        <v>34.53</v>
      </c>
      <c r="E576" s="23"/>
      <c r="F576" s="23"/>
    </row>
    <row r="577" spans="1:6" ht="15" hidden="1">
      <c r="A577" s="32" t="s">
        <v>3122</v>
      </c>
      <c r="B577" s="31" t="s">
        <v>3121</v>
      </c>
      <c r="C577" s="86" t="s">
        <v>10106</v>
      </c>
      <c r="D577" s="92">
        <f>Composições!B9379</f>
        <v>0.91</v>
      </c>
      <c r="E577" s="23"/>
      <c r="F577" s="23"/>
    </row>
    <row r="578" spans="1:6" ht="15">
      <c r="A578" s="63"/>
      <c r="B578" s="22"/>
      <c r="C578" s="61"/>
      <c r="D578" s="90"/>
      <c r="E578" s="23"/>
      <c r="F578" s="23"/>
    </row>
    <row r="579" spans="1:6" ht="15">
      <c r="A579" s="63"/>
      <c r="B579" s="22"/>
      <c r="C579" s="61"/>
      <c r="D579" s="90"/>
      <c r="E579" s="23"/>
      <c r="F579" s="23"/>
    </row>
    <row r="580" spans="1:6" ht="15">
      <c r="A580" s="63"/>
      <c r="B580" s="22"/>
      <c r="C580" s="61"/>
      <c r="D580" s="90"/>
      <c r="E580" s="23"/>
      <c r="F580" s="23"/>
    </row>
    <row r="581" spans="1:6" ht="15">
      <c r="A581" s="63"/>
      <c r="B581" s="22"/>
      <c r="C581" s="61"/>
      <c r="D581" s="90"/>
      <c r="E581" s="23"/>
      <c r="F581" s="23"/>
    </row>
    <row r="582" spans="1:6" ht="15">
      <c r="A582" s="13"/>
      <c r="B582" s="26"/>
      <c r="C582" s="26"/>
      <c r="D582" s="91"/>
    </row>
    <row r="583" spans="1:6" ht="15">
      <c r="A583" s="13"/>
      <c r="B583" s="26"/>
      <c r="C583" s="26"/>
      <c r="D583" s="91"/>
    </row>
    <row r="584" spans="1:6" ht="15">
      <c r="A584" s="13"/>
      <c r="B584" s="26"/>
      <c r="C584" s="26"/>
      <c r="D584" s="91"/>
    </row>
    <row r="585" spans="1:6" ht="15">
      <c r="A585" s="13"/>
      <c r="B585" s="26"/>
      <c r="C585" s="26"/>
      <c r="D585" s="91"/>
    </row>
    <row r="586" spans="1:6" ht="15">
      <c r="A586" s="13"/>
      <c r="B586" s="26"/>
      <c r="C586" s="26"/>
      <c r="D586" s="91"/>
    </row>
    <row r="587" spans="1:6" ht="15">
      <c r="A587" s="13"/>
      <c r="B587" s="26"/>
      <c r="C587" s="26"/>
      <c r="D587" s="91"/>
    </row>
    <row r="588" spans="1:6" ht="15">
      <c r="A588" s="13"/>
      <c r="B588" s="26"/>
      <c r="C588" s="26"/>
      <c r="D588" s="91"/>
    </row>
    <row r="589" spans="1:6" ht="15">
      <c r="A589" s="13"/>
      <c r="B589" s="26"/>
      <c r="C589" s="26"/>
      <c r="D589" s="91"/>
    </row>
  </sheetData>
  <phoneticPr fontId="2" type="noConversion"/>
  <pageMargins left="0.59055118110236227" right="0.39370078740157483" top="0.78740157480314965" bottom="0.78740157480314965" header="0.51181102362204722" footer="0.51181102362204722"/>
  <pageSetup paperSize="9" scale="74" orientation="portrait" verticalDpi="0" r:id="rId1"/>
  <headerFooter alignWithMargins="0"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43"/>
  <sheetViews>
    <sheetView tabSelected="1" topLeftCell="A17" zoomScaleSheetLayoutView="100" workbookViewId="0">
      <selection activeCell="K37" sqref="K37"/>
    </sheetView>
  </sheetViews>
  <sheetFormatPr defaultRowHeight="12.75"/>
  <cols>
    <col min="1" max="1" width="6.140625" customWidth="1"/>
    <col min="2" max="2" width="25.5703125" customWidth="1"/>
    <col min="3" max="3" width="20.5703125" customWidth="1"/>
    <col min="4" max="4" width="7" customWidth="1"/>
    <col min="5" max="5" width="8" customWidth="1"/>
    <col min="6" max="6" width="9.28515625" customWidth="1"/>
    <col min="7" max="7" width="11.140625" customWidth="1"/>
    <col min="8" max="8" width="11.42578125" customWidth="1"/>
    <col min="10" max="10" width="10.140625" bestFit="1" customWidth="1"/>
    <col min="11" max="11" width="9.5703125" bestFit="1" customWidth="1"/>
    <col min="12" max="12" width="12.7109375" customWidth="1"/>
  </cols>
  <sheetData>
    <row r="1" spans="1:10" ht="12.75" customHeight="1">
      <c r="A1" s="983" t="s">
        <v>15096</v>
      </c>
      <c r="B1" s="984"/>
      <c r="C1" s="984"/>
      <c r="D1" s="984"/>
      <c r="E1" s="984"/>
      <c r="F1" s="984"/>
      <c r="G1" s="984"/>
      <c r="H1" s="985"/>
      <c r="I1" s="14"/>
    </row>
    <row r="2" spans="1:10" ht="12.75" customHeight="1">
      <c r="A2" s="986"/>
      <c r="B2" s="987"/>
      <c r="C2" s="987"/>
      <c r="D2" s="987"/>
      <c r="E2" s="987"/>
      <c r="F2" s="987"/>
      <c r="G2" s="987"/>
      <c r="H2" s="988"/>
      <c r="I2" s="14"/>
    </row>
    <row r="3" spans="1:10" ht="15" customHeight="1">
      <c r="A3" s="989" t="s">
        <v>15098</v>
      </c>
      <c r="B3" s="990"/>
      <c r="C3" s="990"/>
      <c r="D3" s="990"/>
      <c r="E3" s="990"/>
      <c r="F3" s="990"/>
      <c r="G3" s="990"/>
      <c r="H3" s="991"/>
      <c r="I3" s="14"/>
    </row>
    <row r="4" spans="1:10" ht="15" customHeight="1">
      <c r="A4" s="989" t="s">
        <v>15097</v>
      </c>
      <c r="B4" s="990"/>
      <c r="C4" s="990"/>
      <c r="D4" s="990"/>
      <c r="E4" s="990"/>
      <c r="F4" s="990"/>
      <c r="G4" s="990"/>
      <c r="H4" s="991"/>
      <c r="I4" s="14"/>
    </row>
    <row r="5" spans="1:10" ht="15" customHeight="1" thickBot="1">
      <c r="A5" s="992" t="s">
        <v>15099</v>
      </c>
      <c r="B5" s="993"/>
      <c r="C5" s="993"/>
      <c r="D5" s="993"/>
      <c r="E5" s="993"/>
      <c r="F5" s="993"/>
      <c r="G5" s="993"/>
      <c r="H5" s="994"/>
      <c r="I5" s="14"/>
    </row>
    <row r="6" spans="1:10" ht="15" customHeight="1">
      <c r="A6" s="1001"/>
      <c r="B6" s="1002"/>
      <c r="C6" s="1002"/>
      <c r="D6" s="1002"/>
      <c r="E6" s="1002"/>
      <c r="F6" s="1002"/>
      <c r="G6" s="1002"/>
      <c r="H6" s="1003"/>
      <c r="I6" s="14"/>
    </row>
    <row r="7" spans="1:10" ht="15" customHeight="1">
      <c r="A7" s="995" t="s">
        <v>15101</v>
      </c>
      <c r="B7" s="996"/>
      <c r="C7" s="996"/>
      <c r="D7" s="996"/>
      <c r="E7" s="996"/>
      <c r="F7" s="996"/>
      <c r="G7" s="996"/>
      <c r="H7" s="997"/>
      <c r="I7" s="14"/>
    </row>
    <row r="8" spans="1:10" ht="15" customHeight="1">
      <c r="A8" s="998"/>
      <c r="B8" s="999"/>
      <c r="C8" s="999"/>
      <c r="D8" s="999"/>
      <c r="E8" s="999"/>
      <c r="F8" s="999"/>
      <c r="G8" s="999"/>
      <c r="H8" s="1000"/>
      <c r="I8" s="14"/>
    </row>
    <row r="9" spans="1:10" ht="15" customHeight="1">
      <c r="A9" s="913"/>
      <c r="B9" s="914"/>
      <c r="C9" s="914"/>
      <c r="D9" s="914"/>
      <c r="E9" s="914"/>
      <c r="F9" s="914"/>
      <c r="G9" s="914"/>
      <c r="H9" s="915"/>
      <c r="I9" s="14"/>
    </row>
    <row r="10" spans="1:10" ht="16.5" customHeight="1">
      <c r="A10" s="933" t="s">
        <v>15100</v>
      </c>
      <c r="B10" s="934"/>
      <c r="C10" s="934"/>
      <c r="D10" s="934"/>
      <c r="E10" s="934"/>
      <c r="F10" s="934"/>
      <c r="G10" s="934"/>
      <c r="H10" s="935"/>
      <c r="I10" s="14"/>
    </row>
    <row r="11" spans="1:10" ht="15" customHeight="1">
      <c r="A11" s="930"/>
      <c r="B11" s="931"/>
      <c r="C11" s="931"/>
      <c r="D11" s="931"/>
      <c r="E11" s="931"/>
      <c r="F11" s="931"/>
      <c r="G11" s="931"/>
      <c r="H11" s="932"/>
      <c r="I11" s="14"/>
    </row>
    <row r="12" spans="1:10" ht="15" customHeight="1">
      <c r="A12" s="916" t="s">
        <v>15094</v>
      </c>
      <c r="B12" s="917"/>
      <c r="C12" s="917"/>
      <c r="D12" s="918"/>
      <c r="E12" s="922" t="s">
        <v>15095</v>
      </c>
      <c r="F12" s="923"/>
      <c r="G12" s="923"/>
      <c r="H12" s="924"/>
      <c r="I12" s="14"/>
    </row>
    <row r="13" spans="1:10" ht="15" customHeight="1">
      <c r="A13" s="919"/>
      <c r="B13" s="920"/>
      <c r="C13" s="920"/>
      <c r="D13" s="921"/>
      <c r="E13" s="925"/>
      <c r="F13" s="926"/>
      <c r="G13" s="926"/>
      <c r="H13" s="927"/>
      <c r="I13" s="14"/>
    </row>
    <row r="14" spans="1:10" ht="15" customHeight="1">
      <c r="A14" s="936" t="s">
        <v>11724</v>
      </c>
      <c r="B14" s="937"/>
      <c r="C14" s="937"/>
      <c r="D14" s="937"/>
      <c r="E14" s="937"/>
      <c r="F14" s="937"/>
      <c r="G14" s="937"/>
      <c r="H14" s="938"/>
      <c r="I14" s="14"/>
    </row>
    <row r="15" spans="1:10" ht="15" customHeight="1">
      <c r="A15" s="943" t="s">
        <v>11725</v>
      </c>
      <c r="B15" s="945" t="s">
        <v>10086</v>
      </c>
      <c r="C15" s="946"/>
      <c r="D15" s="951" t="s">
        <v>11726</v>
      </c>
      <c r="E15" s="928" t="s">
        <v>11727</v>
      </c>
      <c r="F15" s="928" t="s">
        <v>11728</v>
      </c>
      <c r="G15" s="928" t="s">
        <v>11729</v>
      </c>
      <c r="H15" s="939" t="s">
        <v>11730</v>
      </c>
      <c r="I15" s="651"/>
      <c r="J15" s="544"/>
    </row>
    <row r="16" spans="1:10" ht="15" customHeight="1">
      <c r="A16" s="944"/>
      <c r="B16" s="947"/>
      <c r="C16" s="948"/>
      <c r="D16" s="952"/>
      <c r="E16" s="929"/>
      <c r="F16" s="929"/>
      <c r="G16" s="929"/>
      <c r="H16" s="940"/>
      <c r="I16" s="14"/>
    </row>
    <row r="17" spans="1:15" ht="15" customHeight="1">
      <c r="A17" s="724" t="s">
        <v>11731</v>
      </c>
      <c r="B17" s="949" t="s">
        <v>11732</v>
      </c>
      <c r="C17" s="950"/>
      <c r="D17" s="652"/>
      <c r="E17" s="653"/>
      <c r="F17" s="654"/>
      <c r="G17" s="653"/>
      <c r="H17" s="725">
        <f>G18+G19</f>
        <v>1237.1600000000001</v>
      </c>
      <c r="I17" s="14"/>
    </row>
    <row r="18" spans="1:15" ht="15" customHeight="1">
      <c r="A18" s="726" t="s">
        <v>10831</v>
      </c>
      <c r="B18" s="909" t="s">
        <v>15084</v>
      </c>
      <c r="C18" s="910"/>
      <c r="D18" s="655" t="s">
        <v>15085</v>
      </c>
      <c r="E18" s="702">
        <v>1</v>
      </c>
      <c r="F18" s="687">
        <v>996.36</v>
      </c>
      <c r="G18" s="698">
        <f>E18*F18</f>
        <v>996.36</v>
      </c>
      <c r="H18" s="727"/>
      <c r="I18" s="14"/>
    </row>
    <row r="19" spans="1:15" ht="15" customHeight="1">
      <c r="A19" s="726" t="s">
        <v>10097</v>
      </c>
      <c r="B19" s="909" t="s">
        <v>15090</v>
      </c>
      <c r="C19" s="910"/>
      <c r="D19" s="655" t="s">
        <v>11687</v>
      </c>
      <c r="E19" s="702">
        <v>80</v>
      </c>
      <c r="F19" s="687">
        <v>3.01</v>
      </c>
      <c r="G19" s="698">
        <f>E19*F19</f>
        <v>240.79999999999998</v>
      </c>
      <c r="H19" s="727"/>
      <c r="I19" s="14"/>
    </row>
    <row r="20" spans="1:15" ht="15" customHeight="1">
      <c r="A20" s="724" t="s">
        <v>11966</v>
      </c>
      <c r="B20" s="949" t="s">
        <v>11734</v>
      </c>
      <c r="C20" s="950"/>
      <c r="D20" s="652"/>
      <c r="E20" s="656"/>
      <c r="F20" s="657"/>
      <c r="G20" s="657"/>
      <c r="H20" s="728">
        <f>SUM(G21:G29)</f>
        <v>110527.4</v>
      </c>
      <c r="I20" s="14"/>
    </row>
    <row r="21" spans="1:15" ht="12.75" customHeight="1">
      <c r="A21" s="726" t="s">
        <v>11968</v>
      </c>
      <c r="B21" s="941" t="s">
        <v>11735</v>
      </c>
      <c r="C21" s="942"/>
      <c r="D21" s="655" t="s">
        <v>15085</v>
      </c>
      <c r="E21" s="701">
        <v>2</v>
      </c>
      <c r="F21" s="678">
        <v>30202.54</v>
      </c>
      <c r="G21" s="658">
        <f t="shared" ref="G21:G29" si="0">E21*F21</f>
        <v>60405.08</v>
      </c>
      <c r="H21" s="729"/>
      <c r="I21" s="14"/>
    </row>
    <row r="22" spans="1:15" ht="12.75" customHeight="1">
      <c r="A22" s="726" t="s">
        <v>11974</v>
      </c>
      <c r="B22" s="905" t="s">
        <v>15115</v>
      </c>
      <c r="C22" s="906"/>
      <c r="D22" s="679" t="s">
        <v>15111</v>
      </c>
      <c r="E22" s="1144">
        <v>600</v>
      </c>
      <c r="F22" s="1143">
        <v>3.13</v>
      </c>
      <c r="G22" s="1145">
        <f>E22*F22</f>
        <v>1878</v>
      </c>
      <c r="H22" s="729"/>
      <c r="I22" s="14"/>
    </row>
    <row r="23" spans="1:15" ht="12.75" customHeight="1">
      <c r="A23" s="726" t="s">
        <v>2443</v>
      </c>
      <c r="B23" s="905" t="s">
        <v>15117</v>
      </c>
      <c r="C23" s="906"/>
      <c r="D23" s="679" t="s">
        <v>15111</v>
      </c>
      <c r="E23" s="1144">
        <v>600</v>
      </c>
      <c r="F23" s="1143">
        <v>3.13</v>
      </c>
      <c r="G23" s="1145">
        <f>E23*F23</f>
        <v>1878</v>
      </c>
      <c r="H23" s="729"/>
      <c r="I23" s="14"/>
    </row>
    <row r="24" spans="1:15" ht="12.75" customHeight="1">
      <c r="A24" s="726" t="s">
        <v>11736</v>
      </c>
      <c r="B24" s="905" t="s">
        <v>15116</v>
      </c>
      <c r="C24" s="906"/>
      <c r="D24" s="679" t="s">
        <v>15111</v>
      </c>
      <c r="E24" s="1144">
        <v>600</v>
      </c>
      <c r="F24" s="1143">
        <v>3.13</v>
      </c>
      <c r="G24" s="1145">
        <f>E24*F24</f>
        <v>1878</v>
      </c>
      <c r="H24" s="729"/>
      <c r="I24" s="14"/>
    </row>
    <row r="25" spans="1:15" ht="37.5" customHeight="1">
      <c r="A25" s="746" t="s">
        <v>14313</v>
      </c>
      <c r="B25" s="905" t="s">
        <v>15114</v>
      </c>
      <c r="C25" s="906"/>
      <c r="D25" s="655" t="s">
        <v>15085</v>
      </c>
      <c r="E25" s="701">
        <v>2</v>
      </c>
      <c r="F25" s="678">
        <v>8447.02</v>
      </c>
      <c r="G25" s="658">
        <f t="shared" si="0"/>
        <v>16894.04</v>
      </c>
      <c r="H25" s="729"/>
      <c r="I25" s="14"/>
    </row>
    <row r="26" spans="1:15" ht="12.75" customHeight="1">
      <c r="A26" s="746" t="s">
        <v>15109</v>
      </c>
      <c r="B26" s="905" t="s">
        <v>15113</v>
      </c>
      <c r="C26" s="906"/>
      <c r="D26" s="679" t="s">
        <v>15111</v>
      </c>
      <c r="E26" s="1144">
        <v>600</v>
      </c>
      <c r="F26" s="1143">
        <v>3.13</v>
      </c>
      <c r="G26" s="1145">
        <f>E26*F26</f>
        <v>1878</v>
      </c>
      <c r="H26" s="1142"/>
      <c r="I26" s="14"/>
    </row>
    <row r="27" spans="1:15" ht="27.75" customHeight="1">
      <c r="A27" s="746" t="s">
        <v>15118</v>
      </c>
      <c r="B27" s="905" t="s">
        <v>15102</v>
      </c>
      <c r="C27" s="906"/>
      <c r="D27" s="655" t="s">
        <v>15085</v>
      </c>
      <c r="E27" s="701">
        <v>2</v>
      </c>
      <c r="F27" s="678">
        <v>7160.86</v>
      </c>
      <c r="G27" s="658">
        <f t="shared" si="0"/>
        <v>14321.72</v>
      </c>
      <c r="H27" s="729"/>
      <c r="I27" s="14"/>
    </row>
    <row r="28" spans="1:15" ht="15" customHeight="1">
      <c r="A28" s="726" t="s">
        <v>15119</v>
      </c>
      <c r="B28" s="905" t="s">
        <v>11737</v>
      </c>
      <c r="C28" s="953"/>
      <c r="D28" s="655" t="s">
        <v>15085</v>
      </c>
      <c r="E28" s="701">
        <v>2</v>
      </c>
      <c r="F28" s="678">
        <v>2803.11</v>
      </c>
      <c r="G28" s="658">
        <f t="shared" si="0"/>
        <v>5606.22</v>
      </c>
      <c r="H28" s="729"/>
      <c r="I28" s="14"/>
    </row>
    <row r="29" spans="1:15" ht="29.25" customHeight="1">
      <c r="A29" s="746" t="s">
        <v>15120</v>
      </c>
      <c r="B29" s="907" t="s">
        <v>11738</v>
      </c>
      <c r="C29" s="908"/>
      <c r="D29" s="655" t="s">
        <v>15085</v>
      </c>
      <c r="E29" s="701">
        <v>2</v>
      </c>
      <c r="F29" s="678">
        <v>2894.17</v>
      </c>
      <c r="G29" s="658">
        <f t="shared" si="0"/>
        <v>5788.34</v>
      </c>
      <c r="H29" s="730"/>
      <c r="I29" s="545"/>
      <c r="J29" s="545"/>
      <c r="K29" s="545"/>
      <c r="L29" s="545"/>
      <c r="M29" s="545"/>
      <c r="N29" s="545"/>
      <c r="O29" s="545"/>
    </row>
    <row r="30" spans="1:15" ht="15" customHeight="1">
      <c r="A30" s="731" t="s">
        <v>11983</v>
      </c>
      <c r="B30" s="903" t="s">
        <v>11739</v>
      </c>
      <c r="C30" s="904"/>
      <c r="D30" s="659"/>
      <c r="E30" s="660"/>
      <c r="F30" s="661"/>
      <c r="G30" s="661"/>
      <c r="H30" s="732">
        <f>SUM(G31:G35)</f>
        <v>375.26</v>
      </c>
    </row>
    <row r="31" spans="1:15" s="543" customFormat="1" ht="26.25" customHeight="1">
      <c r="A31" s="746" t="s">
        <v>1611</v>
      </c>
      <c r="B31" s="905" t="s">
        <v>11740</v>
      </c>
      <c r="C31" s="906"/>
      <c r="D31" s="655" t="s">
        <v>11696</v>
      </c>
      <c r="E31" s="703">
        <v>3.24</v>
      </c>
      <c r="F31" s="686">
        <v>44</v>
      </c>
      <c r="G31" s="686">
        <f>ROUND(E31*F31,2)</f>
        <v>142.56</v>
      </c>
      <c r="H31" s="733"/>
      <c r="I31" s="545"/>
      <c r="J31" s="545"/>
      <c r="K31" s="545"/>
      <c r="L31" s="545"/>
      <c r="M31" s="545"/>
      <c r="N31" s="545"/>
      <c r="O31" s="545"/>
    </row>
    <row r="32" spans="1:15" s="543" customFormat="1" ht="12.75" customHeight="1">
      <c r="A32" s="726" t="s">
        <v>11985</v>
      </c>
      <c r="B32" s="905" t="s">
        <v>11745</v>
      </c>
      <c r="C32" s="906"/>
      <c r="D32" s="655" t="s">
        <v>11696</v>
      </c>
      <c r="E32" s="703">
        <v>0</v>
      </c>
      <c r="F32" s="686">
        <v>55.99</v>
      </c>
      <c r="G32" s="686">
        <f>ROUND(E32*F32,2)</f>
        <v>0</v>
      </c>
      <c r="H32" s="733"/>
      <c r="I32" s="545"/>
      <c r="J32" s="545"/>
      <c r="K32" s="545"/>
      <c r="L32" s="545"/>
      <c r="M32" s="545"/>
      <c r="N32" s="545"/>
      <c r="O32" s="545"/>
    </row>
    <row r="33" spans="1:15" s="543" customFormat="1" ht="23.25" customHeight="1">
      <c r="A33" s="746" t="s">
        <v>8940</v>
      </c>
      <c r="B33" s="905" t="s">
        <v>11741</v>
      </c>
      <c r="C33" s="906"/>
      <c r="D33" s="655" t="s">
        <v>11696</v>
      </c>
      <c r="E33" s="703">
        <v>3.24</v>
      </c>
      <c r="F33" s="686">
        <v>37.71</v>
      </c>
      <c r="G33" s="686">
        <f>ROUND(E33*F33,2)</f>
        <v>122.18</v>
      </c>
      <c r="H33" s="733"/>
      <c r="I33" s="545"/>
      <c r="J33" s="545"/>
      <c r="K33" s="545"/>
      <c r="L33" s="545"/>
      <c r="M33" s="545"/>
      <c r="N33" s="545"/>
      <c r="O33" s="545"/>
    </row>
    <row r="34" spans="1:15" s="543" customFormat="1" ht="12.75" customHeight="1">
      <c r="A34" s="726" t="s">
        <v>6841</v>
      </c>
      <c r="B34" s="905" t="s">
        <v>11742</v>
      </c>
      <c r="C34" s="906"/>
      <c r="D34" s="655" t="s">
        <v>11696</v>
      </c>
      <c r="E34" s="704">
        <f>E32</f>
        <v>0</v>
      </c>
      <c r="F34" s="686">
        <v>44.26</v>
      </c>
      <c r="G34" s="686">
        <f>ROUND(E34*F34,2)</f>
        <v>0</v>
      </c>
      <c r="H34" s="733"/>
      <c r="I34" s="545"/>
      <c r="J34" s="545"/>
      <c r="K34" s="545"/>
      <c r="L34" s="545"/>
      <c r="M34" s="545"/>
      <c r="N34" s="545"/>
      <c r="O34" s="545"/>
    </row>
    <row r="35" spans="1:15" s="543" customFormat="1" ht="25.5" customHeight="1">
      <c r="A35" s="746" t="s">
        <v>4851</v>
      </c>
      <c r="B35" s="905" t="s">
        <v>13890</v>
      </c>
      <c r="C35" s="906"/>
      <c r="D35" s="655" t="s">
        <v>11743</v>
      </c>
      <c r="E35" s="704">
        <v>12</v>
      </c>
      <c r="F35" s="686">
        <v>9.2100000000000009</v>
      </c>
      <c r="G35" s="686">
        <f>ROUND(E35*F35,2)</f>
        <v>110.52</v>
      </c>
      <c r="H35" s="729"/>
      <c r="I35" s="545"/>
      <c r="J35" s="545"/>
      <c r="K35" s="545"/>
      <c r="L35" s="545"/>
      <c r="M35" s="545"/>
      <c r="N35" s="545"/>
      <c r="O35" s="545"/>
    </row>
    <row r="36" spans="1:15" ht="15" customHeight="1">
      <c r="A36" s="731" t="s">
        <v>11988</v>
      </c>
      <c r="B36" s="903" t="s">
        <v>11744</v>
      </c>
      <c r="C36" s="904"/>
      <c r="D36" s="659"/>
      <c r="E36" s="705"/>
      <c r="F36" s="680"/>
      <c r="G36" s="680"/>
      <c r="H36" s="734">
        <f>G37+G38+G39</f>
        <v>32792.619999999995</v>
      </c>
      <c r="I36" s="545"/>
      <c r="J36" s="545"/>
      <c r="K36" s="545"/>
      <c r="L36" s="545"/>
      <c r="M36" s="545"/>
      <c r="N36" s="545"/>
      <c r="O36" s="545"/>
    </row>
    <row r="37" spans="1:15" ht="64.5" customHeight="1">
      <c r="A37" s="737" t="s">
        <v>11990</v>
      </c>
      <c r="B37" s="954" t="s">
        <v>15103</v>
      </c>
      <c r="C37" s="955"/>
      <c r="D37" s="679" t="s">
        <v>11733</v>
      </c>
      <c r="E37" s="706">
        <v>2</v>
      </c>
      <c r="F37" s="684">
        <v>14814.97</v>
      </c>
      <c r="G37" s="685">
        <f>E37*F37</f>
        <v>29629.94</v>
      </c>
      <c r="H37" s="736"/>
      <c r="I37" s="545" t="s">
        <v>14821</v>
      </c>
      <c r="J37" s="545"/>
      <c r="K37" s="545"/>
      <c r="L37" s="545"/>
      <c r="M37" s="545"/>
      <c r="N37" s="545"/>
      <c r="O37" s="545"/>
    </row>
    <row r="38" spans="1:15">
      <c r="A38" s="735" t="s">
        <v>4881</v>
      </c>
      <c r="B38" s="911" t="s">
        <v>15088</v>
      </c>
      <c r="C38" s="912"/>
      <c r="D38" s="679" t="s">
        <v>11733</v>
      </c>
      <c r="E38" s="751">
        <v>2</v>
      </c>
      <c r="F38" s="752">
        <v>642.34</v>
      </c>
      <c r="G38" s="753">
        <f>E38*F38</f>
        <v>1284.68</v>
      </c>
      <c r="H38" s="754"/>
      <c r="I38" s="545"/>
      <c r="J38" s="545"/>
      <c r="K38" s="545"/>
      <c r="L38" s="545"/>
      <c r="M38" s="545"/>
      <c r="N38" s="545"/>
      <c r="O38" s="545"/>
    </row>
    <row r="39" spans="1:15">
      <c r="A39" s="735" t="s">
        <v>4885</v>
      </c>
      <c r="B39" s="901" t="s">
        <v>15112</v>
      </c>
      <c r="C39" s="902"/>
      <c r="D39" s="679" t="s">
        <v>15111</v>
      </c>
      <c r="E39" s="707">
        <v>600</v>
      </c>
      <c r="F39" s="682">
        <v>3.13</v>
      </c>
      <c r="G39" s="683">
        <f>E39*F39</f>
        <v>1878</v>
      </c>
      <c r="H39" s="736"/>
      <c r="I39" s="545"/>
      <c r="J39" s="545"/>
      <c r="K39" s="545"/>
      <c r="L39" s="545"/>
      <c r="M39" s="545"/>
      <c r="N39" s="545"/>
      <c r="O39" s="545"/>
    </row>
    <row r="40" spans="1:15" ht="15" customHeight="1">
      <c r="A40" s="731" t="s">
        <v>6926</v>
      </c>
      <c r="B40" s="903" t="s">
        <v>15083</v>
      </c>
      <c r="C40" s="904"/>
      <c r="D40" s="659"/>
      <c r="E40" s="708"/>
      <c r="F40" s="681"/>
      <c r="G40" s="681"/>
      <c r="H40" s="725">
        <f>G41</f>
        <v>2467.38</v>
      </c>
      <c r="I40" s="545"/>
      <c r="J40" s="545"/>
      <c r="K40" s="545"/>
      <c r="L40" s="545"/>
      <c r="M40" s="545"/>
      <c r="N40" s="545"/>
      <c r="O40" s="545"/>
    </row>
    <row r="41" spans="1:15" ht="15" customHeight="1">
      <c r="A41" s="737" t="s">
        <v>6927</v>
      </c>
      <c r="B41" s="959" t="s">
        <v>15086</v>
      </c>
      <c r="C41" s="960"/>
      <c r="D41" s="662" t="s">
        <v>11733</v>
      </c>
      <c r="E41" s="750">
        <v>2</v>
      </c>
      <c r="F41" s="658">
        <v>1233.69</v>
      </c>
      <c r="G41" s="658">
        <f>E41*F41</f>
        <v>2467.38</v>
      </c>
      <c r="H41" s="738"/>
      <c r="I41" s="543"/>
      <c r="J41" s="700"/>
      <c r="K41" s="543"/>
      <c r="L41" s="543"/>
      <c r="M41" s="543"/>
    </row>
    <row r="42" spans="1:15" ht="15" customHeight="1">
      <c r="A42" s="739"/>
      <c r="B42" s="966" t="s">
        <v>15087</v>
      </c>
      <c r="C42" s="967"/>
      <c r="D42" s="967"/>
      <c r="E42" s="967"/>
      <c r="F42" s="967"/>
      <c r="G42" s="968"/>
      <c r="H42" s="740">
        <f>H40+H36+H30+H20+H17</f>
        <v>147399.81999999998</v>
      </c>
      <c r="J42" s="546"/>
    </row>
    <row r="43" spans="1:15" ht="28.5" customHeight="1">
      <c r="A43" s="741"/>
      <c r="B43" s="981" t="s">
        <v>15121</v>
      </c>
      <c r="C43" s="981"/>
      <c r="D43" s="981"/>
      <c r="E43" s="981"/>
      <c r="F43" s="981"/>
      <c r="G43" s="981"/>
      <c r="H43" s="982"/>
      <c r="J43" s="546"/>
    </row>
    <row r="44" spans="1:15" ht="15" customHeight="1">
      <c r="A44" s="741"/>
      <c r="B44" s="699"/>
      <c r="C44" s="699"/>
      <c r="D44" s="699"/>
      <c r="E44" s="969" t="s">
        <v>15110</v>
      </c>
      <c r="F44" s="969"/>
      <c r="G44" s="969"/>
      <c r="H44" s="970"/>
    </row>
    <row r="45" spans="1:15" ht="15" customHeight="1">
      <c r="A45" s="961" t="s">
        <v>15091</v>
      </c>
      <c r="B45" s="962"/>
      <c r="C45" s="904"/>
      <c r="D45" s="666"/>
      <c r="E45" s="963"/>
      <c r="F45" s="964"/>
      <c r="G45" s="964"/>
      <c r="H45" s="965"/>
    </row>
    <row r="46" spans="1:15" ht="15" customHeight="1">
      <c r="A46" s="742"/>
      <c r="B46" s="973"/>
      <c r="C46" s="974"/>
      <c r="D46" s="665"/>
      <c r="E46" s="973"/>
      <c r="F46" s="977"/>
      <c r="G46" s="977"/>
      <c r="H46" s="978"/>
    </row>
    <row r="47" spans="1:15" ht="15" customHeight="1">
      <c r="A47" s="743"/>
      <c r="B47" s="975"/>
      <c r="C47" s="976"/>
      <c r="D47" s="665"/>
      <c r="E47" s="975"/>
      <c r="F47" s="979"/>
      <c r="G47" s="979"/>
      <c r="H47" s="980"/>
    </row>
    <row r="48" spans="1:15" ht="15" customHeight="1">
      <c r="A48" s="744"/>
      <c r="B48" s="971" t="s">
        <v>15092</v>
      </c>
      <c r="C48" s="972"/>
      <c r="D48" s="665"/>
      <c r="E48" s="971" t="s">
        <v>15093</v>
      </c>
      <c r="F48" s="931"/>
      <c r="G48" s="931"/>
      <c r="H48" s="932"/>
    </row>
    <row r="49" spans="1:8" ht="15" customHeight="1" thickBot="1">
      <c r="A49" s="956"/>
      <c r="B49" s="957"/>
      <c r="C49" s="957"/>
      <c r="D49" s="957"/>
      <c r="E49" s="957"/>
      <c r="F49" s="957"/>
      <c r="G49" s="957"/>
      <c r="H49" s="958"/>
    </row>
    <row r="50" spans="1:8" ht="15" customHeight="1">
      <c r="A50" s="664"/>
      <c r="B50" s="664"/>
      <c r="C50" s="664"/>
      <c r="D50" s="664"/>
      <c r="E50" s="664"/>
      <c r="F50" s="664"/>
      <c r="G50" s="664"/>
      <c r="H50" s="664"/>
    </row>
    <row r="51" spans="1:8" ht="15" customHeight="1">
      <c r="A51" s="664"/>
      <c r="B51" s="664"/>
      <c r="C51" s="664"/>
      <c r="D51" s="664"/>
      <c r="E51" s="664"/>
      <c r="F51" s="664"/>
      <c r="G51" s="664"/>
      <c r="H51" s="664"/>
    </row>
    <row r="52" spans="1:8" ht="15" customHeight="1">
      <c r="A52" s="664"/>
      <c r="B52" s="664"/>
      <c r="C52" s="664"/>
      <c r="D52" s="664"/>
      <c r="E52" s="664"/>
      <c r="F52" s="664"/>
      <c r="G52" s="664"/>
      <c r="H52" s="664"/>
    </row>
    <row r="53" spans="1:8" ht="15" customHeight="1">
      <c r="A53" s="664"/>
      <c r="B53" s="664"/>
      <c r="C53" s="664"/>
      <c r="D53" s="664"/>
      <c r="E53" s="664"/>
      <c r="F53" s="664"/>
      <c r="G53" s="664"/>
      <c r="H53" s="664"/>
    </row>
    <row r="54" spans="1:8" ht="15" customHeight="1">
      <c r="A54" s="663"/>
      <c r="B54" s="663"/>
      <c r="C54" s="663"/>
      <c r="D54" s="663"/>
      <c r="E54" s="663"/>
      <c r="F54" s="663"/>
      <c r="G54" s="663"/>
      <c r="H54" s="663"/>
    </row>
    <row r="55" spans="1:8" ht="15" customHeight="1">
      <c r="A55" s="663"/>
      <c r="B55" s="663"/>
      <c r="C55" s="663"/>
      <c r="D55" s="663"/>
      <c r="E55" s="663"/>
      <c r="F55" s="663"/>
      <c r="G55" s="663"/>
      <c r="H55" s="663"/>
    </row>
    <row r="56" spans="1:8" ht="15" customHeight="1">
      <c r="A56" s="663"/>
      <c r="B56" s="663"/>
      <c r="C56" s="663"/>
      <c r="D56" s="663"/>
      <c r="E56" s="663"/>
      <c r="F56" s="663"/>
      <c r="G56" s="663"/>
      <c r="H56" s="663"/>
    </row>
    <row r="57" spans="1:8" ht="15" customHeight="1">
      <c r="A57" s="663"/>
      <c r="B57" s="663"/>
      <c r="C57" s="663"/>
      <c r="D57" s="663"/>
      <c r="E57" s="663"/>
      <c r="F57" s="663"/>
      <c r="G57" s="663"/>
      <c r="H57" s="663"/>
    </row>
    <row r="58" spans="1:8" ht="15" customHeight="1">
      <c r="A58" s="663"/>
      <c r="B58" s="663"/>
      <c r="C58" s="663"/>
      <c r="D58" s="663"/>
      <c r="E58" s="663"/>
      <c r="F58" s="663"/>
      <c r="G58" s="663"/>
      <c r="H58" s="663"/>
    </row>
    <row r="59" spans="1:8" ht="15" customHeight="1">
      <c r="A59" s="663"/>
      <c r="B59" s="663"/>
      <c r="C59" s="663"/>
      <c r="D59" s="663"/>
      <c r="E59" s="663"/>
      <c r="F59" s="663"/>
      <c r="G59" s="663"/>
      <c r="H59" s="663"/>
    </row>
    <row r="60" spans="1:8">
      <c r="A60" s="663"/>
      <c r="B60" s="663"/>
      <c r="C60" s="663"/>
      <c r="D60" s="663"/>
      <c r="E60" s="663"/>
      <c r="F60" s="663"/>
      <c r="G60" s="663"/>
      <c r="H60" s="663"/>
    </row>
    <row r="61" spans="1:8">
      <c r="A61" s="663"/>
      <c r="B61" s="663"/>
      <c r="C61" s="663"/>
      <c r="D61" s="663"/>
      <c r="E61" s="663"/>
      <c r="F61" s="663"/>
      <c r="G61" s="663"/>
      <c r="H61" s="663"/>
    </row>
    <row r="62" spans="1:8">
      <c r="A62" s="663"/>
      <c r="B62" s="663"/>
      <c r="C62" s="663"/>
      <c r="D62" s="663"/>
      <c r="E62" s="663"/>
      <c r="F62" s="663"/>
      <c r="G62" s="663"/>
      <c r="H62" s="663"/>
    </row>
    <row r="63" spans="1:8">
      <c r="A63" s="663"/>
      <c r="B63" s="663"/>
      <c r="C63" s="663"/>
      <c r="D63" s="663"/>
      <c r="E63" s="663"/>
      <c r="F63" s="663"/>
      <c r="G63" s="663"/>
      <c r="H63" s="663"/>
    </row>
    <row r="64" spans="1:8">
      <c r="A64" s="663"/>
      <c r="B64" s="663"/>
      <c r="C64" s="663"/>
      <c r="D64" s="663"/>
      <c r="E64" s="663"/>
      <c r="F64" s="663"/>
      <c r="G64" s="663"/>
      <c r="H64" s="663"/>
    </row>
    <row r="65" spans="1:8">
      <c r="A65" s="663"/>
      <c r="B65" s="663"/>
      <c r="C65" s="663"/>
      <c r="D65" s="663"/>
      <c r="E65" s="663"/>
      <c r="F65" s="663"/>
      <c r="G65" s="663"/>
      <c r="H65" s="663"/>
    </row>
    <row r="66" spans="1:8">
      <c r="A66" s="663"/>
      <c r="B66" s="663"/>
      <c r="C66" s="663"/>
      <c r="D66" s="663"/>
      <c r="E66" s="663"/>
      <c r="F66" s="663"/>
      <c r="G66" s="663"/>
      <c r="H66" s="663"/>
    </row>
    <row r="67" spans="1:8">
      <c r="A67" s="663"/>
      <c r="B67" s="663"/>
      <c r="C67" s="663"/>
      <c r="D67" s="663"/>
      <c r="E67" s="663"/>
      <c r="F67" s="663"/>
      <c r="G67" s="663"/>
      <c r="H67" s="663"/>
    </row>
    <row r="68" spans="1:8">
      <c r="A68" s="663"/>
      <c r="B68" s="663"/>
      <c r="C68" s="663"/>
      <c r="D68" s="663"/>
      <c r="E68" s="663"/>
      <c r="F68" s="663"/>
      <c r="G68" s="663"/>
      <c r="H68" s="663"/>
    </row>
    <row r="69" spans="1:8">
      <c r="A69" s="663"/>
      <c r="B69" s="663"/>
      <c r="C69" s="663"/>
      <c r="D69" s="663"/>
      <c r="E69" s="663"/>
      <c r="F69" s="663"/>
      <c r="G69" s="663"/>
      <c r="H69" s="663"/>
    </row>
    <row r="70" spans="1:8">
      <c r="A70" s="663"/>
      <c r="B70" s="663"/>
      <c r="C70" s="663"/>
      <c r="D70" s="663"/>
      <c r="E70" s="663"/>
      <c r="F70" s="663"/>
      <c r="G70" s="663"/>
      <c r="H70" s="663"/>
    </row>
    <row r="71" spans="1:8">
      <c r="A71" s="663"/>
      <c r="B71" s="663"/>
      <c r="C71" s="663"/>
      <c r="D71" s="663"/>
      <c r="E71" s="663"/>
      <c r="F71" s="663"/>
      <c r="G71" s="663"/>
      <c r="H71" s="663"/>
    </row>
    <row r="72" spans="1:8">
      <c r="A72" s="663"/>
      <c r="B72" s="663"/>
      <c r="C72" s="663"/>
      <c r="D72" s="663"/>
      <c r="E72" s="663"/>
      <c r="F72" s="663"/>
      <c r="G72" s="663"/>
      <c r="H72" s="663"/>
    </row>
    <row r="73" spans="1:8">
      <c r="A73" s="663"/>
      <c r="B73" s="663"/>
      <c r="C73" s="663"/>
      <c r="D73" s="663"/>
      <c r="E73" s="663"/>
      <c r="F73" s="663"/>
      <c r="G73" s="663"/>
      <c r="H73" s="663"/>
    </row>
    <row r="74" spans="1:8">
      <c r="A74" s="663"/>
      <c r="B74" s="663"/>
      <c r="C74" s="663"/>
      <c r="D74" s="663"/>
      <c r="E74" s="663"/>
      <c r="F74" s="663"/>
      <c r="G74" s="663"/>
      <c r="H74" s="663"/>
    </row>
    <row r="75" spans="1:8">
      <c r="A75" s="663"/>
      <c r="B75" s="663"/>
      <c r="C75" s="663"/>
      <c r="D75" s="663"/>
      <c r="E75" s="663"/>
      <c r="F75" s="663"/>
      <c r="G75" s="663"/>
      <c r="H75" s="663"/>
    </row>
    <row r="76" spans="1:8">
      <c r="A76" s="663"/>
      <c r="B76" s="663"/>
      <c r="C76" s="663"/>
      <c r="D76" s="663"/>
      <c r="E76" s="663"/>
      <c r="F76" s="663"/>
      <c r="G76" s="663"/>
      <c r="H76" s="663"/>
    </row>
    <row r="77" spans="1:8">
      <c r="A77" s="663"/>
      <c r="B77" s="663"/>
      <c r="C77" s="663"/>
      <c r="D77" s="663"/>
      <c r="E77" s="663"/>
      <c r="F77" s="663"/>
      <c r="G77" s="663"/>
      <c r="H77" s="663"/>
    </row>
    <row r="78" spans="1:8">
      <c r="A78" s="663"/>
      <c r="B78" s="663"/>
      <c r="C78" s="663"/>
      <c r="D78" s="663"/>
      <c r="E78" s="663"/>
      <c r="F78" s="663"/>
      <c r="G78" s="663"/>
      <c r="H78" s="663"/>
    </row>
    <row r="79" spans="1:8">
      <c r="A79" s="663"/>
      <c r="B79" s="663"/>
      <c r="C79" s="663"/>
      <c r="D79" s="663"/>
      <c r="E79" s="663"/>
      <c r="F79" s="663"/>
      <c r="G79" s="663"/>
      <c r="H79" s="663"/>
    </row>
    <row r="80" spans="1:8">
      <c r="A80" s="663"/>
      <c r="B80" s="663"/>
      <c r="C80" s="663"/>
      <c r="D80" s="663"/>
      <c r="E80" s="663"/>
      <c r="F80" s="663"/>
      <c r="G80" s="663"/>
      <c r="H80" s="663"/>
    </row>
    <row r="81" spans="1:8">
      <c r="A81" s="663"/>
      <c r="B81" s="663"/>
      <c r="C81" s="663"/>
      <c r="D81" s="663"/>
      <c r="E81" s="663"/>
      <c r="F81" s="663"/>
      <c r="G81" s="663"/>
      <c r="H81" s="663"/>
    </row>
    <row r="82" spans="1:8">
      <c r="A82" s="663"/>
      <c r="B82" s="663"/>
      <c r="C82" s="663"/>
      <c r="D82" s="663"/>
      <c r="E82" s="663"/>
      <c r="F82" s="663"/>
      <c r="G82" s="663"/>
      <c r="H82" s="663"/>
    </row>
    <row r="83" spans="1:8">
      <c r="A83" s="663"/>
      <c r="B83" s="663"/>
      <c r="C83" s="663"/>
      <c r="D83" s="663"/>
      <c r="E83" s="663"/>
      <c r="F83" s="663"/>
      <c r="G83" s="663"/>
      <c r="H83" s="663"/>
    </row>
    <row r="84" spans="1:8">
      <c r="A84" s="663"/>
      <c r="B84" s="663"/>
      <c r="C84" s="663"/>
      <c r="D84" s="663"/>
      <c r="E84" s="663"/>
      <c r="F84" s="663"/>
      <c r="G84" s="663"/>
      <c r="H84" s="663"/>
    </row>
    <row r="85" spans="1:8">
      <c r="A85" s="663"/>
      <c r="B85" s="663"/>
      <c r="C85" s="663"/>
      <c r="D85" s="663"/>
      <c r="E85" s="663"/>
      <c r="F85" s="663"/>
      <c r="G85" s="663"/>
      <c r="H85" s="663"/>
    </row>
    <row r="86" spans="1:8">
      <c r="A86" s="663"/>
      <c r="B86" s="663"/>
      <c r="C86" s="663"/>
      <c r="D86" s="663"/>
      <c r="E86" s="663"/>
      <c r="F86" s="663"/>
      <c r="G86" s="663"/>
      <c r="H86" s="663"/>
    </row>
    <row r="87" spans="1:8">
      <c r="A87" s="663"/>
      <c r="B87" s="663"/>
      <c r="C87" s="663"/>
      <c r="D87" s="663"/>
      <c r="E87" s="663"/>
      <c r="F87" s="663"/>
      <c r="G87" s="663"/>
      <c r="H87" s="663"/>
    </row>
    <row r="88" spans="1:8">
      <c r="A88" s="663"/>
      <c r="B88" s="663"/>
      <c r="C88" s="663"/>
      <c r="D88" s="663"/>
      <c r="E88" s="663"/>
      <c r="F88" s="663"/>
      <c r="G88" s="663"/>
      <c r="H88" s="663"/>
    </row>
    <row r="89" spans="1:8">
      <c r="A89" s="663"/>
      <c r="B89" s="663"/>
      <c r="C89" s="663"/>
      <c r="D89" s="663"/>
      <c r="E89" s="663"/>
      <c r="F89" s="663"/>
      <c r="G89" s="663"/>
      <c r="H89" s="663"/>
    </row>
    <row r="90" spans="1:8">
      <c r="A90" s="663"/>
      <c r="B90" s="663"/>
      <c r="C90" s="663"/>
      <c r="D90" s="663"/>
      <c r="E90" s="663"/>
      <c r="F90" s="663"/>
      <c r="G90" s="663"/>
      <c r="H90" s="663"/>
    </row>
    <row r="91" spans="1:8">
      <c r="A91" s="663"/>
      <c r="B91" s="663"/>
      <c r="C91" s="663"/>
      <c r="D91" s="663"/>
      <c r="E91" s="663"/>
      <c r="F91" s="663"/>
      <c r="G91" s="663"/>
      <c r="H91" s="663"/>
    </row>
    <row r="92" spans="1:8">
      <c r="A92" s="663"/>
      <c r="B92" s="663"/>
      <c r="C92" s="663"/>
      <c r="D92" s="663"/>
      <c r="E92" s="663"/>
      <c r="F92" s="663"/>
      <c r="G92" s="663"/>
      <c r="H92" s="663"/>
    </row>
    <row r="93" spans="1:8">
      <c r="A93" s="663"/>
      <c r="B93" s="663"/>
      <c r="C93" s="663"/>
      <c r="D93" s="663"/>
      <c r="E93" s="663"/>
      <c r="F93" s="663"/>
      <c r="G93" s="663"/>
      <c r="H93" s="663"/>
    </row>
    <row r="94" spans="1:8">
      <c r="A94" s="663"/>
      <c r="B94" s="663"/>
      <c r="C94" s="663"/>
      <c r="D94" s="663"/>
      <c r="E94" s="663"/>
      <c r="F94" s="663"/>
      <c r="G94" s="663"/>
      <c r="H94" s="663"/>
    </row>
    <row r="95" spans="1:8">
      <c r="A95" s="663"/>
      <c r="B95" s="663"/>
      <c r="C95" s="663"/>
      <c r="D95" s="663"/>
      <c r="E95" s="663"/>
      <c r="F95" s="663"/>
      <c r="G95" s="663"/>
      <c r="H95" s="663"/>
    </row>
    <row r="96" spans="1:8">
      <c r="A96" s="663"/>
      <c r="B96" s="663"/>
      <c r="C96" s="663"/>
      <c r="D96" s="663"/>
      <c r="E96" s="663"/>
      <c r="F96" s="663"/>
      <c r="G96" s="663"/>
      <c r="H96" s="663"/>
    </row>
    <row r="97" spans="1:8">
      <c r="A97" s="663"/>
      <c r="B97" s="663"/>
      <c r="C97" s="663"/>
      <c r="D97" s="663"/>
      <c r="E97" s="663"/>
      <c r="F97" s="663"/>
      <c r="G97" s="663"/>
      <c r="H97" s="663"/>
    </row>
    <row r="107" spans="1:8">
      <c r="G107" s="546"/>
    </row>
    <row r="108" spans="1:8">
      <c r="G108" s="546"/>
    </row>
    <row r="109" spans="1:8">
      <c r="G109" s="546"/>
    </row>
    <row r="110" spans="1:8">
      <c r="G110" s="546"/>
    </row>
    <row r="111" spans="1:8">
      <c r="G111" s="546"/>
    </row>
    <row r="112" spans="1:8">
      <c r="G112" s="546"/>
    </row>
    <row r="113" spans="7:7">
      <c r="G113" s="546"/>
    </row>
    <row r="114" spans="7:7">
      <c r="G114" s="546"/>
    </row>
    <row r="115" spans="7:7">
      <c r="G115" s="546"/>
    </row>
    <row r="116" spans="7:7">
      <c r="G116" s="546"/>
    </row>
    <row r="117" spans="7:7">
      <c r="G117" s="546"/>
    </row>
    <row r="118" spans="7:7">
      <c r="G118" s="546"/>
    </row>
    <row r="119" spans="7:7">
      <c r="G119" s="546"/>
    </row>
    <row r="120" spans="7:7">
      <c r="G120" s="546"/>
    </row>
    <row r="121" spans="7:7">
      <c r="G121" s="546"/>
    </row>
    <row r="122" spans="7:7">
      <c r="G122" s="546"/>
    </row>
    <row r="123" spans="7:7">
      <c r="G123" s="546"/>
    </row>
    <row r="124" spans="7:7">
      <c r="G124" s="546"/>
    </row>
    <row r="125" spans="7:7">
      <c r="G125" s="546"/>
    </row>
    <row r="126" spans="7:7">
      <c r="G126" s="546"/>
    </row>
    <row r="127" spans="7:7">
      <c r="G127" s="546"/>
    </row>
    <row r="128" spans="7:7">
      <c r="G128" s="546"/>
    </row>
    <row r="129" spans="7:7">
      <c r="G129" s="546"/>
    </row>
    <row r="130" spans="7:7">
      <c r="G130" s="546"/>
    </row>
    <row r="131" spans="7:7">
      <c r="G131" s="546"/>
    </row>
    <row r="132" spans="7:7">
      <c r="G132" s="546"/>
    </row>
    <row r="133" spans="7:7">
      <c r="G133" s="546"/>
    </row>
    <row r="134" spans="7:7">
      <c r="G134" s="546"/>
    </row>
    <row r="135" spans="7:7">
      <c r="G135" s="546"/>
    </row>
    <row r="136" spans="7:7">
      <c r="G136" s="546"/>
    </row>
    <row r="137" spans="7:7">
      <c r="G137" s="546"/>
    </row>
    <row r="138" spans="7:7">
      <c r="G138" s="546"/>
    </row>
    <row r="139" spans="7:7">
      <c r="G139" s="546"/>
    </row>
    <row r="140" spans="7:7">
      <c r="G140" s="546"/>
    </row>
    <row r="141" spans="7:7">
      <c r="G141" s="546"/>
    </row>
    <row r="142" spans="7:7">
      <c r="G142" s="546"/>
    </row>
    <row r="143" spans="7:7">
      <c r="G143" s="546"/>
    </row>
  </sheetData>
  <mergeCells count="54">
    <mergeCell ref="A1:H2"/>
    <mergeCell ref="A3:H3"/>
    <mergeCell ref="A4:H4"/>
    <mergeCell ref="A5:H5"/>
    <mergeCell ref="A7:H8"/>
    <mergeCell ref="A6:H6"/>
    <mergeCell ref="A49:H49"/>
    <mergeCell ref="B41:C41"/>
    <mergeCell ref="A45:C45"/>
    <mergeCell ref="E45:H45"/>
    <mergeCell ref="B42:G42"/>
    <mergeCell ref="E44:H44"/>
    <mergeCell ref="B48:C48"/>
    <mergeCell ref="E48:H48"/>
    <mergeCell ref="B46:C47"/>
    <mergeCell ref="E46:H47"/>
    <mergeCell ref="B43:H43"/>
    <mergeCell ref="B18:C18"/>
    <mergeCell ref="H15:H16"/>
    <mergeCell ref="B21:C21"/>
    <mergeCell ref="A15:A16"/>
    <mergeCell ref="B15:C16"/>
    <mergeCell ref="B17:C17"/>
    <mergeCell ref="D15:D16"/>
    <mergeCell ref="B28:C28"/>
    <mergeCell ref="B20:C20"/>
    <mergeCell ref="B40:C40"/>
    <mergeCell ref="B34:C34"/>
    <mergeCell ref="B35:C35"/>
    <mergeCell ref="B36:C36"/>
    <mergeCell ref="B37:C37"/>
    <mergeCell ref="B26:C26"/>
    <mergeCell ref="A9:H9"/>
    <mergeCell ref="A12:D13"/>
    <mergeCell ref="E12:H13"/>
    <mergeCell ref="E15:E16"/>
    <mergeCell ref="G15:G16"/>
    <mergeCell ref="A11:H11"/>
    <mergeCell ref="A10:H10"/>
    <mergeCell ref="A14:H14"/>
    <mergeCell ref="F15:F16"/>
    <mergeCell ref="B39:C39"/>
    <mergeCell ref="B30:C30"/>
    <mergeCell ref="B31:C31"/>
    <mergeCell ref="B29:C29"/>
    <mergeCell ref="B19:C19"/>
    <mergeCell ref="B38:C38"/>
    <mergeCell ref="B32:C32"/>
    <mergeCell ref="B27:C27"/>
    <mergeCell ref="B25:C25"/>
    <mergeCell ref="B33:C33"/>
    <mergeCell ref="B22:C22"/>
    <mergeCell ref="B24:C24"/>
    <mergeCell ref="B23:C23"/>
  </mergeCells>
  <phoneticPr fontId="73" type="noConversion"/>
  <pageMargins left="0.78740157480314965" right="0.59055118110236227" top="0.59055118110236227" bottom="0.59055118110236227" header="0" footer="0"/>
  <pageSetup paperSize="9"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37"/>
  <sheetViews>
    <sheetView topLeftCell="A7" zoomScaleSheetLayoutView="100" workbookViewId="0">
      <selection activeCell="I4" sqref="I4"/>
    </sheetView>
  </sheetViews>
  <sheetFormatPr defaultColWidth="8" defaultRowHeight="12.75"/>
  <cols>
    <col min="1" max="1" width="10.140625" style="547" customWidth="1"/>
    <col min="2" max="2" width="44.140625" style="547" customWidth="1"/>
    <col min="3" max="3" width="10.5703125" style="547" customWidth="1"/>
    <col min="4" max="4" width="16.42578125" style="547" customWidth="1"/>
    <col min="5" max="5" width="11.140625" style="547" customWidth="1"/>
    <col min="6" max="8" width="11" style="547" bestFit="1" customWidth="1"/>
    <col min="9" max="16384" width="8" style="547"/>
  </cols>
  <sheetData>
    <row r="1" spans="1:8" ht="12.75" customHeight="1">
      <c r="A1" s="1043" t="s">
        <v>15096</v>
      </c>
      <c r="B1" s="1044"/>
      <c r="C1" s="1044"/>
      <c r="D1" s="1044"/>
      <c r="E1" s="1044"/>
      <c r="F1" s="1044"/>
      <c r="G1" s="1044"/>
      <c r="H1" s="1045"/>
    </row>
    <row r="2" spans="1:8" ht="12.75" customHeight="1">
      <c r="A2" s="1046"/>
      <c r="B2" s="1047"/>
      <c r="C2" s="1047"/>
      <c r="D2" s="1047"/>
      <c r="E2" s="1047"/>
      <c r="F2" s="1047"/>
      <c r="G2" s="1047"/>
      <c r="H2" s="1048"/>
    </row>
    <row r="3" spans="1:8" ht="15.75" customHeight="1">
      <c r="A3" s="1049" t="s">
        <v>15106</v>
      </c>
      <c r="B3" s="1050"/>
      <c r="C3" s="1050"/>
      <c r="D3" s="1050"/>
      <c r="E3" s="1050"/>
      <c r="F3" s="1050"/>
      <c r="G3" s="1050"/>
      <c r="H3" s="1051"/>
    </row>
    <row r="4" spans="1:8" ht="15.75" customHeight="1">
      <c r="A4" s="1049" t="s">
        <v>15107</v>
      </c>
      <c r="B4" s="1050"/>
      <c r="C4" s="1050"/>
      <c r="D4" s="1050"/>
      <c r="E4" s="1050"/>
      <c r="F4" s="1050"/>
      <c r="G4" s="1050"/>
      <c r="H4" s="1051"/>
    </row>
    <row r="5" spans="1:8" ht="15.75" customHeight="1">
      <c r="A5" s="1052" t="s">
        <v>15108</v>
      </c>
      <c r="B5" s="1053"/>
      <c r="C5" s="1053"/>
      <c r="D5" s="1053"/>
      <c r="E5" s="1053"/>
      <c r="F5" s="1053"/>
      <c r="G5" s="1053"/>
      <c r="H5" s="1054"/>
    </row>
    <row r="6" spans="1:8" ht="12.75" customHeight="1" thickBot="1">
      <c r="A6" s="747"/>
      <c r="B6" s="748"/>
      <c r="C6" s="748"/>
      <c r="D6" s="748"/>
      <c r="E6" s="748"/>
      <c r="F6" s="748"/>
      <c r="G6" s="748"/>
      <c r="H6" s="749"/>
    </row>
    <row r="7" spans="1:8" ht="20.25" customHeight="1" thickBot="1">
      <c r="A7" s="1055" t="s">
        <v>11759</v>
      </c>
      <c r="B7" s="1056"/>
      <c r="C7" s="1056"/>
      <c r="D7" s="1056"/>
      <c r="E7" s="1056"/>
      <c r="F7" s="1056"/>
      <c r="G7" s="1056"/>
      <c r="H7" s="1057"/>
    </row>
    <row r="8" spans="1:8" ht="32.25" customHeight="1">
      <c r="A8" s="1022" t="s">
        <v>15105</v>
      </c>
      <c r="B8" s="1023"/>
      <c r="C8" s="1023"/>
      <c r="D8" s="1023"/>
      <c r="E8" s="1023"/>
      <c r="F8" s="1023"/>
      <c r="G8" s="1023"/>
      <c r="H8" s="1024"/>
    </row>
    <row r="9" spans="1:8" ht="15.75">
      <c r="A9" s="1019" t="s">
        <v>15122</v>
      </c>
      <c r="B9" s="1020"/>
      <c r="C9" s="1020"/>
      <c r="D9" s="1020"/>
      <c r="E9" s="1020"/>
      <c r="F9" s="1020"/>
      <c r="G9" s="1020"/>
      <c r="H9" s="1021"/>
    </row>
    <row r="10" spans="1:8" ht="15.75">
      <c r="A10" s="1025" t="str">
        <f>T('Planilha Geral'!A12:C12)</f>
        <v>MUNICÍPIO: MONTE ALEGRE DO PIAUÍ - PI</v>
      </c>
      <c r="B10" s="1026"/>
      <c r="C10" s="1026"/>
      <c r="D10" s="1026"/>
      <c r="E10" s="1026"/>
      <c r="F10" s="1026"/>
      <c r="G10" s="1026"/>
      <c r="H10" s="1027"/>
    </row>
    <row r="11" spans="1:8" ht="15">
      <c r="A11" s="1034" t="s">
        <v>10085</v>
      </c>
      <c r="B11" s="1037" t="s">
        <v>11758</v>
      </c>
      <c r="C11" s="1037" t="s">
        <v>11757</v>
      </c>
      <c r="D11" s="1040" t="s">
        <v>11756</v>
      </c>
      <c r="E11" s="1031" t="s">
        <v>11755</v>
      </c>
      <c r="F11" s="1032"/>
      <c r="G11" s="1032"/>
      <c r="H11" s="1033"/>
    </row>
    <row r="12" spans="1:8" ht="15.75" customHeight="1">
      <c r="A12" s="1035"/>
      <c r="B12" s="1038"/>
      <c r="C12" s="1038"/>
      <c r="D12" s="1041"/>
      <c r="E12" s="668">
        <v>1</v>
      </c>
      <c r="F12" s="668">
        <v>2</v>
      </c>
      <c r="G12" s="668">
        <v>3</v>
      </c>
      <c r="H12" s="709">
        <v>4</v>
      </c>
    </row>
    <row r="13" spans="1:8" ht="16.5" customHeight="1">
      <c r="A13" s="1036"/>
      <c r="B13" s="1039"/>
      <c r="C13" s="1039"/>
      <c r="D13" s="1042"/>
      <c r="E13" s="688" t="s">
        <v>11754</v>
      </c>
      <c r="F13" s="688" t="s">
        <v>11754</v>
      </c>
      <c r="G13" s="688" t="s">
        <v>11754</v>
      </c>
      <c r="H13" s="710" t="s">
        <v>11754</v>
      </c>
    </row>
    <row r="14" spans="1:8" ht="12" customHeight="1">
      <c r="A14" s="676"/>
      <c r="B14" s="669"/>
      <c r="C14" s="670"/>
      <c r="D14" s="670"/>
      <c r="E14" s="670"/>
      <c r="F14" s="670"/>
      <c r="G14" s="670"/>
      <c r="H14" s="711"/>
    </row>
    <row r="15" spans="1:8" ht="15">
      <c r="A15" s="677">
        <v>1</v>
      </c>
      <c r="B15" s="671" t="s">
        <v>11753</v>
      </c>
      <c r="C15" s="672">
        <f>('Planilha Geral'!H17/'Planilha Geral'!H42)*100</f>
        <v>0.83932259890141003</v>
      </c>
      <c r="D15" s="672">
        <f>'Planilha Geral'!H17</f>
        <v>1237.1600000000001</v>
      </c>
      <c r="E15" s="672">
        <f>C15*0.4</f>
        <v>0.33572903956056405</v>
      </c>
      <c r="F15" s="672">
        <f>C15*0.6</f>
        <v>0.50359355934084604</v>
      </c>
      <c r="G15" s="672"/>
      <c r="H15" s="712"/>
    </row>
    <row r="16" spans="1:8" ht="15">
      <c r="A16" s="677">
        <v>2</v>
      </c>
      <c r="B16" s="671" t="s">
        <v>11752</v>
      </c>
      <c r="C16" s="672">
        <f>('Planilha Geral'!H20/'Planilha Geral'!H42)*100</f>
        <v>74.984759140140071</v>
      </c>
      <c r="D16" s="672">
        <f>'Planilha Geral'!H20</f>
        <v>110527.4</v>
      </c>
      <c r="E16" s="672">
        <f>C16*0.4</f>
        <v>29.99390365605603</v>
      </c>
      <c r="F16" s="672">
        <f>C16*0.6</f>
        <v>44.990855484084044</v>
      </c>
      <c r="G16" s="672"/>
      <c r="H16" s="712"/>
    </row>
    <row r="17" spans="1:8" ht="15">
      <c r="A17" s="677">
        <v>3</v>
      </c>
      <c r="B17" s="671" t="s">
        <v>11751</v>
      </c>
      <c r="C17" s="672">
        <f>('Planilha Geral'!H30/'Planilha Geral'!H42)*100</f>
        <v>0.25458647100111792</v>
      </c>
      <c r="D17" s="672">
        <f>'Planilha Geral'!H30</f>
        <v>375.26</v>
      </c>
      <c r="E17" s="672"/>
      <c r="F17" s="672"/>
      <c r="G17" s="672">
        <f>C17</f>
        <v>0.25458647100111792</v>
      </c>
      <c r="H17" s="712"/>
    </row>
    <row r="18" spans="1:8" ht="15">
      <c r="A18" s="677">
        <v>4</v>
      </c>
      <c r="B18" s="671" t="s">
        <v>11750</v>
      </c>
      <c r="C18" s="672">
        <f>('Planilha Geral'!H36/'Planilha Geral'!H42)*100</f>
        <v>22.247394874702017</v>
      </c>
      <c r="D18" s="672">
        <f>'Planilha Geral'!H36</f>
        <v>32792.619999999995</v>
      </c>
      <c r="E18" s="672"/>
      <c r="F18" s="672"/>
      <c r="G18" s="672">
        <f>C18</f>
        <v>22.247394874702017</v>
      </c>
      <c r="H18" s="712"/>
    </row>
    <row r="19" spans="1:8" ht="15">
      <c r="A19" s="677">
        <v>5</v>
      </c>
      <c r="B19" s="671" t="s">
        <v>15089</v>
      </c>
      <c r="C19" s="672">
        <f>('Planilha Geral'!H40/'Planilha Geral'!H42)*100</f>
        <v>1.6739369152553922</v>
      </c>
      <c r="D19" s="672">
        <f>'Planilha Geral'!H40</f>
        <v>2467.38</v>
      </c>
      <c r="E19" s="672"/>
      <c r="F19" s="672"/>
      <c r="G19" s="672">
        <f>C19</f>
        <v>1.6739369152553922</v>
      </c>
      <c r="H19" s="712"/>
    </row>
    <row r="20" spans="1:8" ht="12" customHeight="1">
      <c r="A20" s="673"/>
      <c r="B20" s="674"/>
      <c r="C20" s="672"/>
      <c r="D20" s="672"/>
      <c r="E20" s="672"/>
      <c r="F20" s="672"/>
      <c r="G20" s="672"/>
      <c r="H20" s="712"/>
    </row>
    <row r="21" spans="1:8" ht="15">
      <c r="A21" s="689" t="s">
        <v>11749</v>
      </c>
      <c r="B21" s="690" t="s">
        <v>11748</v>
      </c>
      <c r="C21" s="691"/>
      <c r="D21" s="691"/>
      <c r="E21" s="691">
        <f>SUM(E15:E20)</f>
        <v>30.329632695616596</v>
      </c>
      <c r="F21" s="691">
        <f>SUM(F15:F20)</f>
        <v>45.494449043424893</v>
      </c>
      <c r="G21" s="691">
        <f>SUM(G15:G20)</f>
        <v>24.175918260958529</v>
      </c>
      <c r="H21" s="713"/>
    </row>
    <row r="22" spans="1:8" ht="15">
      <c r="A22" s="714"/>
      <c r="B22" s="692" t="s">
        <v>11747</v>
      </c>
      <c r="C22" s="672"/>
      <c r="D22" s="672"/>
      <c r="E22" s="672">
        <f>E21</f>
        <v>30.329632695616596</v>
      </c>
      <c r="F22" s="672">
        <f>SUM(E21:F21)</f>
        <v>75.824081739041489</v>
      </c>
      <c r="G22" s="672">
        <f>SUM(E21:G21)</f>
        <v>100.00000000000001</v>
      </c>
      <c r="H22" s="712"/>
    </row>
    <row r="23" spans="1:8" ht="15">
      <c r="A23" s="715"/>
      <c r="B23" s="693"/>
      <c r="C23" s="694"/>
      <c r="D23" s="694"/>
      <c r="E23" s="694"/>
      <c r="F23" s="694"/>
      <c r="G23" s="694"/>
      <c r="H23" s="716"/>
    </row>
    <row r="24" spans="1:8" s="548" customFormat="1" ht="15">
      <c r="A24" s="717"/>
      <c r="B24" s="695" t="s">
        <v>11746</v>
      </c>
      <c r="C24" s="696">
        <f>SUM(C15:C19)</f>
        <v>100.00000000000001</v>
      </c>
      <c r="D24" s="696">
        <f>SUM(D15:D19)</f>
        <v>147399.82</v>
      </c>
      <c r="E24" s="697">
        <f>D24*E21%</f>
        <v>44705.824000000008</v>
      </c>
      <c r="F24" s="697">
        <f>D24*F21%</f>
        <v>67058.736000000019</v>
      </c>
      <c r="G24" s="697">
        <f>D24*G21%</f>
        <v>35635.26</v>
      </c>
      <c r="H24" s="718"/>
    </row>
    <row r="25" spans="1:8" s="548" customFormat="1">
      <c r="A25" s="1028" t="s">
        <v>15104</v>
      </c>
      <c r="B25" s="1029"/>
      <c r="C25" s="1029"/>
      <c r="D25" s="1029"/>
      <c r="E25" s="1029"/>
      <c r="F25" s="1029"/>
      <c r="G25" s="1029"/>
      <c r="H25" s="1030"/>
    </row>
    <row r="26" spans="1:8">
      <c r="A26" s="719"/>
      <c r="B26" s="1004"/>
      <c r="C26" s="667"/>
      <c r="D26" s="1010"/>
      <c r="E26" s="1011"/>
      <c r="F26" s="1011"/>
      <c r="G26" s="1012"/>
      <c r="H26" s="720"/>
    </row>
    <row r="27" spans="1:8">
      <c r="A27" s="719"/>
      <c r="B27" s="1005"/>
      <c r="C27" s="667"/>
      <c r="D27" s="1013"/>
      <c r="E27" s="1014"/>
      <c r="F27" s="1014"/>
      <c r="G27" s="1015"/>
      <c r="H27" s="720"/>
    </row>
    <row r="28" spans="1:8">
      <c r="A28" s="719"/>
      <c r="B28" s="1006"/>
      <c r="C28" s="667"/>
      <c r="D28" s="1016"/>
      <c r="E28" s="1017"/>
      <c r="F28" s="1017"/>
      <c r="G28" s="1018"/>
      <c r="H28" s="720"/>
    </row>
    <row r="29" spans="1:8" ht="15">
      <c r="A29" s="719"/>
      <c r="B29" s="745" t="s">
        <v>15092</v>
      </c>
      <c r="C29" s="667"/>
      <c r="D29" s="1007" t="s">
        <v>15093</v>
      </c>
      <c r="E29" s="1008"/>
      <c r="F29" s="1008"/>
      <c r="G29" s="1009"/>
      <c r="H29" s="720"/>
    </row>
    <row r="30" spans="1:8" ht="13.5" thickBot="1">
      <c r="A30" s="721"/>
      <c r="B30" s="722"/>
      <c r="C30" s="722"/>
      <c r="D30" s="722"/>
      <c r="E30" s="722"/>
      <c r="F30" s="722"/>
      <c r="G30" s="722"/>
      <c r="H30" s="723"/>
    </row>
    <row r="31" spans="1:8">
      <c r="A31" s="675"/>
      <c r="B31" s="675"/>
      <c r="C31" s="675"/>
      <c r="D31" s="675"/>
      <c r="E31" s="675"/>
      <c r="F31" s="675"/>
      <c r="G31" s="675"/>
      <c r="H31" s="675"/>
    </row>
    <row r="32" spans="1:8">
      <c r="A32" s="675"/>
      <c r="B32" s="675"/>
      <c r="C32" s="675"/>
      <c r="D32" s="675"/>
      <c r="E32" s="675"/>
      <c r="F32" s="675"/>
      <c r="G32" s="675"/>
      <c r="H32" s="675"/>
    </row>
    <row r="33" spans="1:8">
      <c r="A33" s="675"/>
      <c r="B33" s="675"/>
      <c r="C33" s="675"/>
      <c r="D33" s="675"/>
      <c r="E33" s="675"/>
      <c r="F33" s="675"/>
      <c r="G33" s="675"/>
      <c r="H33" s="675"/>
    </row>
    <row r="34" spans="1:8">
      <c r="A34" s="675"/>
      <c r="B34" s="675"/>
      <c r="C34" s="675"/>
      <c r="D34" s="675"/>
      <c r="E34" s="675"/>
      <c r="F34" s="675"/>
      <c r="G34" s="675"/>
      <c r="H34" s="675"/>
    </row>
    <row r="35" spans="1:8">
      <c r="A35" s="675"/>
      <c r="B35" s="675"/>
      <c r="C35" s="675"/>
      <c r="D35" s="675"/>
      <c r="E35" s="675"/>
      <c r="F35" s="675"/>
      <c r="G35" s="675"/>
      <c r="H35" s="675"/>
    </row>
    <row r="36" spans="1:8">
      <c r="A36" s="675"/>
      <c r="B36" s="675"/>
      <c r="C36" s="675"/>
      <c r="D36" s="675"/>
      <c r="E36" s="675"/>
      <c r="F36" s="675"/>
      <c r="G36" s="675"/>
      <c r="H36" s="675"/>
    </row>
    <row r="37" spans="1:8">
      <c r="A37" s="675"/>
      <c r="B37" s="675"/>
      <c r="C37" s="675"/>
      <c r="D37" s="675"/>
      <c r="E37" s="675"/>
      <c r="F37" s="675"/>
      <c r="G37" s="675"/>
      <c r="H37" s="675"/>
    </row>
    <row r="38" spans="1:8">
      <c r="A38" s="675"/>
      <c r="B38" s="675"/>
      <c r="C38" s="675"/>
      <c r="D38" s="675"/>
      <c r="E38" s="675"/>
      <c r="F38" s="675"/>
      <c r="G38" s="675"/>
      <c r="H38" s="675"/>
    </row>
    <row r="39" spans="1:8">
      <c r="A39" s="675"/>
      <c r="B39" s="675"/>
      <c r="C39" s="675"/>
      <c r="D39" s="675"/>
      <c r="E39" s="675"/>
      <c r="F39" s="675"/>
      <c r="G39" s="675"/>
      <c r="H39" s="675"/>
    </row>
    <row r="40" spans="1:8">
      <c r="A40" s="675"/>
      <c r="B40" s="675"/>
      <c r="C40" s="675"/>
      <c r="D40" s="675"/>
      <c r="E40" s="675"/>
      <c r="F40" s="675"/>
      <c r="G40" s="675"/>
      <c r="H40" s="675"/>
    </row>
    <row r="41" spans="1:8">
      <c r="A41" s="675"/>
      <c r="B41" s="675"/>
      <c r="C41" s="675"/>
      <c r="D41" s="675"/>
      <c r="E41" s="675"/>
      <c r="F41" s="675"/>
      <c r="G41" s="675"/>
      <c r="H41" s="675"/>
    </row>
    <row r="42" spans="1:8">
      <c r="A42" s="675"/>
      <c r="B42" s="675"/>
      <c r="C42" s="675"/>
      <c r="D42" s="675"/>
      <c r="E42" s="675"/>
      <c r="F42" s="675"/>
      <c r="G42" s="675"/>
      <c r="H42" s="675"/>
    </row>
    <row r="43" spans="1:8">
      <c r="A43" s="675"/>
      <c r="B43" s="675"/>
      <c r="C43" s="675"/>
      <c r="D43" s="675"/>
      <c r="E43" s="675"/>
      <c r="F43" s="675"/>
      <c r="G43" s="675"/>
      <c r="H43" s="675"/>
    </row>
    <row r="44" spans="1:8">
      <c r="A44" s="675"/>
      <c r="B44" s="675"/>
      <c r="C44" s="675"/>
      <c r="D44" s="675"/>
      <c r="E44" s="675"/>
      <c r="F44" s="675"/>
      <c r="G44" s="675"/>
      <c r="H44" s="675"/>
    </row>
    <row r="45" spans="1:8">
      <c r="A45" s="675"/>
      <c r="B45" s="675"/>
      <c r="C45" s="675"/>
      <c r="D45" s="675"/>
      <c r="E45" s="675"/>
      <c r="F45" s="675"/>
      <c r="G45" s="675"/>
      <c r="H45" s="675"/>
    </row>
    <row r="46" spans="1:8">
      <c r="A46" s="675"/>
      <c r="B46" s="675"/>
      <c r="C46" s="675"/>
      <c r="D46" s="675"/>
      <c r="E46" s="675"/>
      <c r="F46" s="675"/>
      <c r="G46" s="675"/>
      <c r="H46" s="675"/>
    </row>
    <row r="47" spans="1:8">
      <c r="A47" s="675"/>
      <c r="B47" s="675"/>
      <c r="C47" s="675"/>
      <c r="D47" s="675"/>
      <c r="E47" s="675"/>
      <c r="F47" s="675"/>
      <c r="G47" s="675"/>
      <c r="H47" s="675"/>
    </row>
    <row r="48" spans="1:8">
      <c r="A48" s="675"/>
      <c r="B48" s="675"/>
      <c r="C48" s="675"/>
      <c r="D48" s="675"/>
      <c r="E48" s="675"/>
      <c r="F48" s="675"/>
      <c r="G48" s="675"/>
      <c r="H48" s="675"/>
    </row>
    <row r="49" spans="1:8">
      <c r="A49" s="675"/>
      <c r="B49" s="675"/>
      <c r="C49" s="675"/>
      <c r="D49" s="675"/>
      <c r="E49" s="675"/>
      <c r="F49" s="675"/>
      <c r="G49" s="675"/>
      <c r="H49" s="675"/>
    </row>
    <row r="50" spans="1:8">
      <c r="A50" s="675"/>
      <c r="B50" s="675"/>
      <c r="C50" s="675"/>
      <c r="D50" s="675"/>
      <c r="E50" s="675"/>
      <c r="F50" s="675"/>
      <c r="G50" s="675"/>
      <c r="H50" s="675"/>
    </row>
    <row r="51" spans="1:8">
      <c r="A51" s="675"/>
      <c r="B51" s="675"/>
      <c r="C51" s="675"/>
      <c r="D51" s="675"/>
      <c r="E51" s="675"/>
      <c r="F51" s="675"/>
      <c r="G51" s="675"/>
      <c r="H51" s="675"/>
    </row>
    <row r="52" spans="1:8">
      <c r="A52" s="675"/>
      <c r="B52" s="675"/>
      <c r="C52" s="675"/>
      <c r="D52" s="675"/>
      <c r="E52" s="675"/>
      <c r="F52" s="675"/>
      <c r="G52" s="675"/>
      <c r="H52" s="675"/>
    </row>
    <row r="53" spans="1:8">
      <c r="A53" s="675"/>
      <c r="B53" s="675"/>
      <c r="C53" s="675"/>
      <c r="D53" s="675"/>
      <c r="E53" s="675"/>
      <c r="F53" s="675"/>
      <c r="G53" s="675"/>
      <c r="H53" s="675"/>
    </row>
    <row r="54" spans="1:8">
      <c r="A54" s="675"/>
      <c r="B54" s="675"/>
      <c r="C54" s="675"/>
      <c r="D54" s="675"/>
      <c r="E54" s="675"/>
      <c r="F54" s="675"/>
      <c r="G54" s="675"/>
      <c r="H54" s="675"/>
    </row>
    <row r="55" spans="1:8">
      <c r="A55" s="675"/>
      <c r="B55" s="675"/>
      <c r="C55" s="675"/>
      <c r="D55" s="675"/>
      <c r="E55" s="675"/>
      <c r="F55" s="675"/>
      <c r="G55" s="675"/>
      <c r="H55" s="675"/>
    </row>
    <row r="56" spans="1:8">
      <c r="A56" s="675"/>
      <c r="B56" s="675"/>
      <c r="C56" s="675"/>
      <c r="D56" s="675"/>
      <c r="E56" s="675"/>
      <c r="F56" s="675"/>
      <c r="G56" s="675"/>
      <c r="H56" s="675"/>
    </row>
    <row r="57" spans="1:8">
      <c r="A57" s="675"/>
      <c r="B57" s="675"/>
      <c r="C57" s="675"/>
      <c r="D57" s="675"/>
      <c r="E57" s="675"/>
      <c r="F57" s="675"/>
      <c r="G57" s="675"/>
      <c r="H57" s="675"/>
    </row>
    <row r="58" spans="1:8">
      <c r="A58" s="675"/>
      <c r="B58" s="675"/>
      <c r="C58" s="675"/>
      <c r="D58" s="675"/>
      <c r="E58" s="675"/>
      <c r="F58" s="675"/>
      <c r="G58" s="675"/>
      <c r="H58" s="675"/>
    </row>
    <row r="59" spans="1:8">
      <c r="A59" s="675"/>
      <c r="B59" s="675"/>
      <c r="C59" s="675"/>
      <c r="D59" s="675"/>
      <c r="E59" s="675"/>
      <c r="F59" s="675"/>
      <c r="G59" s="675"/>
      <c r="H59" s="675"/>
    </row>
    <row r="60" spans="1:8">
      <c r="A60" s="675"/>
      <c r="B60" s="675"/>
      <c r="C60" s="675"/>
      <c r="D60" s="675"/>
      <c r="E60" s="675"/>
      <c r="F60" s="675"/>
      <c r="G60" s="675"/>
      <c r="H60" s="675"/>
    </row>
    <row r="61" spans="1:8">
      <c r="A61" s="675"/>
      <c r="B61" s="675"/>
      <c r="C61" s="675"/>
      <c r="D61" s="675"/>
      <c r="E61" s="675"/>
      <c r="F61" s="675"/>
      <c r="G61" s="675"/>
      <c r="H61" s="675"/>
    </row>
    <row r="62" spans="1:8">
      <c r="A62" s="675"/>
      <c r="B62" s="675"/>
      <c r="C62" s="675"/>
      <c r="D62" s="675"/>
      <c r="E62" s="675"/>
      <c r="F62" s="675"/>
      <c r="G62" s="675"/>
      <c r="H62" s="675"/>
    </row>
    <row r="63" spans="1:8">
      <c r="A63" s="675"/>
      <c r="B63" s="675"/>
      <c r="C63" s="675"/>
      <c r="D63" s="675"/>
      <c r="E63" s="675"/>
      <c r="F63" s="675"/>
      <c r="G63" s="675"/>
      <c r="H63" s="675"/>
    </row>
    <row r="64" spans="1:8">
      <c r="A64" s="675"/>
      <c r="B64" s="675"/>
      <c r="C64" s="675"/>
      <c r="D64" s="675"/>
      <c r="E64" s="675"/>
      <c r="F64" s="675"/>
      <c r="G64" s="675"/>
      <c r="H64" s="675"/>
    </row>
    <row r="65" spans="1:8">
      <c r="A65" s="675"/>
      <c r="B65" s="675"/>
      <c r="C65" s="675"/>
      <c r="D65" s="675"/>
      <c r="E65" s="675"/>
      <c r="F65" s="675"/>
      <c r="G65" s="675"/>
      <c r="H65" s="675"/>
    </row>
    <row r="66" spans="1:8">
      <c r="A66" s="675"/>
      <c r="B66" s="675"/>
      <c r="C66" s="675"/>
      <c r="D66" s="675"/>
      <c r="E66" s="675"/>
      <c r="F66" s="675"/>
      <c r="G66" s="675"/>
      <c r="H66" s="675"/>
    </row>
    <row r="67" spans="1:8">
      <c r="A67" s="675"/>
      <c r="B67" s="675"/>
      <c r="C67" s="675"/>
      <c r="D67" s="675"/>
      <c r="E67" s="675"/>
      <c r="F67" s="675"/>
      <c r="G67" s="675"/>
      <c r="H67" s="675"/>
    </row>
    <row r="68" spans="1:8">
      <c r="A68" s="675"/>
      <c r="B68" s="675"/>
      <c r="C68" s="675"/>
      <c r="D68" s="675"/>
      <c r="E68" s="675"/>
      <c r="F68" s="675"/>
      <c r="G68" s="675"/>
      <c r="H68" s="675"/>
    </row>
    <row r="69" spans="1:8">
      <c r="A69" s="675"/>
      <c r="B69" s="675"/>
      <c r="C69" s="675"/>
      <c r="D69" s="675"/>
      <c r="E69" s="675"/>
      <c r="F69" s="675"/>
      <c r="G69" s="675"/>
      <c r="H69" s="675"/>
    </row>
    <row r="70" spans="1:8">
      <c r="A70" s="675"/>
      <c r="B70" s="675"/>
      <c r="C70" s="675"/>
      <c r="D70" s="675"/>
      <c r="E70" s="675"/>
      <c r="F70" s="675"/>
      <c r="G70" s="675"/>
      <c r="H70" s="675"/>
    </row>
    <row r="71" spans="1:8">
      <c r="A71" s="675"/>
      <c r="B71" s="675"/>
      <c r="C71" s="675"/>
      <c r="D71" s="675"/>
      <c r="E71" s="675"/>
      <c r="F71" s="675"/>
      <c r="G71" s="675"/>
      <c r="H71" s="675"/>
    </row>
    <row r="72" spans="1:8">
      <c r="A72" s="675"/>
      <c r="B72" s="675"/>
      <c r="C72" s="675"/>
      <c r="D72" s="675"/>
      <c r="E72" s="675"/>
      <c r="F72" s="675"/>
      <c r="G72" s="675"/>
      <c r="H72" s="675"/>
    </row>
    <row r="73" spans="1:8">
      <c r="A73" s="675"/>
      <c r="B73" s="675"/>
      <c r="C73" s="675"/>
      <c r="D73" s="675"/>
      <c r="E73" s="675"/>
      <c r="F73" s="675"/>
      <c r="G73" s="675"/>
      <c r="H73" s="675"/>
    </row>
    <row r="74" spans="1:8">
      <c r="A74" s="675"/>
      <c r="B74" s="675"/>
      <c r="C74" s="675"/>
      <c r="D74" s="675"/>
      <c r="E74" s="675"/>
      <c r="F74" s="675"/>
      <c r="G74" s="675"/>
      <c r="H74" s="675"/>
    </row>
    <row r="75" spans="1:8">
      <c r="A75" s="675"/>
      <c r="B75" s="675"/>
      <c r="C75" s="675"/>
      <c r="D75" s="675"/>
      <c r="E75" s="675"/>
      <c r="F75" s="675"/>
      <c r="G75" s="675"/>
      <c r="H75" s="675"/>
    </row>
    <row r="76" spans="1:8">
      <c r="A76" s="675"/>
      <c r="B76" s="675"/>
      <c r="C76" s="675"/>
      <c r="D76" s="675"/>
      <c r="E76" s="675"/>
      <c r="F76" s="675"/>
      <c r="G76" s="675"/>
      <c r="H76" s="675"/>
    </row>
    <row r="77" spans="1:8">
      <c r="A77" s="675"/>
      <c r="B77" s="675"/>
      <c r="C77" s="675"/>
      <c r="D77" s="675"/>
      <c r="E77" s="675"/>
      <c r="F77" s="675"/>
      <c r="G77" s="675"/>
      <c r="H77" s="675"/>
    </row>
    <row r="78" spans="1:8">
      <c r="A78" s="675"/>
      <c r="B78" s="675"/>
      <c r="C78" s="675"/>
      <c r="D78" s="675"/>
      <c r="E78" s="675"/>
      <c r="F78" s="675"/>
      <c r="G78" s="675"/>
      <c r="H78" s="675"/>
    </row>
    <row r="79" spans="1:8">
      <c r="A79" s="675"/>
      <c r="B79" s="675"/>
      <c r="C79" s="675"/>
      <c r="D79" s="675"/>
      <c r="E79" s="675"/>
      <c r="F79" s="675"/>
      <c r="G79" s="675"/>
      <c r="H79" s="675"/>
    </row>
    <row r="80" spans="1:8">
      <c r="A80" s="675"/>
      <c r="B80" s="675"/>
      <c r="C80" s="675"/>
      <c r="D80" s="675"/>
      <c r="E80" s="675"/>
      <c r="F80" s="675"/>
      <c r="G80" s="675"/>
      <c r="H80" s="675"/>
    </row>
    <row r="81" spans="1:8">
      <c r="A81" s="675"/>
      <c r="B81" s="675"/>
      <c r="C81" s="675"/>
      <c r="D81" s="675"/>
      <c r="E81" s="675"/>
      <c r="F81" s="675"/>
      <c r="G81" s="675"/>
      <c r="H81" s="675"/>
    </row>
    <row r="82" spans="1:8">
      <c r="A82" s="675"/>
      <c r="B82" s="675"/>
      <c r="C82" s="675"/>
      <c r="D82" s="675"/>
      <c r="E82" s="675"/>
      <c r="F82" s="675"/>
      <c r="G82" s="675"/>
      <c r="H82" s="675"/>
    </row>
    <row r="83" spans="1:8">
      <c r="A83" s="675"/>
      <c r="B83" s="675"/>
      <c r="C83" s="675"/>
      <c r="D83" s="675"/>
      <c r="E83" s="675"/>
      <c r="F83" s="675"/>
      <c r="G83" s="675"/>
      <c r="H83" s="675"/>
    </row>
    <row r="84" spans="1:8">
      <c r="A84" s="675"/>
      <c r="B84" s="675"/>
      <c r="C84" s="675"/>
      <c r="D84" s="675"/>
      <c r="E84" s="675"/>
      <c r="F84" s="675"/>
      <c r="G84" s="675"/>
      <c r="H84" s="675"/>
    </row>
    <row r="85" spans="1:8">
      <c r="A85" s="675"/>
      <c r="B85" s="675"/>
      <c r="C85" s="675"/>
      <c r="D85" s="675"/>
      <c r="E85" s="675"/>
      <c r="F85" s="675"/>
      <c r="G85" s="675"/>
      <c r="H85" s="675"/>
    </row>
    <row r="86" spans="1:8">
      <c r="A86" s="675"/>
      <c r="B86" s="675"/>
      <c r="C86" s="675"/>
      <c r="D86" s="675"/>
      <c r="E86" s="675"/>
      <c r="F86" s="675"/>
      <c r="G86" s="675"/>
      <c r="H86" s="675"/>
    </row>
    <row r="87" spans="1:8">
      <c r="A87" s="675"/>
      <c r="B87" s="675"/>
      <c r="C87" s="675"/>
      <c r="D87" s="675"/>
      <c r="E87" s="675"/>
      <c r="F87" s="675"/>
      <c r="G87" s="675"/>
      <c r="H87" s="675"/>
    </row>
    <row r="88" spans="1:8">
      <c r="A88" s="675"/>
      <c r="B88" s="675"/>
      <c r="C88" s="675"/>
      <c r="D88" s="675"/>
      <c r="E88" s="675"/>
      <c r="F88" s="675"/>
      <c r="G88" s="675"/>
      <c r="H88" s="675"/>
    </row>
    <row r="89" spans="1:8">
      <c r="A89" s="675"/>
      <c r="B89" s="675"/>
      <c r="C89" s="675"/>
      <c r="D89" s="675"/>
      <c r="E89" s="675"/>
      <c r="F89" s="675"/>
      <c r="G89" s="675"/>
      <c r="H89" s="675"/>
    </row>
    <row r="90" spans="1:8">
      <c r="A90" s="675"/>
      <c r="B90" s="675"/>
      <c r="C90" s="675"/>
      <c r="D90" s="675"/>
      <c r="E90" s="675"/>
      <c r="F90" s="675"/>
      <c r="G90" s="675"/>
      <c r="H90" s="675"/>
    </row>
    <row r="91" spans="1:8">
      <c r="A91" s="675"/>
      <c r="B91" s="675"/>
      <c r="C91" s="675"/>
      <c r="D91" s="675"/>
      <c r="E91" s="675"/>
      <c r="F91" s="675"/>
      <c r="G91" s="675"/>
      <c r="H91" s="675"/>
    </row>
    <row r="92" spans="1:8">
      <c r="A92" s="675"/>
      <c r="B92" s="675"/>
      <c r="C92" s="675"/>
      <c r="D92" s="675"/>
      <c r="E92" s="675"/>
      <c r="F92" s="675"/>
      <c r="G92" s="675"/>
      <c r="H92" s="675"/>
    </row>
    <row r="93" spans="1:8">
      <c r="A93" s="675"/>
      <c r="B93" s="675"/>
      <c r="C93" s="675"/>
      <c r="D93" s="675"/>
      <c r="E93" s="675"/>
      <c r="F93" s="675"/>
      <c r="G93" s="675"/>
      <c r="H93" s="675"/>
    </row>
    <row r="94" spans="1:8">
      <c r="A94" s="675"/>
      <c r="B94" s="675"/>
      <c r="C94" s="675"/>
      <c r="D94" s="675"/>
      <c r="E94" s="675"/>
      <c r="F94" s="675"/>
      <c r="G94" s="675"/>
      <c r="H94" s="675"/>
    </row>
    <row r="95" spans="1:8">
      <c r="A95" s="675"/>
      <c r="B95" s="675"/>
      <c r="C95" s="675"/>
      <c r="D95" s="675"/>
      <c r="E95" s="675"/>
      <c r="F95" s="675"/>
      <c r="G95" s="675"/>
      <c r="H95" s="675"/>
    </row>
    <row r="96" spans="1:8">
      <c r="A96" s="675"/>
      <c r="B96" s="675"/>
      <c r="C96" s="675"/>
      <c r="D96" s="675"/>
      <c r="E96" s="675"/>
      <c r="F96" s="675"/>
      <c r="G96" s="675"/>
      <c r="H96" s="675"/>
    </row>
    <row r="97" spans="1:8">
      <c r="A97" s="675"/>
      <c r="B97" s="675"/>
      <c r="C97" s="675"/>
      <c r="D97" s="675"/>
      <c r="E97" s="675"/>
      <c r="F97" s="675"/>
      <c r="G97" s="675"/>
      <c r="H97" s="675"/>
    </row>
    <row r="98" spans="1:8">
      <c r="A98" s="675"/>
      <c r="B98" s="675"/>
      <c r="C98" s="675"/>
      <c r="D98" s="675"/>
      <c r="E98" s="675"/>
      <c r="F98" s="675"/>
      <c r="G98" s="675"/>
      <c r="H98" s="675"/>
    </row>
    <row r="99" spans="1:8">
      <c r="A99" s="675"/>
      <c r="B99" s="675"/>
      <c r="C99" s="675"/>
      <c r="D99" s="675"/>
      <c r="E99" s="675"/>
      <c r="F99" s="675"/>
      <c r="G99" s="675"/>
      <c r="H99" s="675"/>
    </row>
    <row r="100" spans="1:8">
      <c r="A100" s="675"/>
      <c r="B100" s="675"/>
      <c r="C100" s="675"/>
      <c r="D100" s="675"/>
      <c r="E100" s="675"/>
      <c r="F100" s="675"/>
      <c r="G100" s="675"/>
      <c r="H100" s="675"/>
    </row>
    <row r="101" spans="1:8">
      <c r="A101" s="675"/>
      <c r="B101" s="675"/>
      <c r="C101" s="675"/>
      <c r="D101" s="675"/>
      <c r="E101" s="675"/>
      <c r="F101" s="675"/>
      <c r="G101" s="675"/>
      <c r="H101" s="675"/>
    </row>
    <row r="102" spans="1:8">
      <c r="A102" s="675"/>
      <c r="B102" s="675"/>
      <c r="C102" s="675"/>
      <c r="D102" s="675"/>
      <c r="E102" s="675"/>
      <c r="F102" s="675"/>
      <c r="G102" s="675"/>
      <c r="H102" s="675"/>
    </row>
    <row r="103" spans="1:8">
      <c r="A103" s="675"/>
      <c r="B103" s="675"/>
      <c r="C103" s="675"/>
      <c r="D103" s="675"/>
      <c r="E103" s="675"/>
      <c r="F103" s="675"/>
      <c r="G103" s="675"/>
      <c r="H103" s="675"/>
    </row>
    <row r="104" spans="1:8">
      <c r="A104" s="675"/>
      <c r="B104" s="675"/>
      <c r="C104" s="675"/>
      <c r="D104" s="675"/>
      <c r="E104" s="675"/>
      <c r="F104" s="675"/>
      <c r="G104" s="675"/>
      <c r="H104" s="675"/>
    </row>
    <row r="105" spans="1:8">
      <c r="A105" s="675"/>
      <c r="B105" s="675"/>
      <c r="C105" s="675"/>
      <c r="D105" s="675"/>
      <c r="E105" s="675"/>
      <c r="F105" s="675"/>
      <c r="G105" s="675"/>
      <c r="H105" s="675"/>
    </row>
    <row r="106" spans="1:8">
      <c r="A106" s="675"/>
      <c r="B106" s="675"/>
      <c r="C106" s="675"/>
      <c r="D106" s="675"/>
      <c r="E106" s="675"/>
      <c r="F106" s="675"/>
      <c r="G106" s="675"/>
      <c r="H106" s="675"/>
    </row>
    <row r="107" spans="1:8">
      <c r="A107" s="675"/>
      <c r="B107" s="675"/>
      <c r="C107" s="675"/>
      <c r="D107" s="675"/>
      <c r="E107" s="675"/>
      <c r="F107" s="675"/>
      <c r="G107" s="675"/>
      <c r="H107" s="675"/>
    </row>
    <row r="108" spans="1:8">
      <c r="A108" s="675"/>
      <c r="B108" s="675"/>
      <c r="C108" s="675"/>
      <c r="D108" s="675"/>
      <c r="E108" s="675"/>
      <c r="F108" s="675"/>
      <c r="G108" s="675"/>
      <c r="H108" s="675"/>
    </row>
    <row r="109" spans="1:8">
      <c r="A109" s="675"/>
      <c r="B109" s="675"/>
      <c r="C109" s="675"/>
      <c r="D109" s="675"/>
      <c r="E109" s="675"/>
      <c r="F109" s="675"/>
      <c r="G109" s="675"/>
      <c r="H109" s="675"/>
    </row>
    <row r="110" spans="1:8">
      <c r="A110" s="675"/>
      <c r="B110" s="675"/>
      <c r="C110" s="675"/>
      <c r="D110" s="675"/>
      <c r="E110" s="675"/>
      <c r="F110" s="675"/>
      <c r="G110" s="675"/>
      <c r="H110" s="675"/>
    </row>
    <row r="111" spans="1:8">
      <c r="A111" s="675"/>
      <c r="B111" s="675"/>
      <c r="C111" s="675"/>
      <c r="D111" s="675"/>
      <c r="E111" s="675"/>
      <c r="F111" s="675"/>
      <c r="G111" s="675"/>
      <c r="H111" s="675"/>
    </row>
    <row r="112" spans="1:8">
      <c r="A112" s="675"/>
      <c r="B112" s="675"/>
      <c r="C112" s="675"/>
      <c r="D112" s="675"/>
      <c r="E112" s="675"/>
      <c r="F112" s="675"/>
      <c r="G112" s="675"/>
      <c r="H112" s="675"/>
    </row>
    <row r="113" spans="1:8">
      <c r="A113" s="675"/>
      <c r="B113" s="675"/>
      <c r="C113" s="675"/>
      <c r="D113" s="675"/>
      <c r="E113" s="675"/>
      <c r="F113" s="675"/>
      <c r="G113" s="675"/>
      <c r="H113" s="675"/>
    </row>
    <row r="114" spans="1:8">
      <c r="A114" s="675"/>
      <c r="B114" s="675"/>
      <c r="C114" s="675"/>
      <c r="D114" s="675"/>
      <c r="E114" s="675"/>
      <c r="F114" s="675"/>
      <c r="G114" s="675"/>
      <c r="H114" s="675"/>
    </row>
    <row r="115" spans="1:8">
      <c r="A115" s="675"/>
      <c r="B115" s="675"/>
      <c r="C115" s="675"/>
      <c r="D115" s="675"/>
      <c r="E115" s="675"/>
      <c r="F115" s="675"/>
      <c r="G115" s="675"/>
      <c r="H115" s="675"/>
    </row>
    <row r="116" spans="1:8">
      <c r="A116" s="675"/>
      <c r="B116" s="675"/>
      <c r="C116" s="675"/>
      <c r="D116" s="675"/>
      <c r="E116" s="675"/>
      <c r="F116" s="675"/>
      <c r="G116" s="675"/>
      <c r="H116" s="675"/>
    </row>
    <row r="117" spans="1:8">
      <c r="A117" s="675"/>
      <c r="B117" s="675"/>
      <c r="C117" s="675"/>
      <c r="D117" s="675"/>
      <c r="E117" s="675"/>
      <c r="F117" s="675"/>
      <c r="G117" s="675"/>
      <c r="H117" s="675"/>
    </row>
    <row r="118" spans="1:8">
      <c r="A118" s="675"/>
      <c r="B118" s="675"/>
      <c r="C118" s="675"/>
      <c r="D118" s="675"/>
      <c r="E118" s="675"/>
      <c r="F118" s="675"/>
      <c r="G118" s="675"/>
      <c r="H118" s="675"/>
    </row>
    <row r="119" spans="1:8">
      <c r="A119" s="675"/>
      <c r="B119" s="675"/>
      <c r="C119" s="675"/>
      <c r="D119" s="675"/>
      <c r="E119" s="675"/>
      <c r="F119" s="675"/>
      <c r="G119" s="675"/>
      <c r="H119" s="675"/>
    </row>
    <row r="120" spans="1:8">
      <c r="A120" s="675"/>
      <c r="B120" s="675"/>
      <c r="C120" s="675"/>
      <c r="D120" s="675"/>
      <c r="E120" s="675"/>
      <c r="F120" s="675"/>
      <c r="G120" s="675"/>
      <c r="H120" s="675"/>
    </row>
    <row r="121" spans="1:8">
      <c r="A121" s="675"/>
      <c r="B121" s="675"/>
      <c r="C121" s="675"/>
      <c r="D121" s="675"/>
      <c r="E121" s="675"/>
      <c r="F121" s="675"/>
      <c r="G121" s="675"/>
      <c r="H121" s="675"/>
    </row>
    <row r="122" spans="1:8">
      <c r="A122" s="675"/>
      <c r="B122" s="675"/>
      <c r="C122" s="675"/>
      <c r="D122" s="675"/>
      <c r="E122" s="675"/>
      <c r="F122" s="675"/>
      <c r="G122" s="675"/>
      <c r="H122" s="675"/>
    </row>
    <row r="123" spans="1:8">
      <c r="A123" s="675"/>
      <c r="B123" s="675"/>
      <c r="C123" s="675"/>
      <c r="D123" s="675"/>
      <c r="E123" s="675"/>
      <c r="F123" s="675"/>
      <c r="G123" s="675"/>
      <c r="H123" s="675"/>
    </row>
    <row r="124" spans="1:8">
      <c r="A124" s="675"/>
      <c r="B124" s="675"/>
      <c r="C124" s="675"/>
      <c r="D124" s="675"/>
      <c r="E124" s="675"/>
      <c r="F124" s="675"/>
      <c r="G124" s="675"/>
      <c r="H124" s="675"/>
    </row>
    <row r="125" spans="1:8">
      <c r="A125" s="675"/>
      <c r="B125" s="675"/>
      <c r="C125" s="675"/>
      <c r="D125" s="675"/>
      <c r="E125" s="675"/>
      <c r="F125" s="675"/>
      <c r="G125" s="675"/>
      <c r="H125" s="675"/>
    </row>
    <row r="126" spans="1:8">
      <c r="A126" s="675"/>
      <c r="B126" s="675"/>
      <c r="C126" s="675"/>
      <c r="D126" s="675"/>
      <c r="E126" s="675"/>
      <c r="F126" s="675"/>
      <c r="G126" s="675"/>
      <c r="H126" s="675"/>
    </row>
    <row r="127" spans="1:8">
      <c r="A127" s="675"/>
      <c r="B127" s="675"/>
      <c r="C127" s="675"/>
      <c r="D127" s="675"/>
      <c r="E127" s="675"/>
      <c r="F127" s="675"/>
      <c r="G127" s="675"/>
      <c r="H127" s="675"/>
    </row>
    <row r="128" spans="1:8">
      <c r="A128" s="675"/>
      <c r="B128" s="675"/>
      <c r="C128" s="675"/>
      <c r="D128" s="675"/>
      <c r="E128" s="675"/>
      <c r="F128" s="675"/>
      <c r="G128" s="675"/>
      <c r="H128" s="675"/>
    </row>
    <row r="129" spans="1:8">
      <c r="A129" s="675"/>
      <c r="B129" s="675"/>
      <c r="C129" s="675"/>
      <c r="D129" s="675"/>
      <c r="E129" s="675"/>
      <c r="F129" s="675"/>
      <c r="G129" s="675"/>
      <c r="H129" s="675"/>
    </row>
    <row r="130" spans="1:8">
      <c r="A130" s="675"/>
      <c r="B130" s="675"/>
      <c r="C130" s="675"/>
      <c r="D130" s="675"/>
      <c r="E130" s="675"/>
      <c r="F130" s="675"/>
      <c r="G130" s="675"/>
      <c r="H130" s="675"/>
    </row>
    <row r="131" spans="1:8">
      <c r="A131" s="675"/>
      <c r="B131" s="675"/>
      <c r="C131" s="675"/>
      <c r="D131" s="675"/>
      <c r="E131" s="675"/>
      <c r="F131" s="675"/>
      <c r="G131" s="675"/>
      <c r="H131" s="675"/>
    </row>
    <row r="132" spans="1:8">
      <c r="A132" s="675"/>
      <c r="B132" s="675"/>
      <c r="C132" s="675"/>
      <c r="D132" s="675"/>
      <c r="E132" s="675"/>
      <c r="F132" s="675"/>
      <c r="G132" s="675"/>
      <c r="H132" s="675"/>
    </row>
    <row r="133" spans="1:8">
      <c r="A133" s="675"/>
      <c r="B133" s="675"/>
      <c r="C133" s="675"/>
      <c r="D133" s="675"/>
      <c r="E133" s="675"/>
      <c r="F133" s="675"/>
      <c r="G133" s="675"/>
      <c r="H133" s="675"/>
    </row>
    <row r="134" spans="1:8">
      <c r="A134" s="675"/>
      <c r="B134" s="675"/>
      <c r="C134" s="675"/>
      <c r="D134" s="675"/>
      <c r="E134" s="675"/>
      <c r="F134" s="675"/>
      <c r="G134" s="675"/>
      <c r="H134" s="675"/>
    </row>
    <row r="135" spans="1:8">
      <c r="A135" s="675"/>
      <c r="B135" s="675"/>
      <c r="C135" s="675"/>
      <c r="D135" s="675"/>
      <c r="E135" s="675"/>
      <c r="F135" s="675"/>
      <c r="G135" s="675"/>
      <c r="H135" s="675"/>
    </row>
    <row r="136" spans="1:8">
      <c r="A136" s="675"/>
      <c r="B136" s="675"/>
      <c r="C136" s="675"/>
      <c r="D136" s="675"/>
      <c r="E136" s="675"/>
      <c r="F136" s="675"/>
      <c r="G136" s="675"/>
      <c r="H136" s="675"/>
    </row>
    <row r="137" spans="1:8">
      <c r="A137" s="675"/>
      <c r="B137" s="675"/>
      <c r="C137" s="675"/>
      <c r="D137" s="675"/>
      <c r="E137" s="675"/>
      <c r="F137" s="675"/>
      <c r="G137" s="675"/>
      <c r="H137" s="675"/>
    </row>
  </sheetData>
  <mergeCells count="17">
    <mergeCell ref="A1:H2"/>
    <mergeCell ref="A3:H3"/>
    <mergeCell ref="A4:H4"/>
    <mergeCell ref="A5:H5"/>
    <mergeCell ref="A7:H7"/>
    <mergeCell ref="B26:B28"/>
    <mergeCell ref="D29:G29"/>
    <mergeCell ref="D26:G28"/>
    <mergeCell ref="A9:H9"/>
    <mergeCell ref="A8:H8"/>
    <mergeCell ref="A10:H10"/>
    <mergeCell ref="A25:H25"/>
    <mergeCell ref="E11:H11"/>
    <mergeCell ref="A11:A13"/>
    <mergeCell ref="B11:B13"/>
    <mergeCell ref="C11:C13"/>
    <mergeCell ref="D11:D13"/>
  </mergeCells>
  <phoneticPr fontId="73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7:H368"/>
  <sheetViews>
    <sheetView view="pageBreakPreview" zoomScaleSheetLayoutView="100" workbookViewId="0">
      <selection activeCell="B11" sqref="B11"/>
    </sheetView>
  </sheetViews>
  <sheetFormatPr defaultRowHeight="12.75"/>
  <cols>
    <col min="1" max="1" width="11" style="562" customWidth="1"/>
    <col min="2" max="2" width="35" style="562" customWidth="1"/>
    <col min="3" max="3" width="9.85546875" style="562" customWidth="1"/>
    <col min="4" max="4" width="23" style="562" customWidth="1"/>
    <col min="5" max="5" width="12.42578125" style="562" customWidth="1"/>
    <col min="6" max="6" width="11.140625" style="562" customWidth="1"/>
    <col min="7" max="7" width="0.140625" style="562" customWidth="1"/>
    <col min="8" max="16384" width="9.140625" style="562"/>
  </cols>
  <sheetData>
    <row r="7" spans="1:8" ht="15.75">
      <c r="A7" s="1058" t="s">
        <v>3319</v>
      </c>
      <c r="B7" s="1059"/>
      <c r="C7" s="1059"/>
      <c r="D7" s="1059"/>
      <c r="E7" s="830" t="s">
        <v>3326</v>
      </c>
      <c r="F7" s="831"/>
    </row>
    <row r="8" spans="1:8" ht="15.75">
      <c r="A8" s="1060" t="s">
        <v>3328</v>
      </c>
      <c r="B8" s="1061"/>
      <c r="C8" s="1061"/>
      <c r="D8" s="1061"/>
      <c r="E8" s="563"/>
      <c r="F8" s="564"/>
    </row>
    <row r="9" spans="1:8" ht="15.75" customHeight="1">
      <c r="A9" s="1087" t="s">
        <v>3327</v>
      </c>
      <c r="B9" s="1088"/>
      <c r="C9" s="1088"/>
      <c r="D9" s="1088"/>
      <c r="E9" s="1088"/>
      <c r="F9" s="1089"/>
    </row>
    <row r="10" spans="1:8">
      <c r="A10" s="566"/>
      <c r="B10" s="567"/>
      <c r="C10" s="567"/>
      <c r="D10" s="568" t="s">
        <v>6137</v>
      </c>
      <c r="E10" s="568" t="s">
        <v>6138</v>
      </c>
      <c r="F10" s="569">
        <v>1.228</v>
      </c>
      <c r="G10" s="570"/>
      <c r="H10" s="571"/>
    </row>
    <row r="11" spans="1:8">
      <c r="A11" s="572"/>
      <c r="B11" s="567"/>
      <c r="C11" s="567"/>
      <c r="D11" s="567"/>
      <c r="E11" s="568" t="s">
        <v>6139</v>
      </c>
      <c r="F11" s="573">
        <v>0.2</v>
      </c>
      <c r="G11" s="570"/>
      <c r="H11" s="571"/>
    </row>
    <row r="12" spans="1:8">
      <c r="A12" s="572"/>
      <c r="B12" s="567"/>
      <c r="C12" s="567"/>
      <c r="D12" s="568" t="s">
        <v>6043</v>
      </c>
      <c r="E12" s="568" t="s">
        <v>6044</v>
      </c>
      <c r="F12" s="574">
        <v>2.12</v>
      </c>
      <c r="G12" s="570"/>
      <c r="H12" s="571"/>
    </row>
    <row r="13" spans="1:8">
      <c r="A13" s="572"/>
      <c r="B13" s="567"/>
      <c r="C13" s="567"/>
      <c r="D13" s="568"/>
      <c r="E13" s="575" t="s">
        <v>6045</v>
      </c>
      <c r="F13" s="574">
        <v>2.2200000000000002</v>
      </c>
      <c r="G13" s="570"/>
      <c r="H13" s="576"/>
    </row>
    <row r="14" spans="1:8">
      <c r="A14" s="577"/>
      <c r="B14" s="565"/>
      <c r="C14" s="565"/>
      <c r="D14" s="565"/>
      <c r="E14" s="578" t="s">
        <v>6046</v>
      </c>
      <c r="F14" s="579">
        <v>2.89</v>
      </c>
      <c r="G14" s="580"/>
      <c r="H14" s="571"/>
    </row>
    <row r="15" spans="1:8">
      <c r="A15" s="593"/>
      <c r="B15" s="571"/>
      <c r="C15" s="571"/>
      <c r="D15" s="571"/>
      <c r="E15" s="575"/>
      <c r="F15" s="594"/>
      <c r="G15" s="580"/>
      <c r="H15" s="571"/>
    </row>
    <row r="16" spans="1:8">
      <c r="A16" s="593"/>
      <c r="B16" s="571"/>
      <c r="C16" s="571"/>
      <c r="D16" s="571"/>
      <c r="E16" s="575"/>
      <c r="F16" s="594"/>
      <c r="G16" s="580"/>
      <c r="H16" s="571"/>
    </row>
    <row r="17" spans="1:8">
      <c r="A17" s="1062" t="s">
        <v>4579</v>
      </c>
      <c r="B17" s="1063"/>
      <c r="C17" s="1063"/>
      <c r="D17" s="1063"/>
      <c r="E17" s="1064" t="s">
        <v>3998</v>
      </c>
      <c r="F17" s="1065"/>
      <c r="G17" s="571"/>
      <c r="H17" s="581" t="s">
        <v>12875</v>
      </c>
    </row>
    <row r="18" spans="1:8" ht="12.75" customHeight="1">
      <c r="A18" s="596" t="s">
        <v>10268</v>
      </c>
      <c r="B18" s="597">
        <f>ROUND(F26,2)</f>
        <v>1.42</v>
      </c>
      <c r="C18" s="571"/>
      <c r="D18" s="598"/>
      <c r="E18" s="571"/>
      <c r="F18" s="595"/>
      <c r="G18" s="571"/>
      <c r="H18" s="571"/>
    </row>
    <row r="19" spans="1:8">
      <c r="A19" s="599" t="s">
        <v>12885</v>
      </c>
      <c r="B19" s="600" t="s">
        <v>8261</v>
      </c>
      <c r="C19" s="600" t="s">
        <v>8262</v>
      </c>
      <c r="D19" s="600" t="s">
        <v>8263</v>
      </c>
      <c r="E19" s="600" t="s">
        <v>8264</v>
      </c>
      <c r="F19" s="601" t="s">
        <v>8265</v>
      </c>
      <c r="G19" s="571"/>
      <c r="H19" s="571"/>
    </row>
    <row r="20" spans="1:8">
      <c r="A20" s="1066" t="s">
        <v>13437</v>
      </c>
      <c r="B20" s="1067"/>
      <c r="C20" s="1067"/>
      <c r="D20" s="1067"/>
      <c r="E20" s="1067"/>
      <c r="F20" s="1068"/>
      <c r="G20" s="571"/>
      <c r="H20" s="571"/>
    </row>
    <row r="21" spans="1:8">
      <c r="A21" s="602" t="s">
        <v>4681</v>
      </c>
      <c r="B21" s="603" t="s">
        <v>4682</v>
      </c>
      <c r="C21" s="604" t="s">
        <v>13436</v>
      </c>
      <c r="D21" s="605">
        <v>0.25</v>
      </c>
      <c r="E21" s="606">
        <f>F$12</f>
        <v>2.12</v>
      </c>
      <c r="F21" s="607">
        <f>PRODUCT(D21:E21)</f>
        <v>0.53</v>
      </c>
      <c r="G21" s="571"/>
      <c r="H21" s="571"/>
    </row>
    <row r="22" spans="1:8">
      <c r="A22" s="1077" t="s">
        <v>13444</v>
      </c>
      <c r="B22" s="1078"/>
      <c r="C22" s="1078"/>
      <c r="D22" s="1078"/>
      <c r="E22" s="1078"/>
      <c r="F22" s="607">
        <f>SUM(F18:F21)</f>
        <v>0.53</v>
      </c>
      <c r="G22" s="571"/>
      <c r="H22" s="571"/>
    </row>
    <row r="23" spans="1:8">
      <c r="A23" s="1077" t="s">
        <v>6572</v>
      </c>
      <c r="B23" s="1078"/>
      <c r="C23" s="1078"/>
      <c r="D23" s="1078"/>
      <c r="E23" s="608" t="s">
        <v>10906</v>
      </c>
      <c r="F23" s="607">
        <f>SUM(F22)</f>
        <v>0.53</v>
      </c>
      <c r="G23" s="571"/>
      <c r="H23" s="571"/>
    </row>
    <row r="24" spans="1:8">
      <c r="A24" s="1077"/>
      <c r="B24" s="1078"/>
      <c r="C24" s="1078"/>
      <c r="D24" s="1078"/>
      <c r="E24" s="603" t="s">
        <v>10907</v>
      </c>
      <c r="F24" s="609">
        <f>F$10*(F22)</f>
        <v>0.65083999999999997</v>
      </c>
      <c r="G24" s="571"/>
      <c r="H24" s="571"/>
    </row>
    <row r="25" spans="1:8">
      <c r="A25" s="1077"/>
      <c r="B25" s="1078"/>
      <c r="C25" s="1078"/>
      <c r="D25" s="1078"/>
      <c r="E25" s="608" t="s">
        <v>10908</v>
      </c>
      <c r="F25" s="609">
        <f>SUM(F23:F24)*F$11</f>
        <v>0.23616799999999999</v>
      </c>
      <c r="G25" s="571"/>
      <c r="H25" s="571"/>
    </row>
    <row r="26" spans="1:8">
      <c r="A26" s="1079"/>
      <c r="B26" s="1080"/>
      <c r="C26" s="1080"/>
      <c r="D26" s="1080"/>
      <c r="E26" s="610" t="s">
        <v>10909</v>
      </c>
      <c r="F26" s="611">
        <f>SUM(F23:F25)</f>
        <v>1.4170079999999998</v>
      </c>
      <c r="G26" s="571"/>
      <c r="H26" s="571"/>
    </row>
    <row r="27" spans="1:8">
      <c r="A27" s="608"/>
      <c r="B27" s="608"/>
      <c r="C27" s="608"/>
      <c r="D27" s="608"/>
      <c r="E27" s="603"/>
      <c r="F27" s="612"/>
      <c r="G27" s="571"/>
      <c r="H27" s="571"/>
    </row>
    <row r="28" spans="1:8">
      <c r="A28" s="1081"/>
      <c r="B28" s="1081"/>
      <c r="C28" s="1081"/>
      <c r="D28" s="1081"/>
      <c r="E28" s="1081"/>
      <c r="F28" s="1081"/>
      <c r="G28" s="1081"/>
      <c r="H28" s="571"/>
    </row>
    <row r="29" spans="1:8" ht="12.75" customHeight="1">
      <c r="A29" s="1082" t="s">
        <v>5583</v>
      </c>
      <c r="B29" s="1083"/>
      <c r="C29" s="1083"/>
      <c r="D29" s="1083"/>
      <c r="E29" s="1084" t="s">
        <v>3998</v>
      </c>
      <c r="F29" s="1085"/>
      <c r="G29" s="571"/>
      <c r="H29" s="581" t="s">
        <v>12875</v>
      </c>
    </row>
    <row r="30" spans="1:8" ht="12.75" customHeight="1">
      <c r="A30" s="613" t="s">
        <v>10268</v>
      </c>
      <c r="B30" s="614">
        <f>ROUND(F45,2)</f>
        <v>2.39</v>
      </c>
      <c r="C30" s="583"/>
      <c r="D30" s="583"/>
      <c r="E30" s="615"/>
      <c r="F30" s="616"/>
      <c r="G30" s="571"/>
      <c r="H30" s="571"/>
    </row>
    <row r="31" spans="1:8">
      <c r="A31" s="617" t="s">
        <v>12885</v>
      </c>
      <c r="B31" s="618" t="s">
        <v>8261</v>
      </c>
      <c r="C31" s="618" t="s">
        <v>8262</v>
      </c>
      <c r="D31" s="618" t="s">
        <v>8263</v>
      </c>
      <c r="E31" s="618" t="s">
        <v>8264</v>
      </c>
      <c r="F31" s="619" t="s">
        <v>8265</v>
      </c>
      <c r="G31" s="571"/>
      <c r="H31" s="571"/>
    </row>
    <row r="32" spans="1:8">
      <c r="A32" s="1071" t="s">
        <v>13437</v>
      </c>
      <c r="B32" s="1072"/>
      <c r="C32" s="1072"/>
      <c r="D32" s="1072"/>
      <c r="E32" s="1072"/>
      <c r="F32" s="1073"/>
      <c r="G32" s="571"/>
      <c r="H32" s="571"/>
    </row>
    <row r="33" spans="1:8">
      <c r="A33" s="602" t="s">
        <v>8234</v>
      </c>
      <c r="B33" s="603" t="s">
        <v>8235</v>
      </c>
      <c r="C33" s="604" t="s">
        <v>13436</v>
      </c>
      <c r="D33" s="605">
        <v>0.13</v>
      </c>
      <c r="E33" s="606">
        <f>F$14</f>
        <v>2.89</v>
      </c>
      <c r="F33" s="620">
        <f>PRODUCT(D33:E33)</f>
        <v>0.37570000000000003</v>
      </c>
      <c r="G33" s="571"/>
      <c r="H33" s="571"/>
    </row>
    <row r="34" spans="1:8">
      <c r="A34" s="602" t="s">
        <v>4681</v>
      </c>
      <c r="B34" s="603" t="s">
        <v>4682</v>
      </c>
      <c r="C34" s="604" t="s">
        <v>13436</v>
      </c>
      <c r="D34" s="605">
        <v>0.13</v>
      </c>
      <c r="E34" s="606">
        <f>F$12</f>
        <v>2.12</v>
      </c>
      <c r="F34" s="620">
        <f>PRODUCT(D34:E34)</f>
        <v>0.27560000000000001</v>
      </c>
      <c r="G34" s="571"/>
      <c r="H34" s="571"/>
    </row>
    <row r="35" spans="1:8">
      <c r="A35" s="1069" t="s">
        <v>13444</v>
      </c>
      <c r="B35" s="1070"/>
      <c r="C35" s="1070"/>
      <c r="D35" s="1070"/>
      <c r="E35" s="1070"/>
      <c r="F35" s="620">
        <f>SUM(F33:F34)</f>
        <v>0.65129999999999999</v>
      </c>
      <c r="G35" s="571"/>
      <c r="H35" s="571"/>
    </row>
    <row r="36" spans="1:8">
      <c r="A36" s="1071" t="s">
        <v>13445</v>
      </c>
      <c r="B36" s="1072"/>
      <c r="C36" s="1072"/>
      <c r="D36" s="1072"/>
      <c r="E36" s="1072"/>
      <c r="F36" s="1073"/>
      <c r="G36" s="571"/>
      <c r="H36" s="571"/>
    </row>
    <row r="37" spans="1:8">
      <c r="A37" s="602" t="s">
        <v>5584</v>
      </c>
      <c r="B37" s="603" t="s">
        <v>5585</v>
      </c>
      <c r="C37" s="604" t="s">
        <v>8247</v>
      </c>
      <c r="D37" s="605">
        <v>0.02</v>
      </c>
      <c r="E37" s="606">
        <f>Insumos!D$576</f>
        <v>8</v>
      </c>
      <c r="F37" s="620">
        <f>PRODUCT(D37:E37)</f>
        <v>0.16</v>
      </c>
      <c r="G37" s="571"/>
      <c r="H37" s="571"/>
    </row>
    <row r="38" spans="1:8">
      <c r="A38" s="602" t="s">
        <v>8250</v>
      </c>
      <c r="B38" s="603" t="s">
        <v>8251</v>
      </c>
      <c r="C38" s="604" t="s">
        <v>4675</v>
      </c>
      <c r="D38" s="605">
        <v>0.04</v>
      </c>
      <c r="E38" s="606">
        <f>Insumos!D$2331</f>
        <v>4.58</v>
      </c>
      <c r="F38" s="620">
        <f>PRODUCT(D38:E38)</f>
        <v>0.1832</v>
      </c>
      <c r="G38" s="571"/>
      <c r="H38" s="571"/>
    </row>
    <row r="39" spans="1:8">
      <c r="A39" s="602" t="s">
        <v>6215</v>
      </c>
      <c r="B39" s="603" t="s">
        <v>6216</v>
      </c>
      <c r="C39" s="604" t="s">
        <v>8247</v>
      </c>
      <c r="D39" s="605">
        <v>1.2E-2</v>
      </c>
      <c r="E39" s="606">
        <f>Insumos!D$693</f>
        <v>4.43</v>
      </c>
      <c r="F39" s="620">
        <f>PRODUCT(D39:E39)</f>
        <v>5.3159999999999999E-2</v>
      </c>
      <c r="G39" s="571"/>
      <c r="H39" s="571"/>
    </row>
    <row r="40" spans="1:8">
      <c r="A40" s="602" t="s">
        <v>6546</v>
      </c>
      <c r="B40" s="603" t="s">
        <v>6547</v>
      </c>
      <c r="C40" s="604" t="s">
        <v>12889</v>
      </c>
      <c r="D40" s="605">
        <v>8.9999999999999993E-3</v>
      </c>
      <c r="E40" s="606">
        <f>Insumos!D$2359</f>
        <v>16.100000000000001</v>
      </c>
      <c r="F40" s="620">
        <f>PRODUCT(D40:E40)</f>
        <v>0.1449</v>
      </c>
      <c r="G40" s="571"/>
      <c r="H40" s="571"/>
    </row>
    <row r="41" spans="1:8">
      <c r="A41" s="1069" t="s">
        <v>10905</v>
      </c>
      <c r="B41" s="1070"/>
      <c r="C41" s="1070"/>
      <c r="D41" s="1070"/>
      <c r="E41" s="1070"/>
      <c r="F41" s="620">
        <f>SUM(F37:F40)</f>
        <v>0.54125999999999996</v>
      </c>
      <c r="G41" s="571"/>
      <c r="H41" s="571"/>
    </row>
    <row r="42" spans="1:8">
      <c r="A42" s="1069" t="s">
        <v>6572</v>
      </c>
      <c r="B42" s="1070"/>
      <c r="C42" s="1070"/>
      <c r="D42" s="1070"/>
      <c r="E42" s="603" t="s">
        <v>10906</v>
      </c>
      <c r="F42" s="620">
        <f>SUM(F31,F35,F41)</f>
        <v>1.1925599999999998</v>
      </c>
      <c r="G42" s="571"/>
      <c r="H42" s="571"/>
    </row>
    <row r="43" spans="1:8">
      <c r="A43" s="1069"/>
      <c r="B43" s="1070"/>
      <c r="C43" s="1070"/>
      <c r="D43" s="1070"/>
      <c r="E43" s="603" t="s">
        <v>10907</v>
      </c>
      <c r="F43" s="609">
        <f>F$10*(F35)</f>
        <v>0.79979639999999996</v>
      </c>
      <c r="G43" s="571"/>
      <c r="H43" s="571"/>
    </row>
    <row r="44" spans="1:8">
      <c r="A44" s="1069"/>
      <c r="B44" s="1070"/>
      <c r="C44" s="1070"/>
      <c r="D44" s="1070"/>
      <c r="E44" s="603" t="s">
        <v>10908</v>
      </c>
      <c r="F44" s="609">
        <f>SUM(F42:F43)*F$11</f>
        <v>0.39847127999999998</v>
      </c>
      <c r="G44" s="571"/>
      <c r="H44" s="571"/>
    </row>
    <row r="45" spans="1:8">
      <c r="A45" s="1074"/>
      <c r="B45" s="1075"/>
      <c r="C45" s="1075"/>
      <c r="D45" s="1075"/>
      <c r="E45" s="610" t="s">
        <v>10909</v>
      </c>
      <c r="F45" s="621">
        <f>SUM(F42:F44)</f>
        <v>2.3908276799999997</v>
      </c>
      <c r="G45" s="571"/>
      <c r="H45" s="571"/>
    </row>
    <row r="46" spans="1:8">
      <c r="A46" s="608"/>
      <c r="B46" s="608"/>
      <c r="C46" s="608"/>
      <c r="D46" s="608"/>
      <c r="E46" s="603"/>
      <c r="F46" s="622"/>
      <c r="G46" s="571"/>
      <c r="H46" s="571"/>
    </row>
    <row r="47" spans="1:8">
      <c r="A47" s="571"/>
      <c r="B47" s="571"/>
      <c r="C47" s="571"/>
      <c r="D47" s="571"/>
      <c r="E47" s="571"/>
      <c r="F47" s="571"/>
      <c r="G47" s="571"/>
      <c r="H47" s="571"/>
    </row>
    <row r="48" spans="1:8" ht="12.75" customHeight="1">
      <c r="A48" s="1062" t="s">
        <v>7203</v>
      </c>
      <c r="B48" s="1076"/>
      <c r="C48" s="1076"/>
      <c r="D48" s="1076"/>
      <c r="E48" s="1064" t="s">
        <v>3402</v>
      </c>
      <c r="F48" s="1065"/>
      <c r="G48" s="571"/>
      <c r="H48" s="581" t="s">
        <v>12875</v>
      </c>
    </row>
    <row r="49" spans="1:8" ht="12" customHeight="1">
      <c r="A49" s="596" t="s">
        <v>10268</v>
      </c>
      <c r="B49" s="597">
        <f>ROUND(F57,2)</f>
        <v>14.74</v>
      </c>
      <c r="C49" s="571"/>
      <c r="D49" s="598"/>
      <c r="E49" s="571"/>
      <c r="F49" s="595"/>
      <c r="G49" s="571"/>
      <c r="H49" s="571"/>
    </row>
    <row r="50" spans="1:8" ht="12" customHeight="1">
      <c r="A50" s="599" t="s">
        <v>12885</v>
      </c>
      <c r="B50" s="600" t="s">
        <v>8261</v>
      </c>
      <c r="C50" s="600" t="s">
        <v>8262</v>
      </c>
      <c r="D50" s="600" t="s">
        <v>8263</v>
      </c>
      <c r="E50" s="600" t="s">
        <v>8264</v>
      </c>
      <c r="F50" s="601" t="s">
        <v>8265</v>
      </c>
      <c r="G50" s="571"/>
      <c r="H50" s="571"/>
    </row>
    <row r="51" spans="1:8" ht="12" customHeight="1">
      <c r="A51" s="1066" t="s">
        <v>13437</v>
      </c>
      <c r="B51" s="1067"/>
      <c r="C51" s="1067"/>
      <c r="D51" s="1067"/>
      <c r="E51" s="1067"/>
      <c r="F51" s="1068"/>
      <c r="G51" s="571"/>
      <c r="H51" s="571"/>
    </row>
    <row r="52" spans="1:8" ht="12" customHeight="1">
      <c r="A52" s="602" t="s">
        <v>4681</v>
      </c>
      <c r="B52" s="603" t="s">
        <v>4682</v>
      </c>
      <c r="C52" s="604" t="s">
        <v>13436</v>
      </c>
      <c r="D52" s="605">
        <v>2.6</v>
      </c>
      <c r="E52" s="606">
        <f>F$12</f>
        <v>2.12</v>
      </c>
      <c r="F52" s="607">
        <f>PRODUCT(D52:E52)</f>
        <v>5.5120000000000005</v>
      </c>
      <c r="G52" s="571"/>
      <c r="H52" s="571"/>
    </row>
    <row r="53" spans="1:8" ht="12" customHeight="1">
      <c r="A53" s="1077" t="s">
        <v>13444</v>
      </c>
      <c r="B53" s="1078"/>
      <c r="C53" s="1078"/>
      <c r="D53" s="1078"/>
      <c r="E53" s="1078"/>
      <c r="F53" s="607">
        <f>SUM(F52:F52)</f>
        <v>5.5120000000000005</v>
      </c>
      <c r="G53" s="571"/>
      <c r="H53" s="571"/>
    </row>
    <row r="54" spans="1:8" ht="12" customHeight="1">
      <c r="A54" s="1077" t="s">
        <v>6572</v>
      </c>
      <c r="B54" s="1078"/>
      <c r="C54" s="1078"/>
      <c r="D54" s="1078"/>
      <c r="E54" s="608" t="s">
        <v>10906</v>
      </c>
      <c r="F54" s="607">
        <f>SUM(F53)</f>
        <v>5.5120000000000005</v>
      </c>
      <c r="G54" s="571"/>
      <c r="H54" s="571"/>
    </row>
    <row r="55" spans="1:8" ht="12" customHeight="1">
      <c r="A55" s="1077"/>
      <c r="B55" s="1078"/>
      <c r="C55" s="1078"/>
      <c r="D55" s="1078"/>
      <c r="E55" s="603" t="s">
        <v>10907</v>
      </c>
      <c r="F55" s="609">
        <f>F$10*(F53)</f>
        <v>6.7687360000000005</v>
      </c>
      <c r="G55" s="571"/>
      <c r="H55" s="571"/>
    </row>
    <row r="56" spans="1:8" ht="12" customHeight="1">
      <c r="A56" s="1077"/>
      <c r="B56" s="1078"/>
      <c r="C56" s="1078"/>
      <c r="D56" s="1078"/>
      <c r="E56" s="608" t="s">
        <v>10908</v>
      </c>
      <c r="F56" s="609">
        <f>SUM(F54:F55)*F$11</f>
        <v>2.4561472000000002</v>
      </c>
      <c r="G56" s="571"/>
      <c r="H56" s="571"/>
    </row>
    <row r="57" spans="1:8" ht="12" customHeight="1">
      <c r="A57" s="1079"/>
      <c r="B57" s="1080"/>
      <c r="C57" s="1080"/>
      <c r="D57" s="1080"/>
      <c r="E57" s="610" t="s">
        <v>10909</v>
      </c>
      <c r="F57" s="623">
        <f>SUM(F54:F56)</f>
        <v>14.736883200000001</v>
      </c>
      <c r="G57" s="571"/>
      <c r="H57" s="571"/>
    </row>
    <row r="58" spans="1:8" ht="12" customHeight="1">
      <c r="A58" s="608"/>
      <c r="B58" s="608"/>
      <c r="C58" s="608"/>
      <c r="D58" s="608"/>
      <c r="E58" s="603"/>
      <c r="F58" s="622"/>
      <c r="G58" s="571"/>
      <c r="H58" s="571"/>
    </row>
    <row r="59" spans="1:8">
      <c r="A59" s="571"/>
      <c r="B59" s="571"/>
      <c r="C59" s="571"/>
      <c r="D59" s="571"/>
      <c r="E59" s="571"/>
      <c r="F59" s="571"/>
      <c r="G59" s="571"/>
      <c r="H59" s="571"/>
    </row>
    <row r="60" spans="1:8" ht="24.75" customHeight="1">
      <c r="A60" s="1062" t="s">
        <v>2432</v>
      </c>
      <c r="B60" s="1063"/>
      <c r="C60" s="1063"/>
      <c r="D60" s="1063"/>
      <c r="E60" s="1064" t="s">
        <v>3402</v>
      </c>
      <c r="F60" s="1065"/>
      <c r="G60" s="571"/>
      <c r="H60" s="581" t="s">
        <v>12875</v>
      </c>
    </row>
    <row r="61" spans="1:8" ht="12.75" customHeight="1">
      <c r="A61" s="596" t="s">
        <v>10268</v>
      </c>
      <c r="B61" s="597">
        <f>ROUND(F72,2)</f>
        <v>34.46</v>
      </c>
      <c r="C61" s="571"/>
      <c r="D61" s="598"/>
      <c r="E61" s="571"/>
      <c r="F61" s="595"/>
      <c r="G61" s="571"/>
      <c r="H61" s="571"/>
    </row>
    <row r="62" spans="1:8">
      <c r="A62" s="599" t="s">
        <v>12885</v>
      </c>
      <c r="B62" s="600" t="s">
        <v>8261</v>
      </c>
      <c r="C62" s="600" t="s">
        <v>8262</v>
      </c>
      <c r="D62" s="600" t="s">
        <v>8263</v>
      </c>
      <c r="E62" s="600" t="s">
        <v>8264</v>
      </c>
      <c r="F62" s="601" t="s">
        <v>8265</v>
      </c>
      <c r="G62" s="571"/>
      <c r="H62" s="571"/>
    </row>
    <row r="63" spans="1:8">
      <c r="A63" s="1066" t="s">
        <v>2433</v>
      </c>
      <c r="B63" s="1067"/>
      <c r="C63" s="1067"/>
      <c r="D63" s="1067"/>
      <c r="E63" s="1067"/>
      <c r="F63" s="1068"/>
      <c r="G63" s="571"/>
      <c r="H63" s="571"/>
    </row>
    <row r="64" spans="1:8">
      <c r="A64" s="602" t="s">
        <v>13365</v>
      </c>
      <c r="B64" s="603" t="s">
        <v>12874</v>
      </c>
      <c r="C64" s="604" t="s">
        <v>8240</v>
      </c>
      <c r="D64" s="605">
        <v>1.1000000000000001</v>
      </c>
      <c r="E64" s="606">
        <v>21.6</v>
      </c>
      <c r="F64" s="607">
        <f>PRODUCT(D64:E64)</f>
        <v>23.760000000000005</v>
      </c>
      <c r="G64" s="571"/>
      <c r="H64" s="571" t="s">
        <v>12873</v>
      </c>
    </row>
    <row r="65" spans="1:8">
      <c r="A65" s="1077" t="s">
        <v>2434</v>
      </c>
      <c r="B65" s="1078"/>
      <c r="C65" s="1078"/>
      <c r="D65" s="1078"/>
      <c r="E65" s="1078"/>
      <c r="F65" s="607">
        <f>SUM(F64:F64)</f>
        <v>23.760000000000005</v>
      </c>
      <c r="G65" s="571"/>
      <c r="H65" s="571"/>
    </row>
    <row r="66" spans="1:8">
      <c r="A66" s="1066" t="s">
        <v>13437</v>
      </c>
      <c r="B66" s="1067"/>
      <c r="C66" s="1067"/>
      <c r="D66" s="1067"/>
      <c r="E66" s="1067"/>
      <c r="F66" s="1068"/>
      <c r="G66" s="571"/>
      <c r="H66" s="571"/>
    </row>
    <row r="67" spans="1:8">
      <c r="A67" s="602" t="s">
        <v>4681</v>
      </c>
      <c r="B67" s="603" t="s">
        <v>4682</v>
      </c>
      <c r="C67" s="604" t="s">
        <v>13436</v>
      </c>
      <c r="D67" s="605">
        <v>1.05</v>
      </c>
      <c r="E67" s="606">
        <f>F$12</f>
        <v>2.12</v>
      </c>
      <c r="F67" s="607">
        <f>PRODUCT(D67:E67)</f>
        <v>2.2260000000000004</v>
      </c>
      <c r="G67" s="571"/>
      <c r="H67" s="571"/>
    </row>
    <row r="68" spans="1:8">
      <c r="A68" s="1077" t="s">
        <v>13444</v>
      </c>
      <c r="B68" s="1078"/>
      <c r="C68" s="1078"/>
      <c r="D68" s="1078"/>
      <c r="E68" s="1078"/>
      <c r="F68" s="607">
        <f>SUM(F67:F67)</f>
        <v>2.2260000000000004</v>
      </c>
      <c r="G68" s="571"/>
      <c r="H68" s="571"/>
    </row>
    <row r="69" spans="1:8">
      <c r="A69" s="1077" t="s">
        <v>6572</v>
      </c>
      <c r="B69" s="1078"/>
      <c r="C69" s="1078"/>
      <c r="D69" s="1078"/>
      <c r="E69" s="608" t="s">
        <v>10906</v>
      </c>
      <c r="F69" s="607">
        <f>SUM(F65,F68)</f>
        <v>25.986000000000004</v>
      </c>
      <c r="G69" s="571"/>
      <c r="H69" s="571"/>
    </row>
    <row r="70" spans="1:8">
      <c r="A70" s="1077"/>
      <c r="B70" s="1078"/>
      <c r="C70" s="1078"/>
      <c r="D70" s="1078"/>
      <c r="E70" s="603" t="s">
        <v>10907</v>
      </c>
      <c r="F70" s="609">
        <f>F$10*(F68)</f>
        <v>2.7335280000000006</v>
      </c>
      <c r="G70" s="571"/>
      <c r="H70" s="571"/>
    </row>
    <row r="71" spans="1:8">
      <c r="A71" s="1077"/>
      <c r="B71" s="1078"/>
      <c r="C71" s="1078"/>
      <c r="D71" s="1078"/>
      <c r="E71" s="608" t="s">
        <v>10908</v>
      </c>
      <c r="F71" s="609">
        <f>SUM(F69:F70)*F$11</f>
        <v>5.7439056000000015</v>
      </c>
      <c r="G71" s="571"/>
      <c r="H71" s="571"/>
    </row>
    <row r="72" spans="1:8">
      <c r="A72" s="1079"/>
      <c r="B72" s="1080"/>
      <c r="C72" s="1080"/>
      <c r="D72" s="1080"/>
      <c r="E72" s="610" t="s">
        <v>10909</v>
      </c>
      <c r="F72" s="611">
        <f>SUM(F69:F71)</f>
        <v>34.463433600000002</v>
      </c>
      <c r="G72" s="571"/>
      <c r="H72" s="571"/>
    </row>
    <row r="73" spans="1:8" s="156" customFormat="1" ht="12" customHeight="1">
      <c r="A73" s="1062" t="s">
        <v>7621</v>
      </c>
      <c r="B73" s="1063"/>
      <c r="C73" s="1063"/>
      <c r="D73" s="1063"/>
      <c r="E73" s="1064" t="s">
        <v>3402</v>
      </c>
      <c r="F73" s="1065"/>
      <c r="H73" s="242" t="s">
        <v>12875</v>
      </c>
    </row>
    <row r="74" spans="1:8" s="156" customFormat="1" ht="12" customHeight="1">
      <c r="A74" s="596" t="s">
        <v>10268</v>
      </c>
      <c r="B74" s="597">
        <f>ROUND(F82,2)</f>
        <v>8.2200000000000006</v>
      </c>
      <c r="C74" s="571"/>
      <c r="D74" s="598"/>
      <c r="E74" s="571"/>
      <c r="F74" s="595"/>
      <c r="H74" s="186"/>
    </row>
    <row r="75" spans="1:8" s="156" customFormat="1" ht="12" customHeight="1">
      <c r="A75" s="599" t="s">
        <v>12885</v>
      </c>
      <c r="B75" s="600" t="s">
        <v>8261</v>
      </c>
      <c r="C75" s="600" t="s">
        <v>8262</v>
      </c>
      <c r="D75" s="600" t="s">
        <v>8263</v>
      </c>
      <c r="E75" s="600" t="s">
        <v>8264</v>
      </c>
      <c r="F75" s="601" t="s">
        <v>8265</v>
      </c>
      <c r="H75" s="186"/>
    </row>
    <row r="76" spans="1:8" s="156" customFormat="1" ht="12" customHeight="1">
      <c r="A76" s="1066" t="s">
        <v>13437</v>
      </c>
      <c r="B76" s="1067"/>
      <c r="C76" s="1067"/>
      <c r="D76" s="1067"/>
      <c r="E76" s="1067"/>
      <c r="F76" s="1068"/>
      <c r="H76" s="186"/>
    </row>
    <row r="77" spans="1:8" s="156" customFormat="1" ht="12" customHeight="1">
      <c r="A77" s="602" t="s">
        <v>4681</v>
      </c>
      <c r="B77" s="603" t="s">
        <v>4682</v>
      </c>
      <c r="C77" s="604" t="s">
        <v>13436</v>
      </c>
      <c r="D77" s="605">
        <v>1.45</v>
      </c>
      <c r="E77" s="606">
        <f>F$12</f>
        <v>2.12</v>
      </c>
      <c r="F77" s="607">
        <f>PRODUCT(D77:E77)</f>
        <v>3.0739999999999998</v>
      </c>
      <c r="H77" s="186"/>
    </row>
    <row r="78" spans="1:8" s="156" customFormat="1" ht="12" customHeight="1">
      <c r="A78" s="1077" t="s">
        <v>13444</v>
      </c>
      <c r="B78" s="1078"/>
      <c r="C78" s="1078"/>
      <c r="D78" s="1078"/>
      <c r="E78" s="1078"/>
      <c r="F78" s="607">
        <f>SUM(F77:F77)</f>
        <v>3.0739999999999998</v>
      </c>
      <c r="H78" s="186"/>
    </row>
    <row r="79" spans="1:8" s="156" customFormat="1" ht="12" customHeight="1">
      <c r="A79" s="1077" t="s">
        <v>6572</v>
      </c>
      <c r="B79" s="1078"/>
      <c r="C79" s="1078"/>
      <c r="D79" s="1078"/>
      <c r="E79" s="608" t="s">
        <v>10906</v>
      </c>
      <c r="F79" s="607">
        <f>SUM(F78)</f>
        <v>3.0739999999999998</v>
      </c>
      <c r="H79" s="186"/>
    </row>
    <row r="80" spans="1:8" s="156" customFormat="1" ht="12" customHeight="1">
      <c r="A80" s="1077"/>
      <c r="B80" s="1078"/>
      <c r="C80" s="1078"/>
      <c r="D80" s="1078"/>
      <c r="E80" s="603" t="s">
        <v>10907</v>
      </c>
      <c r="F80" s="609">
        <f>F$10*(F78)</f>
        <v>3.7748719999999998</v>
      </c>
      <c r="H80" s="186"/>
    </row>
    <row r="81" spans="1:8" s="156" customFormat="1" ht="12" customHeight="1">
      <c r="A81" s="1077"/>
      <c r="B81" s="1078"/>
      <c r="C81" s="1078"/>
      <c r="D81" s="1078"/>
      <c r="E81" s="608" t="s">
        <v>10908</v>
      </c>
      <c r="F81" s="609">
        <f>SUM(F79:F80)*F$11</f>
        <v>1.3697744000000001</v>
      </c>
      <c r="H81" s="186"/>
    </row>
    <row r="82" spans="1:8" s="156" customFormat="1" ht="12" customHeight="1">
      <c r="A82" s="1079"/>
      <c r="B82" s="1080"/>
      <c r="C82" s="1080"/>
      <c r="D82" s="1080"/>
      <c r="E82" s="610" t="s">
        <v>10909</v>
      </c>
      <c r="F82" s="623">
        <f>SUM(F79:F81)</f>
        <v>8.2186464000000008</v>
      </c>
      <c r="H82" s="186"/>
    </row>
    <row r="83" spans="1:8">
      <c r="A83" s="608"/>
      <c r="B83" s="608"/>
      <c r="C83" s="608"/>
      <c r="D83" s="608"/>
      <c r="E83" s="603"/>
      <c r="F83" s="612"/>
      <c r="G83" s="571"/>
      <c r="H83" s="571"/>
    </row>
    <row r="84" spans="1:8" ht="10.9" customHeight="1">
      <c r="A84" s="608"/>
      <c r="B84" s="608"/>
      <c r="C84" s="608"/>
      <c r="D84" s="608"/>
      <c r="E84" s="603"/>
      <c r="F84" s="612"/>
      <c r="G84" s="571"/>
      <c r="H84" s="571"/>
    </row>
    <row r="85" spans="1:8" ht="10.9" customHeight="1">
      <c r="A85" s="1062" t="s">
        <v>12114</v>
      </c>
      <c r="B85" s="1063"/>
      <c r="C85" s="1063"/>
      <c r="D85" s="1063"/>
      <c r="E85" s="1064" t="s">
        <v>3998</v>
      </c>
      <c r="F85" s="1065"/>
      <c r="G85" s="571"/>
      <c r="H85" s="581" t="s">
        <v>12875</v>
      </c>
    </row>
    <row r="86" spans="1:8" ht="10.9" customHeight="1">
      <c r="A86" s="596" t="s">
        <v>10268</v>
      </c>
      <c r="B86" s="597">
        <f>ROUND(F101,2)</f>
        <v>31.76</v>
      </c>
      <c r="C86" s="571"/>
      <c r="D86" s="598"/>
      <c r="E86" s="571"/>
      <c r="F86" s="595"/>
      <c r="G86" s="571"/>
      <c r="H86" s="571"/>
    </row>
    <row r="87" spans="1:8" ht="10.9" customHeight="1">
      <c r="A87" s="599" t="s">
        <v>12885</v>
      </c>
      <c r="B87" s="600" t="s">
        <v>8261</v>
      </c>
      <c r="C87" s="600" t="s">
        <v>8262</v>
      </c>
      <c r="D87" s="600" t="s">
        <v>8263</v>
      </c>
      <c r="E87" s="600" t="s">
        <v>8264</v>
      </c>
      <c r="F87" s="601" t="s">
        <v>8265</v>
      </c>
      <c r="G87" s="571"/>
      <c r="H87" s="571"/>
    </row>
    <row r="88" spans="1:8" ht="10.9" customHeight="1">
      <c r="A88" s="1066" t="s">
        <v>13437</v>
      </c>
      <c r="B88" s="1067"/>
      <c r="C88" s="1067"/>
      <c r="D88" s="1067"/>
      <c r="E88" s="1067"/>
      <c r="F88" s="1068"/>
      <c r="G88" s="571"/>
      <c r="H88" s="571"/>
    </row>
    <row r="89" spans="1:8" ht="10.9" customHeight="1">
      <c r="A89" s="602" t="s">
        <v>8236</v>
      </c>
      <c r="B89" s="603" t="s">
        <v>8237</v>
      </c>
      <c r="C89" s="604" t="s">
        <v>13436</v>
      </c>
      <c r="D89" s="605">
        <v>0.4</v>
      </c>
      <c r="E89" s="606">
        <f>F$14</f>
        <v>2.89</v>
      </c>
      <c r="F89" s="607">
        <f>PRODUCT(D89:E89)</f>
        <v>1.1560000000000001</v>
      </c>
      <c r="G89" s="571"/>
      <c r="H89" s="571"/>
    </row>
    <row r="90" spans="1:8" ht="10.9" customHeight="1">
      <c r="A90" s="602" t="s">
        <v>4681</v>
      </c>
      <c r="B90" s="603" t="s">
        <v>4682</v>
      </c>
      <c r="C90" s="604" t="s">
        <v>13436</v>
      </c>
      <c r="D90" s="605">
        <v>1.1599999999999999</v>
      </c>
      <c r="E90" s="606">
        <f>F$12</f>
        <v>2.12</v>
      </c>
      <c r="F90" s="607">
        <f>PRODUCT(D90:E90)</f>
        <v>2.4592000000000001</v>
      </c>
      <c r="G90" s="571"/>
      <c r="H90" s="571"/>
    </row>
    <row r="91" spans="1:8" ht="10.9" customHeight="1">
      <c r="A91" s="1077" t="s">
        <v>13444</v>
      </c>
      <c r="B91" s="1078"/>
      <c r="C91" s="1078"/>
      <c r="D91" s="1078"/>
      <c r="E91" s="1078"/>
      <c r="F91" s="607">
        <f>SUM(F89:F90)</f>
        <v>3.6152000000000002</v>
      </c>
      <c r="G91" s="571"/>
      <c r="H91" s="571"/>
    </row>
    <row r="92" spans="1:8" ht="10.9" customHeight="1">
      <c r="A92" s="1066" t="s">
        <v>13445</v>
      </c>
      <c r="B92" s="1067"/>
      <c r="C92" s="1067"/>
      <c r="D92" s="1067"/>
      <c r="E92" s="1067"/>
      <c r="F92" s="1068"/>
      <c r="G92" s="571"/>
      <c r="H92" s="571"/>
    </row>
    <row r="93" spans="1:8" ht="10.9" customHeight="1">
      <c r="A93" s="602" t="s">
        <v>8238</v>
      </c>
      <c r="B93" s="603" t="s">
        <v>8239</v>
      </c>
      <c r="C93" s="604" t="s">
        <v>8240</v>
      </c>
      <c r="D93" s="605">
        <v>4.0599999999999997E-2</v>
      </c>
      <c r="E93" s="606">
        <f>Insumos!D$13</f>
        <v>42.5</v>
      </c>
      <c r="F93" s="607">
        <f>PRODUCT(D93:E93)</f>
        <v>1.7254999999999998</v>
      </c>
      <c r="G93" s="571"/>
      <c r="H93" s="571"/>
    </row>
    <row r="94" spans="1:8" ht="10.9" customHeight="1">
      <c r="A94" s="602" t="s">
        <v>8241</v>
      </c>
      <c r="B94" s="603" t="s">
        <v>8242</v>
      </c>
      <c r="C94" s="604" t="s">
        <v>8240</v>
      </c>
      <c r="D94" s="605">
        <v>5.2699999999999997E-2</v>
      </c>
      <c r="E94" s="606">
        <f>Insumos!D$17</f>
        <v>44</v>
      </c>
      <c r="F94" s="607">
        <f>PRODUCT(D94:E94)</f>
        <v>2.3188</v>
      </c>
      <c r="G94" s="571"/>
      <c r="H94" s="571"/>
    </row>
    <row r="95" spans="1:8" ht="10.9" customHeight="1">
      <c r="A95" s="602" t="s">
        <v>8245</v>
      </c>
      <c r="B95" s="603" t="s">
        <v>8246</v>
      </c>
      <c r="C95" s="604" t="s">
        <v>8247</v>
      </c>
      <c r="D95" s="605">
        <v>13</v>
      </c>
      <c r="E95" s="606">
        <f>Insumos!D$22</f>
        <v>0.46</v>
      </c>
      <c r="F95" s="607">
        <f>PRODUCT(D95:E95)</f>
        <v>5.98</v>
      </c>
      <c r="G95" s="571"/>
      <c r="H95" s="571"/>
    </row>
    <row r="96" spans="1:8" s="584" customFormat="1" ht="10.9" customHeight="1">
      <c r="A96" s="624" t="s">
        <v>12115</v>
      </c>
      <c r="B96" s="625" t="s">
        <v>12116</v>
      </c>
      <c r="C96" s="626" t="s">
        <v>8247</v>
      </c>
      <c r="D96" s="627">
        <v>1.2</v>
      </c>
      <c r="E96" s="628">
        <f>[1]Insumo!D$736</f>
        <v>6.99</v>
      </c>
      <c r="F96" s="629">
        <f>PRODUCT(D96:E96)</f>
        <v>8.3879999999999999</v>
      </c>
      <c r="G96" s="585"/>
      <c r="H96" s="585"/>
    </row>
    <row r="97" spans="1:8" ht="10.9" customHeight="1">
      <c r="A97" s="1077" t="s">
        <v>10905</v>
      </c>
      <c r="B97" s="1078"/>
      <c r="C97" s="1078"/>
      <c r="D97" s="1078"/>
      <c r="E97" s="1078"/>
      <c r="F97" s="607">
        <f>SUM(F93:F96)</f>
        <v>18.412300000000002</v>
      </c>
      <c r="G97" s="571"/>
      <c r="H97" s="571"/>
    </row>
    <row r="98" spans="1:8" ht="10.9" customHeight="1">
      <c r="A98" s="1077" t="s">
        <v>6572</v>
      </c>
      <c r="B98" s="1078"/>
      <c r="C98" s="1078"/>
      <c r="D98" s="1078"/>
      <c r="E98" s="608" t="s">
        <v>10906</v>
      </c>
      <c r="F98" s="607">
        <f>SUM(F91,F97)</f>
        <v>22.027500000000003</v>
      </c>
      <c r="G98" s="571"/>
      <c r="H98" s="571"/>
    </row>
    <row r="99" spans="1:8" ht="10.9" customHeight="1">
      <c r="A99" s="1077"/>
      <c r="B99" s="1078"/>
      <c r="C99" s="1078"/>
      <c r="D99" s="1078"/>
      <c r="E99" s="603" t="s">
        <v>10907</v>
      </c>
      <c r="F99" s="609">
        <f>F$10*(F91)</f>
        <v>4.4394656000000001</v>
      </c>
      <c r="G99" s="571"/>
      <c r="H99" s="571"/>
    </row>
    <row r="100" spans="1:8" ht="10.9" customHeight="1">
      <c r="A100" s="1077"/>
      <c r="B100" s="1078"/>
      <c r="C100" s="1078"/>
      <c r="D100" s="1078"/>
      <c r="E100" s="608" t="s">
        <v>10908</v>
      </c>
      <c r="F100" s="609">
        <f>SUM(F98:F99)*F$11</f>
        <v>5.2933931200000011</v>
      </c>
      <c r="G100" s="571"/>
      <c r="H100" s="571"/>
    </row>
    <row r="101" spans="1:8" ht="10.9" customHeight="1">
      <c r="A101" s="1079"/>
      <c r="B101" s="1080"/>
      <c r="C101" s="1080"/>
      <c r="D101" s="1080"/>
      <c r="E101" s="610" t="s">
        <v>10909</v>
      </c>
      <c r="F101" s="611">
        <f>SUM(F98:F100)</f>
        <v>31.760358720000003</v>
      </c>
      <c r="G101" s="571"/>
      <c r="H101" s="571"/>
    </row>
    <row r="102" spans="1:8" ht="10.9" customHeight="1">
      <c r="A102" s="608"/>
      <c r="B102" s="608"/>
      <c r="C102" s="608"/>
      <c r="D102" s="608"/>
      <c r="E102" s="603"/>
      <c r="F102" s="612"/>
      <c r="G102" s="571"/>
      <c r="H102" s="571"/>
    </row>
    <row r="103" spans="1:8">
      <c r="A103" s="571"/>
      <c r="B103" s="571"/>
      <c r="C103" s="571"/>
      <c r="D103" s="571"/>
      <c r="E103" s="571"/>
      <c r="F103" s="571"/>
      <c r="G103" s="571"/>
      <c r="H103" s="571"/>
    </row>
    <row r="104" spans="1:8">
      <c r="A104" s="1062" t="s">
        <v>6580</v>
      </c>
      <c r="B104" s="1063"/>
      <c r="C104" s="1063"/>
      <c r="D104" s="1063"/>
      <c r="E104" s="1064" t="s">
        <v>3402</v>
      </c>
      <c r="F104" s="1065"/>
      <c r="G104" s="571"/>
      <c r="H104" s="581" t="s">
        <v>12875</v>
      </c>
    </row>
    <row r="105" spans="1:8">
      <c r="A105" s="596" t="s">
        <v>10268</v>
      </c>
      <c r="B105" s="597">
        <f>ROUND(F119,2)</f>
        <v>212.02</v>
      </c>
      <c r="C105" s="586"/>
      <c r="D105" s="586"/>
      <c r="E105" s="630"/>
      <c r="F105" s="631"/>
      <c r="G105" s="571"/>
      <c r="H105" s="571"/>
    </row>
    <row r="106" spans="1:8">
      <c r="A106" s="599" t="s">
        <v>12885</v>
      </c>
      <c r="B106" s="600" t="s">
        <v>8261</v>
      </c>
      <c r="C106" s="600" t="s">
        <v>8262</v>
      </c>
      <c r="D106" s="600" t="s">
        <v>8263</v>
      </c>
      <c r="E106" s="600" t="s">
        <v>8264</v>
      </c>
      <c r="F106" s="601" t="s">
        <v>8265</v>
      </c>
      <c r="G106" s="571"/>
      <c r="H106" s="571"/>
    </row>
    <row r="107" spans="1:8">
      <c r="A107" s="1066" t="s">
        <v>13437</v>
      </c>
      <c r="B107" s="1067"/>
      <c r="C107" s="1067"/>
      <c r="D107" s="1067"/>
      <c r="E107" s="1067"/>
      <c r="F107" s="1068"/>
      <c r="G107" s="571"/>
      <c r="H107" s="571"/>
    </row>
    <row r="108" spans="1:8">
      <c r="A108" s="602" t="s">
        <v>8236</v>
      </c>
      <c r="B108" s="603" t="s">
        <v>8237</v>
      </c>
      <c r="C108" s="604" t="s">
        <v>13436</v>
      </c>
      <c r="D108" s="605">
        <v>5</v>
      </c>
      <c r="E108" s="606">
        <f>F$14</f>
        <v>2.89</v>
      </c>
      <c r="F108" s="607">
        <f>PRODUCT(D108:E108)</f>
        <v>14.450000000000001</v>
      </c>
      <c r="G108" s="571"/>
      <c r="H108" s="571"/>
    </row>
    <row r="109" spans="1:8">
      <c r="A109" s="602" t="s">
        <v>4681</v>
      </c>
      <c r="B109" s="603" t="s">
        <v>4682</v>
      </c>
      <c r="C109" s="604" t="s">
        <v>13436</v>
      </c>
      <c r="D109" s="605">
        <v>5</v>
      </c>
      <c r="E109" s="606">
        <f>F$12</f>
        <v>2.12</v>
      </c>
      <c r="F109" s="607">
        <f>PRODUCT(D109:E109)</f>
        <v>10.600000000000001</v>
      </c>
      <c r="G109" s="571"/>
      <c r="H109" s="571"/>
    </row>
    <row r="110" spans="1:8">
      <c r="A110" s="1077" t="s">
        <v>13444</v>
      </c>
      <c r="B110" s="1078"/>
      <c r="C110" s="1078"/>
      <c r="D110" s="1078"/>
      <c r="E110" s="1078"/>
      <c r="F110" s="607">
        <f>SUM(F108:F109)</f>
        <v>25.050000000000004</v>
      </c>
      <c r="G110" s="571"/>
      <c r="H110" s="571"/>
    </row>
    <row r="111" spans="1:8">
      <c r="A111" s="1066" t="s">
        <v>13445</v>
      </c>
      <c r="B111" s="1067"/>
      <c r="C111" s="1067"/>
      <c r="D111" s="1067"/>
      <c r="E111" s="1067"/>
      <c r="F111" s="1068"/>
      <c r="G111" s="571"/>
      <c r="H111" s="571"/>
    </row>
    <row r="112" spans="1:8">
      <c r="A112" s="602" t="s">
        <v>8238</v>
      </c>
      <c r="B112" s="603" t="s">
        <v>8239</v>
      </c>
      <c r="C112" s="604" t="s">
        <v>8240</v>
      </c>
      <c r="D112" s="605">
        <v>0.36480000000000001</v>
      </c>
      <c r="E112" s="606">
        <f>Insumos!D$13</f>
        <v>42.5</v>
      </c>
      <c r="F112" s="607">
        <f>PRODUCT(D112:E112)</f>
        <v>15.504000000000001</v>
      </c>
      <c r="G112" s="571"/>
      <c r="H112" s="571"/>
    </row>
    <row r="113" spans="1:8">
      <c r="A113" s="602" t="s">
        <v>8245</v>
      </c>
      <c r="B113" s="603" t="s">
        <v>8246</v>
      </c>
      <c r="C113" s="604" t="s">
        <v>8247</v>
      </c>
      <c r="D113" s="605">
        <v>109.5</v>
      </c>
      <c r="E113" s="606">
        <f>Insumos!D$22</f>
        <v>0.46</v>
      </c>
      <c r="F113" s="607">
        <f>PRODUCT(D113:E113)</f>
        <v>50.370000000000005</v>
      </c>
      <c r="G113" s="571"/>
      <c r="H113" s="571"/>
    </row>
    <row r="114" spans="1:8">
      <c r="A114" s="602" t="s">
        <v>12121</v>
      </c>
      <c r="B114" s="603" t="s">
        <v>12122</v>
      </c>
      <c r="C114" s="604" t="s">
        <v>8240</v>
      </c>
      <c r="D114" s="605">
        <v>1.1000000000000001</v>
      </c>
      <c r="E114" s="606">
        <f>Insumos!D$27</f>
        <v>50</v>
      </c>
      <c r="F114" s="607">
        <f>PRODUCT(D114:E114)</f>
        <v>55.000000000000007</v>
      </c>
      <c r="G114" s="571"/>
      <c r="H114" s="571"/>
    </row>
    <row r="115" spans="1:8">
      <c r="A115" s="1077" t="s">
        <v>10905</v>
      </c>
      <c r="B115" s="1078"/>
      <c r="C115" s="1078"/>
      <c r="D115" s="1078"/>
      <c r="E115" s="1078"/>
      <c r="F115" s="607">
        <f>SUM(F112:F114)</f>
        <v>120.87400000000002</v>
      </c>
      <c r="G115" s="571"/>
      <c r="H115" s="571"/>
    </row>
    <row r="116" spans="1:8">
      <c r="A116" s="1077" t="s">
        <v>6572</v>
      </c>
      <c r="B116" s="1078"/>
      <c r="C116" s="1078"/>
      <c r="D116" s="1078"/>
      <c r="E116" s="608" t="s">
        <v>10906</v>
      </c>
      <c r="F116" s="607">
        <f>SUM(F110,F115)</f>
        <v>145.92400000000004</v>
      </c>
      <c r="G116" s="571"/>
      <c r="H116" s="571"/>
    </row>
    <row r="117" spans="1:8">
      <c r="A117" s="1077"/>
      <c r="B117" s="1078"/>
      <c r="C117" s="1078"/>
      <c r="D117" s="1078"/>
      <c r="E117" s="603" t="s">
        <v>10907</v>
      </c>
      <c r="F117" s="609">
        <f>F$10*(F110)</f>
        <v>30.761400000000005</v>
      </c>
      <c r="G117" s="571"/>
      <c r="H117" s="571"/>
    </row>
    <row r="118" spans="1:8">
      <c r="A118" s="1077"/>
      <c r="B118" s="1078"/>
      <c r="C118" s="1078"/>
      <c r="D118" s="1078"/>
      <c r="E118" s="608" t="s">
        <v>10908</v>
      </c>
      <c r="F118" s="609">
        <f>SUM(F116:F117)*F$11</f>
        <v>35.337080000000007</v>
      </c>
      <c r="G118" s="571"/>
      <c r="H118" s="571"/>
    </row>
    <row r="119" spans="1:8">
      <c r="A119" s="1079"/>
      <c r="B119" s="1080"/>
      <c r="C119" s="1080"/>
      <c r="D119" s="1080"/>
      <c r="E119" s="610" t="s">
        <v>10909</v>
      </c>
      <c r="F119" s="623">
        <f>SUM(F116:F118)</f>
        <v>212.02248000000006</v>
      </c>
      <c r="G119" s="571"/>
      <c r="H119" s="571"/>
    </row>
    <row r="120" spans="1:8">
      <c r="A120" s="571"/>
      <c r="B120" s="571"/>
      <c r="C120" s="571"/>
      <c r="D120" s="571"/>
      <c r="E120" s="571"/>
      <c r="F120" s="571"/>
      <c r="G120" s="571"/>
      <c r="H120" s="571"/>
    </row>
    <row r="121" spans="1:8">
      <c r="A121" s="608"/>
      <c r="B121" s="608"/>
      <c r="C121" s="608"/>
      <c r="D121" s="608"/>
      <c r="E121" s="603"/>
      <c r="F121" s="612"/>
      <c r="G121" s="571"/>
      <c r="H121" s="571"/>
    </row>
    <row r="122" spans="1:8" ht="30.75" customHeight="1">
      <c r="A122" s="1062" t="s">
        <v>10805</v>
      </c>
      <c r="B122" s="1063"/>
      <c r="C122" s="1063"/>
      <c r="D122" s="1063"/>
      <c r="E122" s="1064" t="s">
        <v>10806</v>
      </c>
      <c r="F122" s="1065"/>
      <c r="G122" s="571"/>
      <c r="H122" s="581" t="s">
        <v>12875</v>
      </c>
    </row>
    <row r="123" spans="1:8">
      <c r="A123" s="596" t="s">
        <v>10268</v>
      </c>
      <c r="B123" s="597">
        <f>ROUND(F138,2)</f>
        <v>233.79</v>
      </c>
      <c r="C123" s="586"/>
      <c r="D123" s="586"/>
      <c r="E123" s="630"/>
      <c r="F123" s="631"/>
      <c r="G123" s="571"/>
      <c r="H123" s="571"/>
    </row>
    <row r="124" spans="1:8">
      <c r="A124" s="599" t="s">
        <v>12885</v>
      </c>
      <c r="B124" s="600" t="s">
        <v>8261</v>
      </c>
      <c r="C124" s="600" t="s">
        <v>8262</v>
      </c>
      <c r="D124" s="600" t="s">
        <v>8263</v>
      </c>
      <c r="E124" s="600" t="s">
        <v>8264</v>
      </c>
      <c r="F124" s="601" t="s">
        <v>8265</v>
      </c>
      <c r="G124" s="571"/>
      <c r="H124" s="571"/>
    </row>
    <row r="125" spans="1:8">
      <c r="A125" s="1066" t="s">
        <v>13437</v>
      </c>
      <c r="B125" s="1067"/>
      <c r="C125" s="1067"/>
      <c r="D125" s="1067"/>
      <c r="E125" s="1067"/>
      <c r="F125" s="1068"/>
      <c r="G125" s="571"/>
      <c r="H125" s="571"/>
    </row>
    <row r="126" spans="1:8">
      <c r="A126" s="602" t="s">
        <v>8236</v>
      </c>
      <c r="B126" s="603" t="s">
        <v>8237</v>
      </c>
      <c r="C126" s="604" t="s">
        <v>13436</v>
      </c>
      <c r="D126" s="605">
        <v>8.5</v>
      </c>
      <c r="E126" s="606">
        <f>F$14</f>
        <v>2.89</v>
      </c>
      <c r="F126" s="607">
        <f>PRODUCT(D126:E126)</f>
        <v>24.565000000000001</v>
      </c>
      <c r="G126" s="571"/>
      <c r="H126" s="571"/>
    </row>
    <row r="127" spans="1:8">
      <c r="A127" s="602" t="s">
        <v>4681</v>
      </c>
      <c r="B127" s="603" t="s">
        <v>4682</v>
      </c>
      <c r="C127" s="604" t="s">
        <v>13436</v>
      </c>
      <c r="D127" s="605">
        <v>9.1999999999999993</v>
      </c>
      <c r="E127" s="606">
        <f>F$12</f>
        <v>2.12</v>
      </c>
      <c r="F127" s="607">
        <f>PRODUCT(D127:E127)</f>
        <v>19.503999999999998</v>
      </c>
      <c r="G127" s="571"/>
      <c r="H127" s="571"/>
    </row>
    <row r="128" spans="1:8">
      <c r="A128" s="1077" t="s">
        <v>13444</v>
      </c>
      <c r="B128" s="1078"/>
      <c r="C128" s="1078"/>
      <c r="D128" s="1078"/>
      <c r="E128" s="1078"/>
      <c r="F128" s="607">
        <f>SUM(F126:F127)</f>
        <v>44.069000000000003</v>
      </c>
      <c r="G128" s="571"/>
      <c r="H128" s="571"/>
    </row>
    <row r="129" spans="1:8">
      <c r="A129" s="1066" t="s">
        <v>13445</v>
      </c>
      <c r="B129" s="1067"/>
      <c r="C129" s="1067"/>
      <c r="D129" s="1067"/>
      <c r="E129" s="1067"/>
      <c r="F129" s="1068"/>
      <c r="G129" s="571"/>
      <c r="H129" s="571"/>
    </row>
    <row r="130" spans="1:8">
      <c r="A130" s="624" t="s">
        <v>8056</v>
      </c>
      <c r="B130" s="625" t="s">
        <v>8057</v>
      </c>
      <c r="C130" s="626" t="s">
        <v>8240</v>
      </c>
      <c r="D130" s="627">
        <v>0.21</v>
      </c>
      <c r="E130" s="628">
        <f>[2]Insumo!D$12</f>
        <v>42.5</v>
      </c>
      <c r="F130" s="629">
        <f>PRODUCT(D130:E130)</f>
        <v>8.9249999999999989</v>
      </c>
      <c r="G130" s="571"/>
      <c r="H130" s="571"/>
    </row>
    <row r="131" spans="1:8">
      <c r="A131" s="624" t="s">
        <v>2943</v>
      </c>
      <c r="B131" s="625" t="s">
        <v>2944</v>
      </c>
      <c r="C131" s="626" t="s">
        <v>8247</v>
      </c>
      <c r="D131" s="627">
        <v>30.95</v>
      </c>
      <c r="E131" s="628">
        <f>[2]Insumo!D$18</f>
        <v>0.4</v>
      </c>
      <c r="F131" s="629">
        <f>PRODUCT(D131:E131)</f>
        <v>12.38</v>
      </c>
      <c r="G131" s="571"/>
      <c r="H131" s="571"/>
    </row>
    <row r="132" spans="1:8">
      <c r="A132" s="624" t="s">
        <v>8245</v>
      </c>
      <c r="B132" s="625" t="s">
        <v>8246</v>
      </c>
      <c r="C132" s="626" t="s">
        <v>8247</v>
      </c>
      <c r="D132" s="627">
        <v>30.95</v>
      </c>
      <c r="E132" s="628">
        <f>[2]Insumo!D$22</f>
        <v>0.46</v>
      </c>
      <c r="F132" s="629">
        <f>PRODUCT(D132:E132)</f>
        <v>14.237</v>
      </c>
      <c r="G132" s="571"/>
      <c r="H132" s="571"/>
    </row>
    <row r="133" spans="1:8" ht="25.5">
      <c r="A133" s="602" t="s">
        <v>11806</v>
      </c>
      <c r="B133" s="603" t="s">
        <v>5575</v>
      </c>
      <c r="C133" s="604" t="s">
        <v>6555</v>
      </c>
      <c r="D133" s="605">
        <v>235</v>
      </c>
      <c r="E133" s="606">
        <f>Insumos!D$288</f>
        <v>0.26</v>
      </c>
      <c r="F133" s="607">
        <f>PRODUCT(D133:E133)</f>
        <v>61.1</v>
      </c>
      <c r="G133" s="571"/>
      <c r="H133" s="571"/>
    </row>
    <row r="134" spans="1:8">
      <c r="A134" s="1077" t="s">
        <v>10905</v>
      </c>
      <c r="B134" s="1078"/>
      <c r="C134" s="1078"/>
      <c r="D134" s="1078"/>
      <c r="E134" s="1078"/>
      <c r="F134" s="607">
        <f>SUM(F130:F133)</f>
        <v>96.641999999999996</v>
      </c>
      <c r="G134" s="571"/>
      <c r="H134" s="571"/>
    </row>
    <row r="135" spans="1:8">
      <c r="A135" s="1077" t="s">
        <v>6572</v>
      </c>
      <c r="B135" s="1078"/>
      <c r="C135" s="1078"/>
      <c r="D135" s="1078"/>
      <c r="E135" s="608" t="s">
        <v>10906</v>
      </c>
      <c r="F135" s="607">
        <f>SUM(F128,F134)</f>
        <v>140.71100000000001</v>
      </c>
      <c r="G135" s="571"/>
      <c r="H135" s="571"/>
    </row>
    <row r="136" spans="1:8">
      <c r="A136" s="1077"/>
      <c r="B136" s="1078"/>
      <c r="C136" s="1078"/>
      <c r="D136" s="1078"/>
      <c r="E136" s="603" t="s">
        <v>10907</v>
      </c>
      <c r="F136" s="609">
        <f>F$10*(F128)</f>
        <v>54.116731999999999</v>
      </c>
      <c r="G136" s="571"/>
      <c r="H136" s="571"/>
    </row>
    <row r="137" spans="1:8">
      <c r="A137" s="1077"/>
      <c r="B137" s="1078"/>
      <c r="C137" s="1078"/>
      <c r="D137" s="1078"/>
      <c r="E137" s="608" t="s">
        <v>10908</v>
      </c>
      <c r="F137" s="609">
        <f>SUM(F135:F136)*F$11</f>
        <v>38.965546400000008</v>
      </c>
      <c r="G137" s="571"/>
      <c r="H137" s="571"/>
    </row>
    <row r="138" spans="1:8">
      <c r="A138" s="1079"/>
      <c r="B138" s="1080"/>
      <c r="C138" s="1080"/>
      <c r="D138" s="1080"/>
      <c r="E138" s="610" t="s">
        <v>10909</v>
      </c>
      <c r="F138" s="611">
        <f>SUM(F135:F137)</f>
        <v>233.79327840000002</v>
      </c>
      <c r="G138" s="571"/>
      <c r="H138" s="571"/>
    </row>
    <row r="139" spans="1:8">
      <c r="A139" s="608"/>
      <c r="B139" s="608"/>
      <c r="C139" s="608"/>
      <c r="D139" s="608"/>
      <c r="E139" s="603"/>
      <c r="F139" s="612"/>
      <c r="G139" s="571"/>
      <c r="H139" s="571"/>
    </row>
    <row r="140" spans="1:8">
      <c r="A140" s="608"/>
      <c r="B140" s="608"/>
      <c r="C140" s="608"/>
      <c r="D140" s="608"/>
      <c r="E140" s="603"/>
      <c r="F140" s="612"/>
      <c r="G140" s="571"/>
      <c r="H140" s="571"/>
    </row>
    <row r="141" spans="1:8" ht="12.75" customHeight="1">
      <c r="A141" s="608"/>
      <c r="B141" s="608"/>
      <c r="C141" s="608"/>
      <c r="D141" s="608"/>
      <c r="E141" s="603"/>
      <c r="F141" s="612"/>
      <c r="G141" s="571"/>
      <c r="H141" s="571"/>
    </row>
    <row r="142" spans="1:8">
      <c r="A142" s="1062" t="s">
        <v>13878</v>
      </c>
      <c r="B142" s="1086"/>
      <c r="C142" s="1086"/>
      <c r="D142" s="1086"/>
      <c r="E142" s="1064" t="s">
        <v>3402</v>
      </c>
      <c r="F142" s="1065"/>
      <c r="G142" s="571"/>
      <c r="H142" s="581" t="s">
        <v>12875</v>
      </c>
    </row>
    <row r="143" spans="1:8" ht="12.75" customHeight="1">
      <c r="A143" s="596" t="s">
        <v>10268</v>
      </c>
      <c r="B143" s="597">
        <f>ROUND(F154,2)</f>
        <v>1308.9100000000001</v>
      </c>
      <c r="C143" s="586"/>
      <c r="D143" s="586"/>
      <c r="E143" s="630"/>
      <c r="F143" s="631"/>
      <c r="G143" s="571"/>
      <c r="H143" s="571"/>
    </row>
    <row r="144" spans="1:8" ht="12.75" customHeight="1">
      <c r="A144" s="599" t="s">
        <v>12885</v>
      </c>
      <c r="B144" s="600" t="s">
        <v>8261</v>
      </c>
      <c r="C144" s="600" t="s">
        <v>8262</v>
      </c>
      <c r="D144" s="600" t="s">
        <v>8263</v>
      </c>
      <c r="E144" s="600" t="s">
        <v>8264</v>
      </c>
      <c r="F144" s="601" t="s">
        <v>8265</v>
      </c>
      <c r="G144" s="571"/>
      <c r="H144" s="571"/>
    </row>
    <row r="145" spans="1:8" ht="12.75" customHeight="1">
      <c r="A145" s="1066" t="s">
        <v>8771</v>
      </c>
      <c r="B145" s="1067"/>
      <c r="C145" s="1067"/>
      <c r="D145" s="1067"/>
      <c r="E145" s="1067"/>
      <c r="F145" s="1068"/>
      <c r="G145" s="571"/>
      <c r="H145" s="571"/>
    </row>
    <row r="146" spans="1:8" ht="22.5" customHeight="1">
      <c r="A146" s="632" t="s">
        <v>3967</v>
      </c>
      <c r="B146" s="603" t="s">
        <v>5588</v>
      </c>
      <c r="C146" s="604" t="s">
        <v>12889</v>
      </c>
      <c r="D146" s="633">
        <v>10</v>
      </c>
      <c r="E146" s="622">
        <v>24.167999999999999</v>
      </c>
      <c r="F146" s="607">
        <f>PRODUCT(D146:E146)</f>
        <v>241.68</v>
      </c>
      <c r="G146" s="571"/>
      <c r="H146" s="571"/>
    </row>
    <row r="147" spans="1:8" ht="12.75" customHeight="1">
      <c r="A147" s="632" t="s">
        <v>10913</v>
      </c>
      <c r="B147" s="603" t="s">
        <v>9316</v>
      </c>
      <c r="C147" s="604" t="s">
        <v>8247</v>
      </c>
      <c r="D147" s="633">
        <v>100</v>
      </c>
      <c r="E147" s="622">
        <v>5.9039999999999999</v>
      </c>
      <c r="F147" s="607">
        <f>PRODUCT(D147:E147)</f>
        <v>590.4</v>
      </c>
      <c r="G147" s="571"/>
      <c r="H147" s="571"/>
    </row>
    <row r="148" spans="1:8" ht="22.5" customHeight="1">
      <c r="A148" s="632" t="s">
        <v>2451</v>
      </c>
      <c r="B148" s="603" t="s">
        <v>9319</v>
      </c>
      <c r="C148" s="604" t="s">
        <v>8240</v>
      </c>
      <c r="D148" s="633">
        <v>1</v>
      </c>
      <c r="E148" s="622">
        <v>39.567999999999998</v>
      </c>
      <c r="F148" s="607">
        <f>PRODUCT(D148:E148)</f>
        <v>39.567999999999998</v>
      </c>
      <c r="G148" s="571"/>
      <c r="H148" s="571"/>
    </row>
    <row r="149" spans="1:8" ht="22.5" customHeight="1">
      <c r="A149" s="632" t="s">
        <v>2449</v>
      </c>
      <c r="B149" s="603" t="s">
        <v>12852</v>
      </c>
      <c r="C149" s="604" t="s">
        <v>8240</v>
      </c>
      <c r="D149" s="633">
        <v>1</v>
      </c>
      <c r="E149" s="622">
        <v>219.11</v>
      </c>
      <c r="F149" s="607">
        <f>PRODUCT(D149:E149)</f>
        <v>219.11</v>
      </c>
      <c r="G149" s="571"/>
      <c r="H149" s="587"/>
    </row>
    <row r="150" spans="1:8" ht="12.75" customHeight="1">
      <c r="A150" s="1077" t="s">
        <v>10886</v>
      </c>
      <c r="B150" s="1078"/>
      <c r="C150" s="1078"/>
      <c r="D150" s="1078"/>
      <c r="E150" s="1078"/>
      <c r="F150" s="607">
        <f>SUM(F146:F149)</f>
        <v>1090.7579999999998</v>
      </c>
      <c r="G150" s="571"/>
      <c r="H150" s="571"/>
    </row>
    <row r="151" spans="1:8" ht="12.75" customHeight="1">
      <c r="A151" s="1077" t="s">
        <v>6572</v>
      </c>
      <c r="B151" s="1078"/>
      <c r="C151" s="1078"/>
      <c r="D151" s="1078"/>
      <c r="E151" s="608" t="s">
        <v>10906</v>
      </c>
      <c r="F151" s="607">
        <f>SUM(F150)</f>
        <v>1090.7579999999998</v>
      </c>
      <c r="G151" s="571"/>
      <c r="H151" s="571"/>
    </row>
    <row r="152" spans="1:8" ht="12.75" customHeight="1">
      <c r="A152" s="1077"/>
      <c r="B152" s="1078"/>
      <c r="C152" s="1078"/>
      <c r="D152" s="1078"/>
      <c r="E152" s="603" t="s">
        <v>10907</v>
      </c>
      <c r="F152" s="609">
        <f>F$10*(F143)</f>
        <v>0</v>
      </c>
      <c r="G152" s="571"/>
      <c r="H152" s="571"/>
    </row>
    <row r="153" spans="1:8" ht="12.75" customHeight="1">
      <c r="A153" s="1077"/>
      <c r="B153" s="1078"/>
      <c r="C153" s="1078"/>
      <c r="D153" s="1078"/>
      <c r="E153" s="608" t="s">
        <v>10908</v>
      </c>
      <c r="F153" s="609">
        <f>SUM(F151:F152)*F$11</f>
        <v>218.15159999999997</v>
      </c>
      <c r="G153" s="571"/>
      <c r="H153" s="571"/>
    </row>
    <row r="154" spans="1:8" ht="12.75" customHeight="1">
      <c r="A154" s="1079"/>
      <c r="B154" s="1080"/>
      <c r="C154" s="1080"/>
      <c r="D154" s="1080"/>
      <c r="E154" s="610" t="s">
        <v>10909</v>
      </c>
      <c r="F154" s="623">
        <f>SUM(F151:F153)</f>
        <v>1308.9095999999997</v>
      </c>
      <c r="G154" s="571"/>
      <c r="H154" s="571"/>
    </row>
    <row r="155" spans="1:8">
      <c r="A155" s="571"/>
      <c r="B155" s="571"/>
      <c r="C155" s="571"/>
      <c r="D155" s="571"/>
      <c r="E155" s="571"/>
      <c r="F155" s="571"/>
      <c r="G155" s="571"/>
      <c r="H155" s="571"/>
    </row>
    <row r="156" spans="1:8">
      <c r="A156" s="571"/>
      <c r="B156" s="571"/>
      <c r="C156" s="571"/>
      <c r="D156" s="571"/>
      <c r="E156" s="571"/>
      <c r="F156" s="571"/>
      <c r="G156" s="571"/>
      <c r="H156" s="571"/>
    </row>
    <row r="157" spans="1:8" s="156" customFormat="1" ht="27.75" customHeight="1">
      <c r="A157" s="1062" t="s">
        <v>4347</v>
      </c>
      <c r="B157" s="1063"/>
      <c r="C157" s="1063"/>
      <c r="D157" s="1063"/>
      <c r="E157" s="1090" t="s">
        <v>3998</v>
      </c>
      <c r="F157" s="1091"/>
      <c r="H157" s="242" t="s">
        <v>12875</v>
      </c>
    </row>
    <row r="158" spans="1:8" s="156" customFormat="1" ht="11.45" customHeight="1">
      <c r="A158" s="596" t="s">
        <v>10268</v>
      </c>
      <c r="B158" s="597">
        <f>ROUND(F172,2)</f>
        <v>34.409999999999997</v>
      </c>
      <c r="C158" s="590"/>
      <c r="D158" s="590"/>
      <c r="E158" s="630"/>
      <c r="F158" s="631"/>
      <c r="H158" s="186"/>
    </row>
    <row r="159" spans="1:8" s="156" customFormat="1" ht="11.45" customHeight="1">
      <c r="A159" s="599" t="s">
        <v>12885</v>
      </c>
      <c r="B159" s="600" t="s">
        <v>8261</v>
      </c>
      <c r="C159" s="600" t="s">
        <v>8262</v>
      </c>
      <c r="D159" s="600" t="s">
        <v>8263</v>
      </c>
      <c r="E159" s="600" t="s">
        <v>8264</v>
      </c>
      <c r="F159" s="601" t="s">
        <v>8265</v>
      </c>
      <c r="H159" s="186"/>
    </row>
    <row r="160" spans="1:8" s="156" customFormat="1" ht="11.45" customHeight="1">
      <c r="A160" s="1066" t="s">
        <v>13437</v>
      </c>
      <c r="B160" s="1067"/>
      <c r="C160" s="1067"/>
      <c r="D160" s="1067"/>
      <c r="E160" s="1067"/>
      <c r="F160" s="1068"/>
      <c r="H160" s="186"/>
    </row>
    <row r="161" spans="1:8" s="156" customFormat="1" ht="11.45" customHeight="1">
      <c r="A161" s="602" t="s">
        <v>13404</v>
      </c>
      <c r="B161" s="603" t="s">
        <v>11337</v>
      </c>
      <c r="C161" s="604" t="s">
        <v>13436</v>
      </c>
      <c r="D161" s="605">
        <v>1.2</v>
      </c>
      <c r="E161" s="606">
        <f>F$13</f>
        <v>2.2200000000000002</v>
      </c>
      <c r="F161" s="607">
        <f>PRODUCT(D161:E161)</f>
        <v>2.6640000000000001</v>
      </c>
      <c r="H161" s="186"/>
    </row>
    <row r="162" spans="1:8" s="156" customFormat="1" ht="11.45" customHeight="1">
      <c r="A162" s="602" t="s">
        <v>8234</v>
      </c>
      <c r="B162" s="603" t="s">
        <v>8235</v>
      </c>
      <c r="C162" s="604" t="s">
        <v>13436</v>
      </c>
      <c r="D162" s="605">
        <v>1.2</v>
      </c>
      <c r="E162" s="606">
        <f>F$14</f>
        <v>2.89</v>
      </c>
      <c r="F162" s="607">
        <f>PRODUCT(D162:E162)</f>
        <v>3.468</v>
      </c>
      <c r="H162" s="186"/>
    </row>
    <row r="163" spans="1:8" s="156" customFormat="1" ht="11.45" customHeight="1">
      <c r="A163" s="1077" t="s">
        <v>13444</v>
      </c>
      <c r="B163" s="1078"/>
      <c r="C163" s="1078"/>
      <c r="D163" s="1078"/>
      <c r="E163" s="1078"/>
      <c r="F163" s="607">
        <f>SUM(F161:F162)</f>
        <v>6.1319999999999997</v>
      </c>
      <c r="H163" s="186"/>
    </row>
    <row r="164" spans="1:8" s="156" customFormat="1" ht="11.45" customHeight="1">
      <c r="A164" s="1066" t="s">
        <v>13445</v>
      </c>
      <c r="B164" s="1067"/>
      <c r="C164" s="1067"/>
      <c r="D164" s="1067"/>
      <c r="E164" s="1067"/>
      <c r="F164" s="1068"/>
      <c r="H164" s="186"/>
    </row>
    <row r="165" spans="1:8" s="156" customFormat="1" ht="11.45" customHeight="1">
      <c r="A165" s="602" t="s">
        <v>2388</v>
      </c>
      <c r="B165" s="603" t="s">
        <v>2389</v>
      </c>
      <c r="C165" s="604" t="s">
        <v>8247</v>
      </c>
      <c r="D165" s="605">
        <v>0.18</v>
      </c>
      <c r="E165" s="606">
        <f>Insumos!D$2359</f>
        <v>16.100000000000001</v>
      </c>
      <c r="F165" s="607">
        <f>PRODUCT(D165:E165)</f>
        <v>2.8980000000000001</v>
      </c>
      <c r="H165" s="186"/>
    </row>
    <row r="166" spans="1:8" s="156" customFormat="1" ht="25.5">
      <c r="A166" s="602" t="s">
        <v>12350</v>
      </c>
      <c r="B166" s="603" t="s">
        <v>4348</v>
      </c>
      <c r="C166" s="604" t="s">
        <v>8240</v>
      </c>
      <c r="D166" s="605">
        <v>1.4E-2</v>
      </c>
      <c r="E166" s="606">
        <f>Insumos!$D$2325</f>
        <v>827.12</v>
      </c>
      <c r="F166" s="607">
        <f>PRODUCT(D166:E166)</f>
        <v>11.57968</v>
      </c>
      <c r="H166" s="186"/>
    </row>
    <row r="167" spans="1:8" s="156" customFormat="1" ht="11.45" customHeight="1">
      <c r="A167" s="602" t="s">
        <v>6215</v>
      </c>
      <c r="B167" s="603" t="s">
        <v>6216</v>
      </c>
      <c r="C167" s="604" t="s">
        <v>8247</v>
      </c>
      <c r="D167" s="605">
        <v>0.12</v>
      </c>
      <c r="E167" s="606">
        <f>Insumos!D$693</f>
        <v>4.43</v>
      </c>
      <c r="F167" s="607">
        <f>PRODUCT(D167:E167)</f>
        <v>0.53159999999999996</v>
      </c>
      <c r="H167" s="186"/>
    </row>
    <row r="168" spans="1:8" s="156" customFormat="1" ht="11.45" customHeight="1">
      <c r="A168" s="1077" t="s">
        <v>10905</v>
      </c>
      <c r="B168" s="1078"/>
      <c r="C168" s="1078"/>
      <c r="D168" s="1078"/>
      <c r="E168" s="1078"/>
      <c r="F168" s="607">
        <f>SUM(F165:F167)</f>
        <v>15.009279999999999</v>
      </c>
      <c r="H168" s="186"/>
    </row>
    <row r="169" spans="1:8" s="156" customFormat="1" ht="11.45" customHeight="1">
      <c r="A169" s="1077" t="s">
        <v>6572</v>
      </c>
      <c r="B169" s="1078"/>
      <c r="C169" s="1078"/>
      <c r="D169" s="1078"/>
      <c r="E169" s="608" t="s">
        <v>10906</v>
      </c>
      <c r="F169" s="607">
        <f>SUM(F163,F168)</f>
        <v>21.141279999999998</v>
      </c>
      <c r="H169" s="186"/>
    </row>
    <row r="170" spans="1:8" s="156" customFormat="1" ht="11.45" customHeight="1">
      <c r="A170" s="1077"/>
      <c r="B170" s="1078"/>
      <c r="C170" s="1078"/>
      <c r="D170" s="1078"/>
      <c r="E170" s="608" t="s">
        <v>10907</v>
      </c>
      <c r="F170" s="609">
        <f>F$10*(F163)</f>
        <v>7.5300959999999995</v>
      </c>
      <c r="H170" s="186"/>
    </row>
    <row r="171" spans="1:8" s="156" customFormat="1" ht="11.45" customHeight="1">
      <c r="A171" s="1077"/>
      <c r="B171" s="1078"/>
      <c r="C171" s="1078"/>
      <c r="D171" s="1078"/>
      <c r="E171" s="608" t="s">
        <v>10908</v>
      </c>
      <c r="F171" s="609">
        <f>SUM(F169:F170)*F$11</f>
        <v>5.7342751999999999</v>
      </c>
      <c r="H171" s="186"/>
    </row>
    <row r="172" spans="1:8" s="156" customFormat="1" ht="11.45" customHeight="1">
      <c r="A172" s="1079"/>
      <c r="B172" s="1080"/>
      <c r="C172" s="1080"/>
      <c r="D172" s="1080"/>
      <c r="E172" s="639" t="s">
        <v>10909</v>
      </c>
      <c r="F172" s="611">
        <f>SUM(F169:F171)</f>
        <v>34.405651200000001</v>
      </c>
      <c r="H172" s="186"/>
    </row>
    <row r="173" spans="1:8">
      <c r="A173" s="571"/>
      <c r="B173" s="571"/>
      <c r="C173" s="571"/>
      <c r="D173" s="571"/>
      <c r="E173" s="571"/>
      <c r="F173" s="571"/>
      <c r="G173" s="571"/>
      <c r="H173" s="571"/>
    </row>
    <row r="174" spans="1:8">
      <c r="A174" s="571"/>
      <c r="B174" s="571"/>
      <c r="C174" s="571"/>
      <c r="D174" s="571"/>
      <c r="E174" s="571"/>
      <c r="F174" s="571"/>
      <c r="G174" s="571"/>
      <c r="H174" s="571"/>
    </row>
    <row r="175" spans="1:8" s="156" customFormat="1" ht="12.75" customHeight="1">
      <c r="A175" s="1062" t="s">
        <v>4349</v>
      </c>
      <c r="B175" s="1063"/>
      <c r="C175" s="1063"/>
      <c r="D175" s="1063"/>
      <c r="E175" s="1064" t="s">
        <v>3998</v>
      </c>
      <c r="F175" s="1065"/>
      <c r="H175" s="242" t="s">
        <v>12875</v>
      </c>
    </row>
    <row r="176" spans="1:8" s="156" customFormat="1" ht="12.75" customHeight="1">
      <c r="A176" s="596" t="s">
        <v>10268</v>
      </c>
      <c r="B176" s="597">
        <f>ROUND(F188,2)</f>
        <v>28.21</v>
      </c>
      <c r="C176" s="590"/>
      <c r="D176" s="590"/>
      <c r="E176" s="630"/>
      <c r="F176" s="631"/>
      <c r="H176" s="186"/>
    </row>
    <row r="177" spans="1:8" s="156" customFormat="1" ht="12.75" customHeight="1">
      <c r="A177" s="599" t="s">
        <v>12885</v>
      </c>
      <c r="B177" s="600" t="s">
        <v>8261</v>
      </c>
      <c r="C177" s="600" t="s">
        <v>8262</v>
      </c>
      <c r="D177" s="600" t="s">
        <v>8263</v>
      </c>
      <c r="E177" s="600" t="s">
        <v>8264</v>
      </c>
      <c r="F177" s="601" t="s">
        <v>8265</v>
      </c>
      <c r="H177" s="186"/>
    </row>
    <row r="178" spans="1:8" s="156" customFormat="1" ht="12.75" customHeight="1">
      <c r="A178" s="1066" t="s">
        <v>13437</v>
      </c>
      <c r="B178" s="1067"/>
      <c r="C178" s="1067"/>
      <c r="D178" s="1067"/>
      <c r="E178" s="1067"/>
      <c r="F178" s="1068"/>
      <c r="H178" s="186"/>
    </row>
    <row r="179" spans="1:8" s="156" customFormat="1" ht="12.75" customHeight="1">
      <c r="A179" s="602" t="s">
        <v>8236</v>
      </c>
      <c r="B179" s="603" t="s">
        <v>8237</v>
      </c>
      <c r="C179" s="604" t="s">
        <v>13436</v>
      </c>
      <c r="D179" s="605">
        <v>1.3</v>
      </c>
      <c r="E179" s="606">
        <f>F$14</f>
        <v>2.89</v>
      </c>
      <c r="F179" s="607">
        <f>PRODUCT(D179:E179)</f>
        <v>3.7570000000000001</v>
      </c>
      <c r="H179" s="186"/>
    </row>
    <row r="180" spans="1:8" s="156" customFormat="1" ht="12.75" customHeight="1">
      <c r="A180" s="602" t="s">
        <v>4681</v>
      </c>
      <c r="B180" s="603" t="s">
        <v>4682</v>
      </c>
      <c r="C180" s="604" t="s">
        <v>13436</v>
      </c>
      <c r="D180" s="605">
        <v>1.3</v>
      </c>
      <c r="E180" s="606">
        <f>F$12</f>
        <v>2.12</v>
      </c>
      <c r="F180" s="607">
        <f>PRODUCT(D180:E180)</f>
        <v>2.7560000000000002</v>
      </c>
      <c r="H180" s="186"/>
    </row>
    <row r="181" spans="1:8" s="156" customFormat="1" ht="12.75" customHeight="1">
      <c r="A181" s="1077" t="s">
        <v>13444</v>
      </c>
      <c r="B181" s="1078"/>
      <c r="C181" s="1078"/>
      <c r="D181" s="1078"/>
      <c r="E181" s="1078"/>
      <c r="F181" s="607">
        <f>SUM(F179:F180)</f>
        <v>6.5129999999999999</v>
      </c>
      <c r="H181" s="186"/>
    </row>
    <row r="182" spans="1:8" s="156" customFormat="1" ht="12.75" customHeight="1">
      <c r="A182" s="1066" t="s">
        <v>13445</v>
      </c>
      <c r="B182" s="1067"/>
      <c r="C182" s="1067"/>
      <c r="D182" s="1067"/>
      <c r="E182" s="1067"/>
      <c r="F182" s="1068"/>
      <c r="H182" s="186"/>
    </row>
    <row r="183" spans="1:8" s="156" customFormat="1">
      <c r="A183" s="602" t="s">
        <v>4531</v>
      </c>
      <c r="B183" s="603" t="s">
        <v>12879</v>
      </c>
      <c r="C183" s="604" t="s">
        <v>6555</v>
      </c>
      <c r="D183" s="605">
        <v>30</v>
      </c>
      <c r="E183" s="606">
        <f>Insumos!D$6396</f>
        <v>0.3</v>
      </c>
      <c r="F183" s="607">
        <f>PRODUCT(D183:E183)</f>
        <v>9</v>
      </c>
      <c r="H183" s="186"/>
    </row>
    <row r="184" spans="1:8" s="156" customFormat="1" ht="12.75" customHeight="1">
      <c r="A184" s="1077" t="s">
        <v>10905</v>
      </c>
      <c r="B184" s="1078"/>
      <c r="C184" s="1078"/>
      <c r="D184" s="1078"/>
      <c r="E184" s="1078"/>
      <c r="F184" s="607">
        <f>SUM(F183:F183)</f>
        <v>9</v>
      </c>
      <c r="H184" s="186"/>
    </row>
    <row r="185" spans="1:8" s="156" customFormat="1" ht="12.75" customHeight="1">
      <c r="A185" s="1077" t="s">
        <v>6572</v>
      </c>
      <c r="B185" s="1078"/>
      <c r="C185" s="1078"/>
      <c r="D185" s="1078"/>
      <c r="E185" s="608" t="s">
        <v>10906</v>
      </c>
      <c r="F185" s="607">
        <f>SUM(F181,F184)</f>
        <v>15.513</v>
      </c>
      <c r="H185" s="186"/>
    </row>
    <row r="186" spans="1:8" s="156" customFormat="1" ht="12.75" customHeight="1">
      <c r="A186" s="1077"/>
      <c r="B186" s="1078"/>
      <c r="C186" s="1078"/>
      <c r="D186" s="1078"/>
      <c r="E186" s="608" t="s">
        <v>10907</v>
      </c>
      <c r="F186" s="609">
        <f>F$10*(F181)</f>
        <v>7.9979639999999996</v>
      </c>
      <c r="H186" s="186"/>
    </row>
    <row r="187" spans="1:8" s="156" customFormat="1" ht="12.75" customHeight="1">
      <c r="A187" s="1077"/>
      <c r="B187" s="1078"/>
      <c r="C187" s="1078"/>
      <c r="D187" s="1078"/>
      <c r="E187" s="608" t="s">
        <v>10908</v>
      </c>
      <c r="F187" s="609">
        <f>SUM(F185:F186)*F$11</f>
        <v>4.7021928000000006</v>
      </c>
      <c r="H187" s="186"/>
    </row>
    <row r="188" spans="1:8" s="156" customFormat="1" ht="12.75" customHeight="1">
      <c r="A188" s="1079"/>
      <c r="B188" s="1080"/>
      <c r="C188" s="1080"/>
      <c r="D188" s="1080"/>
      <c r="E188" s="639" t="s">
        <v>10909</v>
      </c>
      <c r="F188" s="611">
        <f>SUM(F185:F187)</f>
        <v>28.2131568</v>
      </c>
      <c r="H188" s="186"/>
    </row>
    <row r="189" spans="1:8">
      <c r="A189" s="571"/>
      <c r="B189" s="571"/>
      <c r="C189" s="571"/>
      <c r="D189" s="571"/>
      <c r="E189" s="571"/>
      <c r="F189" s="571"/>
      <c r="G189" s="571"/>
      <c r="H189" s="571"/>
    </row>
    <row r="190" spans="1:8">
      <c r="A190" s="571"/>
      <c r="B190" s="571"/>
      <c r="C190" s="571"/>
      <c r="D190" s="571"/>
      <c r="E190" s="571"/>
      <c r="F190" s="571"/>
      <c r="G190" s="571"/>
      <c r="H190" s="571"/>
    </row>
    <row r="191" spans="1:8" s="588" customFormat="1" ht="27" customHeight="1">
      <c r="A191" s="1062" t="s">
        <v>5573</v>
      </c>
      <c r="B191" s="1063"/>
      <c r="C191" s="1063"/>
      <c r="D191" s="1063"/>
      <c r="E191" s="1064" t="s">
        <v>3998</v>
      </c>
      <c r="F191" s="1065"/>
      <c r="G191" s="589"/>
      <c r="H191" s="581" t="s">
        <v>12875</v>
      </c>
    </row>
    <row r="192" spans="1:8" s="588" customFormat="1" ht="12.75" customHeight="1">
      <c r="A192" s="596" t="s">
        <v>10268</v>
      </c>
      <c r="B192" s="597">
        <f>ROUND(F207,2)</f>
        <v>25.51</v>
      </c>
      <c r="C192" s="586"/>
      <c r="D192" s="586"/>
      <c r="E192" s="630"/>
      <c r="F192" s="631"/>
      <c r="G192" s="589"/>
      <c r="H192" s="589"/>
    </row>
    <row r="193" spans="1:8" s="588" customFormat="1">
      <c r="A193" s="599" t="s">
        <v>12885</v>
      </c>
      <c r="B193" s="600" t="s">
        <v>8261</v>
      </c>
      <c r="C193" s="600" t="s">
        <v>8262</v>
      </c>
      <c r="D193" s="600" t="s">
        <v>8263</v>
      </c>
      <c r="E193" s="600" t="s">
        <v>8264</v>
      </c>
      <c r="F193" s="601" t="s">
        <v>8265</v>
      </c>
      <c r="G193" s="589"/>
      <c r="H193" s="589"/>
    </row>
    <row r="194" spans="1:8" s="588" customFormat="1">
      <c r="A194" s="1066" t="s">
        <v>13437</v>
      </c>
      <c r="B194" s="1067"/>
      <c r="C194" s="1067"/>
      <c r="D194" s="1067"/>
      <c r="E194" s="1067"/>
      <c r="F194" s="1068"/>
      <c r="G194" s="589"/>
      <c r="H194" s="589"/>
    </row>
    <row r="195" spans="1:8" s="588" customFormat="1">
      <c r="A195" s="634" t="s">
        <v>8236</v>
      </c>
      <c r="B195" s="608" t="s">
        <v>8237</v>
      </c>
      <c r="C195" s="635" t="s">
        <v>13436</v>
      </c>
      <c r="D195" s="636">
        <v>1</v>
      </c>
      <c r="E195" s="637">
        <f>F$14</f>
        <v>2.89</v>
      </c>
      <c r="F195" s="607">
        <f>PRODUCT(D195:E195)</f>
        <v>2.89</v>
      </c>
      <c r="G195" s="589"/>
      <c r="H195" s="589"/>
    </row>
    <row r="196" spans="1:8" s="588" customFormat="1">
      <c r="A196" s="634" t="s">
        <v>4681</v>
      </c>
      <c r="B196" s="608" t="s">
        <v>4682</v>
      </c>
      <c r="C196" s="635" t="s">
        <v>13436</v>
      </c>
      <c r="D196" s="636">
        <v>1.1200000000000001</v>
      </c>
      <c r="E196" s="637">
        <f>F$12</f>
        <v>2.12</v>
      </c>
      <c r="F196" s="607">
        <f>PRODUCT(D196:E196)</f>
        <v>2.3744000000000005</v>
      </c>
      <c r="G196" s="589"/>
      <c r="H196" s="589"/>
    </row>
    <row r="197" spans="1:8" s="588" customFormat="1">
      <c r="A197" s="1077" t="s">
        <v>13444</v>
      </c>
      <c r="B197" s="1078"/>
      <c r="C197" s="1078"/>
      <c r="D197" s="1078"/>
      <c r="E197" s="1078"/>
      <c r="F197" s="607">
        <f>SUM(F195:F196)</f>
        <v>5.2644000000000002</v>
      </c>
      <c r="G197" s="589"/>
      <c r="H197" s="589"/>
    </row>
    <row r="198" spans="1:8" s="588" customFormat="1">
      <c r="A198" s="1066" t="s">
        <v>13445</v>
      </c>
      <c r="B198" s="1067"/>
      <c r="C198" s="1067"/>
      <c r="D198" s="1067"/>
      <c r="E198" s="1067"/>
      <c r="F198" s="1068"/>
      <c r="G198" s="589"/>
      <c r="H198" s="589"/>
    </row>
    <row r="199" spans="1:8" s="588" customFormat="1">
      <c r="A199" s="634" t="s">
        <v>8238</v>
      </c>
      <c r="B199" s="608" t="s">
        <v>8239</v>
      </c>
      <c r="C199" s="635" t="s">
        <v>8240</v>
      </c>
      <c r="D199" s="636">
        <v>1.4999999999999999E-2</v>
      </c>
      <c r="E199" s="606">
        <f>Insumos!D$13</f>
        <v>42.5</v>
      </c>
      <c r="F199" s="607">
        <f>PRODUCT(D199:E199)</f>
        <v>0.63749999999999996</v>
      </c>
      <c r="G199" s="589"/>
      <c r="H199" s="589"/>
    </row>
    <row r="200" spans="1:8" s="588" customFormat="1">
      <c r="A200" s="634" t="s">
        <v>2943</v>
      </c>
      <c r="B200" s="608" t="s">
        <v>2944</v>
      </c>
      <c r="C200" s="635" t="s">
        <v>8247</v>
      </c>
      <c r="D200" s="636">
        <v>2.1800000000000002</v>
      </c>
      <c r="E200" s="637">
        <f>Insumos!D$18</f>
        <v>0.4</v>
      </c>
      <c r="F200" s="607">
        <f>PRODUCT(D200:E200)</f>
        <v>0.87200000000000011</v>
      </c>
      <c r="G200" s="589"/>
      <c r="H200" s="589"/>
    </row>
    <row r="201" spans="1:8" s="588" customFormat="1">
      <c r="A201" s="634" t="s">
        <v>8245</v>
      </c>
      <c r="B201" s="608" t="s">
        <v>8246</v>
      </c>
      <c r="C201" s="635" t="s">
        <v>8247</v>
      </c>
      <c r="D201" s="636">
        <v>2.1800000000000002</v>
      </c>
      <c r="E201" s="637">
        <f>Insumos!D$22</f>
        <v>0.46</v>
      </c>
      <c r="F201" s="607">
        <f>PRODUCT(D201:E201)</f>
        <v>1.0028000000000001</v>
      </c>
      <c r="G201" s="589"/>
      <c r="H201" s="589"/>
    </row>
    <row r="202" spans="1:8" s="588" customFormat="1" ht="25.5">
      <c r="A202" s="634" t="s">
        <v>11806</v>
      </c>
      <c r="B202" s="608" t="s">
        <v>5575</v>
      </c>
      <c r="C202" s="635" t="s">
        <v>6555</v>
      </c>
      <c r="D202" s="636">
        <v>27</v>
      </c>
      <c r="E202" s="637">
        <f>Insumos!D$288</f>
        <v>0.26</v>
      </c>
      <c r="F202" s="607">
        <f>PRODUCT(D202:E202)</f>
        <v>7.0200000000000005</v>
      </c>
      <c r="G202" s="589"/>
      <c r="H202" s="589"/>
    </row>
    <row r="203" spans="1:8" s="588" customFormat="1">
      <c r="A203" s="1077" t="s">
        <v>10905</v>
      </c>
      <c r="B203" s="1078"/>
      <c r="C203" s="1078"/>
      <c r="D203" s="1078"/>
      <c r="E203" s="1078"/>
      <c r="F203" s="607">
        <f>SUM(F199:F202)</f>
        <v>9.5323000000000011</v>
      </c>
      <c r="G203" s="589"/>
      <c r="H203" s="589"/>
    </row>
    <row r="204" spans="1:8" s="588" customFormat="1">
      <c r="A204" s="1077" t="s">
        <v>6572</v>
      </c>
      <c r="B204" s="1078"/>
      <c r="C204" s="1078"/>
      <c r="D204" s="1078"/>
      <c r="E204" s="608" t="s">
        <v>10906</v>
      </c>
      <c r="F204" s="607">
        <f>SUM(F197,F203)</f>
        <v>14.796700000000001</v>
      </c>
      <c r="G204" s="589"/>
      <c r="H204" s="589"/>
    </row>
    <row r="205" spans="1:8" s="588" customFormat="1">
      <c r="A205" s="1077"/>
      <c r="B205" s="1078"/>
      <c r="C205" s="1078"/>
      <c r="D205" s="1078"/>
      <c r="E205" s="608" t="s">
        <v>10907</v>
      </c>
      <c r="F205" s="638">
        <f>F$10*(F197)</f>
        <v>6.4646832000000005</v>
      </c>
      <c r="G205" s="589"/>
      <c r="H205" s="589"/>
    </row>
    <row r="206" spans="1:8" s="588" customFormat="1">
      <c r="A206" s="1077"/>
      <c r="B206" s="1078"/>
      <c r="C206" s="1078"/>
      <c r="D206" s="1078"/>
      <c r="E206" s="608" t="s">
        <v>10908</v>
      </c>
      <c r="F206" s="638">
        <f>SUM(F204:F205)*F$11</f>
        <v>4.2522766400000007</v>
      </c>
      <c r="G206" s="589"/>
      <c r="H206" s="589"/>
    </row>
    <row r="207" spans="1:8" s="588" customFormat="1">
      <c r="A207" s="1079"/>
      <c r="B207" s="1080"/>
      <c r="C207" s="1080"/>
      <c r="D207" s="1080"/>
      <c r="E207" s="639" t="s">
        <v>10909</v>
      </c>
      <c r="F207" s="611">
        <f>SUM(F204:F206)</f>
        <v>25.513659840000003</v>
      </c>
      <c r="G207" s="589"/>
      <c r="H207" s="589"/>
    </row>
    <row r="208" spans="1:8">
      <c r="A208" s="608"/>
      <c r="B208" s="608"/>
      <c r="C208" s="608"/>
      <c r="D208" s="608"/>
      <c r="E208" s="608"/>
      <c r="F208" s="612"/>
      <c r="G208" s="571"/>
      <c r="H208" s="571"/>
    </row>
    <row r="209" spans="1:8" ht="12" customHeight="1">
      <c r="A209" s="571"/>
      <c r="B209" s="571"/>
      <c r="C209" s="571"/>
      <c r="D209" s="571"/>
      <c r="E209" s="571"/>
      <c r="F209" s="571"/>
      <c r="G209" s="571"/>
      <c r="H209" s="571"/>
    </row>
    <row r="210" spans="1:8" ht="27" customHeight="1">
      <c r="A210" s="1062" t="s">
        <v>12877</v>
      </c>
      <c r="B210" s="1063"/>
      <c r="C210" s="1063"/>
      <c r="D210" s="1063"/>
      <c r="E210" s="1064" t="s">
        <v>3998</v>
      </c>
      <c r="F210" s="1065"/>
      <c r="G210" s="571"/>
      <c r="H210" s="581" t="s">
        <v>12875</v>
      </c>
    </row>
    <row r="211" spans="1:8" ht="12" customHeight="1">
      <c r="A211" s="596" t="s">
        <v>10268</v>
      </c>
      <c r="B211" s="597">
        <f>ROUND(F226,2)</f>
        <v>46.55</v>
      </c>
      <c r="C211" s="590"/>
      <c r="D211" s="590"/>
      <c r="E211" s="630"/>
      <c r="F211" s="631"/>
      <c r="G211" s="571"/>
      <c r="H211" s="571"/>
    </row>
    <row r="212" spans="1:8" ht="12" customHeight="1">
      <c r="A212" s="599" t="s">
        <v>12885</v>
      </c>
      <c r="B212" s="600" t="s">
        <v>8261</v>
      </c>
      <c r="C212" s="600" t="s">
        <v>8262</v>
      </c>
      <c r="D212" s="600" t="s">
        <v>8263</v>
      </c>
      <c r="E212" s="600" t="s">
        <v>8264</v>
      </c>
      <c r="F212" s="601" t="s">
        <v>8265</v>
      </c>
      <c r="G212" s="571"/>
      <c r="H212" s="571"/>
    </row>
    <row r="213" spans="1:8" ht="12" customHeight="1">
      <c r="A213" s="1066" t="s">
        <v>13437</v>
      </c>
      <c r="B213" s="1067"/>
      <c r="C213" s="1067"/>
      <c r="D213" s="1067"/>
      <c r="E213" s="1067"/>
      <c r="F213" s="1068"/>
      <c r="G213" s="571"/>
      <c r="H213" s="571"/>
    </row>
    <row r="214" spans="1:8" ht="12" customHeight="1">
      <c r="A214" s="602" t="s">
        <v>8236</v>
      </c>
      <c r="B214" s="603" t="s">
        <v>8237</v>
      </c>
      <c r="C214" s="604" t="s">
        <v>13436</v>
      </c>
      <c r="D214" s="605">
        <v>1.5</v>
      </c>
      <c r="E214" s="637">
        <f>F$14</f>
        <v>2.89</v>
      </c>
      <c r="F214" s="607">
        <f>PRODUCT(D214:E214)</f>
        <v>4.335</v>
      </c>
      <c r="G214" s="571"/>
      <c r="H214" s="571"/>
    </row>
    <row r="215" spans="1:8" ht="12" customHeight="1">
      <c r="A215" s="602" t="s">
        <v>4681</v>
      </c>
      <c r="B215" s="603" t="s">
        <v>4682</v>
      </c>
      <c r="C215" s="604" t="s">
        <v>13436</v>
      </c>
      <c r="D215" s="605">
        <v>0.85</v>
      </c>
      <c r="E215" s="637">
        <f>F$12</f>
        <v>2.12</v>
      </c>
      <c r="F215" s="607">
        <f>PRODUCT(D215:E215)</f>
        <v>1.802</v>
      </c>
      <c r="G215" s="571"/>
      <c r="H215" s="571"/>
    </row>
    <row r="216" spans="1:8" ht="12" customHeight="1">
      <c r="A216" s="1077" t="s">
        <v>13444</v>
      </c>
      <c r="B216" s="1078"/>
      <c r="C216" s="1078"/>
      <c r="D216" s="1078"/>
      <c r="E216" s="1078"/>
      <c r="F216" s="607">
        <f>SUM(F214:F215)</f>
        <v>6.1370000000000005</v>
      </c>
      <c r="G216" s="571"/>
      <c r="H216" s="571"/>
    </row>
    <row r="217" spans="1:8" ht="12" customHeight="1">
      <c r="A217" s="1066" t="s">
        <v>13445</v>
      </c>
      <c r="B217" s="1067"/>
      <c r="C217" s="1067"/>
      <c r="D217" s="1067"/>
      <c r="E217" s="1067"/>
      <c r="F217" s="1068"/>
      <c r="G217" s="571"/>
      <c r="H217" s="571"/>
    </row>
    <row r="218" spans="1:8" ht="22.5" customHeight="1">
      <c r="A218" s="602" t="s">
        <v>9717</v>
      </c>
      <c r="B218" s="603" t="s">
        <v>12878</v>
      </c>
      <c r="C218" s="604" t="s">
        <v>6555</v>
      </c>
      <c r="D218" s="605">
        <v>4</v>
      </c>
      <c r="E218" s="606">
        <f>Insumos!D$282</f>
        <v>6</v>
      </c>
      <c r="F218" s="607">
        <f>PRODUCT(D218:E218)</f>
        <v>24</v>
      </c>
      <c r="G218" s="571"/>
      <c r="H218" s="571"/>
    </row>
    <row r="219" spans="1:8" ht="12" customHeight="1">
      <c r="A219" s="1077" t="s">
        <v>10905</v>
      </c>
      <c r="B219" s="1078"/>
      <c r="C219" s="1078"/>
      <c r="D219" s="1078"/>
      <c r="E219" s="1078"/>
      <c r="F219" s="607">
        <f>SUM(F218:F218)</f>
        <v>24</v>
      </c>
      <c r="G219" s="571"/>
      <c r="H219" s="571"/>
    </row>
    <row r="220" spans="1:8" ht="12" customHeight="1">
      <c r="A220" s="1066" t="s">
        <v>8771</v>
      </c>
      <c r="B220" s="1067"/>
      <c r="C220" s="1067"/>
      <c r="D220" s="1067"/>
      <c r="E220" s="1067"/>
      <c r="F220" s="1068"/>
      <c r="G220" s="571"/>
      <c r="H220" s="571"/>
    </row>
    <row r="221" spans="1:8" ht="24" customHeight="1">
      <c r="A221" s="632" t="s">
        <v>8283</v>
      </c>
      <c r="B221" s="603" t="s">
        <v>8284</v>
      </c>
      <c r="C221" s="604" t="s">
        <v>8240</v>
      </c>
      <c r="D221" s="605">
        <v>3.5999999999999999E-3</v>
      </c>
      <c r="E221" s="633">
        <v>309.57600000000002</v>
      </c>
      <c r="F221" s="607">
        <f>PRODUCT(D221:E221)</f>
        <v>1.1144736</v>
      </c>
      <c r="G221" s="571"/>
      <c r="H221" s="571"/>
    </row>
    <row r="222" spans="1:8" ht="12" customHeight="1">
      <c r="A222" s="1077" t="s">
        <v>10886</v>
      </c>
      <c r="B222" s="1078"/>
      <c r="C222" s="1078"/>
      <c r="D222" s="1078"/>
      <c r="E222" s="1078"/>
      <c r="F222" s="607">
        <f>SUM(F221:F221)</f>
        <v>1.1144736</v>
      </c>
      <c r="G222" s="571"/>
      <c r="H222" s="571"/>
    </row>
    <row r="223" spans="1:8" ht="12" customHeight="1">
      <c r="A223" s="1077" t="s">
        <v>6572</v>
      </c>
      <c r="B223" s="1078"/>
      <c r="C223" s="1078"/>
      <c r="D223" s="1078"/>
      <c r="E223" s="608" t="s">
        <v>10906</v>
      </c>
      <c r="F223" s="607">
        <f>SUM(F216,F222,F219)</f>
        <v>31.251473600000001</v>
      </c>
      <c r="G223" s="571"/>
      <c r="H223" s="571"/>
    </row>
    <row r="224" spans="1:8" ht="12" customHeight="1">
      <c r="A224" s="1077"/>
      <c r="B224" s="1078"/>
      <c r="C224" s="1078"/>
      <c r="D224" s="1078"/>
      <c r="E224" s="608" t="s">
        <v>10907</v>
      </c>
      <c r="F224" s="609">
        <f>F$10*(F216)</f>
        <v>7.5362360000000006</v>
      </c>
      <c r="G224" s="571"/>
      <c r="H224" s="571"/>
    </row>
    <row r="225" spans="1:8" ht="12" customHeight="1">
      <c r="A225" s="1077"/>
      <c r="B225" s="1078"/>
      <c r="C225" s="1078"/>
      <c r="D225" s="1078"/>
      <c r="E225" s="608" t="s">
        <v>10908</v>
      </c>
      <c r="F225" s="609">
        <f>SUM(F223:F224)*F$11</f>
        <v>7.7575419200000004</v>
      </c>
      <c r="G225" s="571"/>
      <c r="H225" s="571"/>
    </row>
    <row r="226" spans="1:8" ht="12" customHeight="1">
      <c r="A226" s="1079"/>
      <c r="B226" s="1080"/>
      <c r="C226" s="1080"/>
      <c r="D226" s="1080"/>
      <c r="E226" s="639" t="s">
        <v>10909</v>
      </c>
      <c r="F226" s="611">
        <f>SUM(F223:F225)</f>
        <v>46.545251520000001</v>
      </c>
      <c r="G226" s="571"/>
      <c r="H226" s="571"/>
    </row>
    <row r="227" spans="1:8" ht="12" customHeight="1">
      <c r="A227" s="608"/>
      <c r="B227" s="608"/>
      <c r="C227" s="608"/>
      <c r="D227" s="608"/>
      <c r="E227" s="608"/>
      <c r="F227" s="612"/>
      <c r="G227" s="571"/>
      <c r="H227" s="571"/>
    </row>
    <row r="228" spans="1:8" ht="12.75" customHeight="1">
      <c r="A228" s="608"/>
      <c r="B228" s="608"/>
      <c r="C228" s="608"/>
      <c r="D228" s="608"/>
      <c r="E228" s="608"/>
      <c r="F228" s="612"/>
      <c r="G228" s="571"/>
      <c r="H228" s="571"/>
    </row>
    <row r="229" spans="1:8" ht="12.75" customHeight="1">
      <c r="A229" s="1062" t="s">
        <v>4350</v>
      </c>
      <c r="B229" s="1063"/>
      <c r="C229" s="1063"/>
      <c r="D229" s="1063"/>
      <c r="E229" s="1064" t="s">
        <v>3329</v>
      </c>
      <c r="F229" s="1065"/>
      <c r="G229" s="571"/>
      <c r="H229" s="581" t="s">
        <v>12875</v>
      </c>
    </row>
    <row r="230" spans="1:8" ht="12.75" customHeight="1">
      <c r="A230" s="596" t="s">
        <v>10268</v>
      </c>
      <c r="B230" s="597">
        <f>ROUND(F245,2)</f>
        <v>183.51</v>
      </c>
      <c r="C230" s="590"/>
      <c r="D230" s="590"/>
      <c r="E230" s="630"/>
      <c r="F230" s="631"/>
      <c r="G230" s="571"/>
      <c r="H230" s="571"/>
    </row>
    <row r="231" spans="1:8" ht="12.75" customHeight="1">
      <c r="A231" s="599" t="s">
        <v>12885</v>
      </c>
      <c r="B231" s="600" t="s">
        <v>8261</v>
      </c>
      <c r="C231" s="600" t="s">
        <v>8262</v>
      </c>
      <c r="D231" s="600" t="s">
        <v>8263</v>
      </c>
      <c r="E231" s="600" t="s">
        <v>8264</v>
      </c>
      <c r="F231" s="601" t="s">
        <v>8265</v>
      </c>
      <c r="G231" s="571"/>
      <c r="H231" s="571"/>
    </row>
    <row r="232" spans="1:8" ht="12.75" customHeight="1">
      <c r="A232" s="1066" t="s">
        <v>13437</v>
      </c>
      <c r="B232" s="1067"/>
      <c r="C232" s="1067"/>
      <c r="D232" s="1067"/>
      <c r="E232" s="1067"/>
      <c r="F232" s="1068"/>
      <c r="G232" s="571"/>
      <c r="H232" s="571"/>
    </row>
    <row r="233" spans="1:8" ht="12.75" customHeight="1">
      <c r="A233" s="602" t="s">
        <v>8236</v>
      </c>
      <c r="B233" s="603" t="s">
        <v>8237</v>
      </c>
      <c r="C233" s="604" t="s">
        <v>13436</v>
      </c>
      <c r="D233" s="605">
        <v>3</v>
      </c>
      <c r="E233" s="606">
        <f>F$14</f>
        <v>2.89</v>
      </c>
      <c r="F233" s="607">
        <f>PRODUCT(D233:E233)</f>
        <v>8.67</v>
      </c>
      <c r="G233" s="571"/>
      <c r="H233" s="571"/>
    </row>
    <row r="234" spans="1:8" ht="12.75" customHeight="1">
      <c r="A234" s="602" t="s">
        <v>4681</v>
      </c>
      <c r="B234" s="603" t="s">
        <v>4682</v>
      </c>
      <c r="C234" s="604" t="s">
        <v>13436</v>
      </c>
      <c r="D234" s="605">
        <v>3</v>
      </c>
      <c r="E234" s="606">
        <f>F$12</f>
        <v>2.12</v>
      </c>
      <c r="F234" s="607">
        <f>PRODUCT(D234:E234)</f>
        <v>6.36</v>
      </c>
      <c r="G234" s="571"/>
      <c r="H234" s="571"/>
    </row>
    <row r="235" spans="1:8" ht="12.75" customHeight="1">
      <c r="A235" s="1077" t="s">
        <v>13444</v>
      </c>
      <c r="B235" s="1078"/>
      <c r="C235" s="1078"/>
      <c r="D235" s="1078"/>
      <c r="E235" s="1078"/>
      <c r="F235" s="607">
        <f>SUM(F233:F234)</f>
        <v>15.030000000000001</v>
      </c>
      <c r="G235" s="571"/>
      <c r="H235" s="571"/>
    </row>
    <row r="236" spans="1:8" ht="12.75" customHeight="1">
      <c r="A236" s="1066" t="s">
        <v>13445</v>
      </c>
      <c r="B236" s="1067"/>
      <c r="C236" s="1067"/>
      <c r="D236" s="1067"/>
      <c r="E236" s="1067"/>
      <c r="F236" s="1068"/>
      <c r="G236" s="571"/>
      <c r="H236" s="571"/>
    </row>
    <row r="237" spans="1:8" ht="12.75" customHeight="1">
      <c r="A237" s="602" t="s">
        <v>8238</v>
      </c>
      <c r="B237" s="603" t="s">
        <v>8239</v>
      </c>
      <c r="C237" s="604" t="s">
        <v>8240</v>
      </c>
      <c r="D237" s="605">
        <v>7.1999999999999998E-3</v>
      </c>
      <c r="E237" s="606">
        <f>Insumos!D$13</f>
        <v>42.5</v>
      </c>
      <c r="F237" s="607">
        <f>PRODUCT(D237:E237)</f>
        <v>0.30599999999999999</v>
      </c>
      <c r="G237" s="571"/>
      <c r="H237" s="571"/>
    </row>
    <row r="238" spans="1:8" ht="12.75" customHeight="1">
      <c r="A238" s="602" t="s">
        <v>2943</v>
      </c>
      <c r="B238" s="603" t="s">
        <v>2944</v>
      </c>
      <c r="C238" s="604" t="s">
        <v>8247</v>
      </c>
      <c r="D238" s="605">
        <v>0.49</v>
      </c>
      <c r="E238" s="606">
        <f>Insumos!D$18</f>
        <v>0.4</v>
      </c>
      <c r="F238" s="607">
        <f>PRODUCT(D238:E238)</f>
        <v>0.19600000000000001</v>
      </c>
      <c r="G238" s="571"/>
      <c r="H238" s="571"/>
    </row>
    <row r="239" spans="1:8" ht="12.75" customHeight="1">
      <c r="A239" s="602" t="s">
        <v>8245</v>
      </c>
      <c r="B239" s="603" t="s">
        <v>8246</v>
      </c>
      <c r="C239" s="604" t="s">
        <v>8247</v>
      </c>
      <c r="D239" s="605">
        <v>2.0299999999999998</v>
      </c>
      <c r="E239" s="606">
        <f>Insumos!D$22</f>
        <v>0.46</v>
      </c>
      <c r="F239" s="607">
        <f>PRODUCT(D239:E239)</f>
        <v>0.93379999999999996</v>
      </c>
      <c r="G239" s="571"/>
      <c r="H239" s="571"/>
    </row>
    <row r="240" spans="1:8" ht="12.75" customHeight="1">
      <c r="A240" s="602" t="s">
        <v>10257</v>
      </c>
      <c r="B240" s="603" t="s">
        <v>10258</v>
      </c>
      <c r="C240" s="604" t="s">
        <v>12889</v>
      </c>
      <c r="D240" s="605">
        <v>1.68</v>
      </c>
      <c r="E240" s="606">
        <f>Insumos!D$692</f>
        <v>70.239999999999995</v>
      </c>
      <c r="F240" s="607">
        <f>PRODUCT(D240:E240)</f>
        <v>118.00319999999999</v>
      </c>
      <c r="G240" s="571"/>
      <c r="H240" s="571"/>
    </row>
    <row r="241" spans="1:8" ht="12.75" customHeight="1">
      <c r="A241" s="1077" t="s">
        <v>10905</v>
      </c>
      <c r="B241" s="1078"/>
      <c r="C241" s="1078"/>
      <c r="D241" s="1078"/>
      <c r="E241" s="1078"/>
      <c r="F241" s="607">
        <f>SUM(F237:F240)</f>
        <v>119.43899999999999</v>
      </c>
      <c r="G241" s="571"/>
      <c r="H241" s="571"/>
    </row>
    <row r="242" spans="1:8" ht="12.75" customHeight="1">
      <c r="A242" s="1077" t="s">
        <v>6572</v>
      </c>
      <c r="B242" s="1078"/>
      <c r="C242" s="1078"/>
      <c r="D242" s="1078"/>
      <c r="E242" s="608" t="s">
        <v>10906</v>
      </c>
      <c r="F242" s="607">
        <f>SUM(F235,F241)</f>
        <v>134.46899999999999</v>
      </c>
      <c r="G242" s="571"/>
      <c r="H242" s="571"/>
    </row>
    <row r="243" spans="1:8" ht="12.75" customHeight="1">
      <c r="A243" s="1077"/>
      <c r="B243" s="1078"/>
      <c r="C243" s="1078"/>
      <c r="D243" s="1078"/>
      <c r="E243" s="608" t="s">
        <v>10907</v>
      </c>
      <c r="F243" s="609">
        <f>F$10*(F235)</f>
        <v>18.45684</v>
      </c>
      <c r="G243" s="571"/>
      <c r="H243" s="571"/>
    </row>
    <row r="244" spans="1:8" ht="12.75" customHeight="1">
      <c r="A244" s="1077"/>
      <c r="B244" s="1078"/>
      <c r="C244" s="1078"/>
      <c r="D244" s="1078"/>
      <c r="E244" s="608" t="s">
        <v>10908</v>
      </c>
      <c r="F244" s="609">
        <f>SUM(F242:F243)*F$11</f>
        <v>30.585167999999999</v>
      </c>
      <c r="G244" s="571"/>
      <c r="H244" s="571"/>
    </row>
    <row r="245" spans="1:8" ht="12.75" customHeight="1">
      <c r="A245" s="1079"/>
      <c r="B245" s="1080"/>
      <c r="C245" s="1080"/>
      <c r="D245" s="1080"/>
      <c r="E245" s="639" t="s">
        <v>10909</v>
      </c>
      <c r="F245" s="611">
        <f>SUM(F242:F244)</f>
        <v>183.511008</v>
      </c>
      <c r="G245" s="571"/>
      <c r="H245" s="571"/>
    </row>
    <row r="246" spans="1:8" ht="12.75" customHeight="1">
      <c r="A246" s="608"/>
      <c r="B246" s="608"/>
      <c r="C246" s="608"/>
      <c r="D246" s="608"/>
      <c r="E246" s="608"/>
      <c r="F246" s="612"/>
      <c r="G246" s="571"/>
      <c r="H246" s="571"/>
    </row>
    <row r="247" spans="1:8">
      <c r="A247" s="592"/>
      <c r="B247" s="592"/>
      <c r="C247" s="592"/>
      <c r="D247" s="592"/>
      <c r="E247" s="592"/>
      <c r="F247" s="592"/>
      <c r="G247" s="571"/>
      <c r="H247" s="571"/>
    </row>
    <row r="248" spans="1:8" ht="29.25" customHeight="1">
      <c r="A248" s="1062" t="s">
        <v>8213</v>
      </c>
      <c r="B248" s="1063"/>
      <c r="C248" s="1063"/>
      <c r="D248" s="1063"/>
      <c r="E248" s="1064" t="s">
        <v>3998</v>
      </c>
      <c r="F248" s="1065"/>
      <c r="G248" s="571"/>
      <c r="H248" s="581" t="s">
        <v>12875</v>
      </c>
    </row>
    <row r="249" spans="1:8" ht="12.75" customHeight="1">
      <c r="A249" s="596" t="s">
        <v>10268</v>
      </c>
      <c r="B249" s="597">
        <f>ROUND(F262,2)</f>
        <v>2.99</v>
      </c>
      <c r="C249" s="590"/>
      <c r="D249" s="590"/>
      <c r="E249" s="630"/>
      <c r="F249" s="631"/>
      <c r="G249" s="571"/>
      <c r="H249" s="571"/>
    </row>
    <row r="250" spans="1:8">
      <c r="A250" s="599" t="s">
        <v>12885</v>
      </c>
      <c r="B250" s="600" t="s">
        <v>8261</v>
      </c>
      <c r="C250" s="600" t="s">
        <v>8262</v>
      </c>
      <c r="D250" s="600" t="s">
        <v>8263</v>
      </c>
      <c r="E250" s="600" t="s">
        <v>8264</v>
      </c>
      <c r="F250" s="601" t="s">
        <v>8265</v>
      </c>
      <c r="G250" s="571"/>
      <c r="H250" s="571"/>
    </row>
    <row r="251" spans="1:8">
      <c r="A251" s="1066" t="s">
        <v>13437</v>
      </c>
      <c r="B251" s="1067"/>
      <c r="C251" s="1067"/>
      <c r="D251" s="1067"/>
      <c r="E251" s="1067"/>
      <c r="F251" s="1068"/>
      <c r="G251" s="571"/>
      <c r="H251" s="571"/>
    </row>
    <row r="252" spans="1:8">
      <c r="A252" s="602" t="s">
        <v>8236</v>
      </c>
      <c r="B252" s="603" t="s">
        <v>8237</v>
      </c>
      <c r="C252" s="604" t="s">
        <v>13436</v>
      </c>
      <c r="D252" s="605">
        <v>0.1</v>
      </c>
      <c r="E252" s="606">
        <f>F$14</f>
        <v>2.89</v>
      </c>
      <c r="F252" s="607">
        <f>PRODUCT(D252:E252)</f>
        <v>0.28900000000000003</v>
      </c>
      <c r="G252" s="571"/>
      <c r="H252" s="571"/>
    </row>
    <row r="253" spans="1:8">
      <c r="A253" s="602" t="s">
        <v>4681</v>
      </c>
      <c r="B253" s="603" t="s">
        <v>4682</v>
      </c>
      <c r="C253" s="604" t="s">
        <v>13436</v>
      </c>
      <c r="D253" s="605">
        <v>0.1</v>
      </c>
      <c r="E253" s="606">
        <f>F$12</f>
        <v>2.12</v>
      </c>
      <c r="F253" s="607">
        <f>PRODUCT(D253:E253)</f>
        <v>0.21200000000000002</v>
      </c>
      <c r="G253" s="571"/>
      <c r="H253" s="571"/>
    </row>
    <row r="254" spans="1:8">
      <c r="A254" s="1077" t="s">
        <v>13444</v>
      </c>
      <c r="B254" s="1078"/>
      <c r="C254" s="1078"/>
      <c r="D254" s="1078"/>
      <c r="E254" s="1078"/>
      <c r="F254" s="607">
        <f>SUM(F252:F253)</f>
        <v>0.50100000000000011</v>
      </c>
      <c r="G254" s="571"/>
      <c r="H254" s="571"/>
    </row>
    <row r="255" spans="1:8">
      <c r="A255" s="1066" t="s">
        <v>13445</v>
      </c>
      <c r="B255" s="1067"/>
      <c r="C255" s="1067"/>
      <c r="D255" s="1067"/>
      <c r="E255" s="1067"/>
      <c r="F255" s="1068"/>
      <c r="G255" s="571"/>
      <c r="H255" s="571"/>
    </row>
    <row r="256" spans="1:8">
      <c r="A256" s="602" t="s">
        <v>8238</v>
      </c>
      <c r="B256" s="603" t="s">
        <v>8239</v>
      </c>
      <c r="C256" s="604" t="s">
        <v>8240</v>
      </c>
      <c r="D256" s="605">
        <v>6.1000000000000004E-3</v>
      </c>
      <c r="E256" s="606">
        <f>Insumos!D$13</f>
        <v>42.5</v>
      </c>
      <c r="F256" s="607">
        <f>PRODUCT(D256:E256)</f>
        <v>0.25925000000000004</v>
      </c>
      <c r="G256" s="571"/>
      <c r="H256" s="571"/>
    </row>
    <row r="257" spans="1:8">
      <c r="A257" s="602" t="s">
        <v>8245</v>
      </c>
      <c r="B257" s="603" t="s">
        <v>8246</v>
      </c>
      <c r="C257" s="604" t="s">
        <v>8247</v>
      </c>
      <c r="D257" s="605">
        <v>2.4300000000000002</v>
      </c>
      <c r="E257" s="606">
        <f>Insumos!D$22</f>
        <v>0.46</v>
      </c>
      <c r="F257" s="607">
        <f>PRODUCT(D257:E257)</f>
        <v>1.1178000000000001</v>
      </c>
      <c r="G257" s="571"/>
      <c r="H257" s="571"/>
    </row>
    <row r="258" spans="1:8">
      <c r="A258" s="1077" t="s">
        <v>10905</v>
      </c>
      <c r="B258" s="1078"/>
      <c r="C258" s="1078"/>
      <c r="D258" s="1078"/>
      <c r="E258" s="1078"/>
      <c r="F258" s="607">
        <f>SUM(F256:F257)</f>
        <v>1.3770500000000001</v>
      </c>
      <c r="G258" s="571"/>
      <c r="H258" s="571"/>
    </row>
    <row r="259" spans="1:8">
      <c r="A259" s="1077" t="s">
        <v>6572</v>
      </c>
      <c r="B259" s="1078"/>
      <c r="C259" s="1078"/>
      <c r="D259" s="1078"/>
      <c r="E259" s="608" t="s">
        <v>10906</v>
      </c>
      <c r="F259" s="607">
        <f>SUM(F254,F258)</f>
        <v>1.8780500000000002</v>
      </c>
      <c r="G259" s="571"/>
      <c r="H259" s="571"/>
    </row>
    <row r="260" spans="1:8">
      <c r="A260" s="1077"/>
      <c r="B260" s="1078"/>
      <c r="C260" s="1078"/>
      <c r="D260" s="1078"/>
      <c r="E260" s="608" t="s">
        <v>10907</v>
      </c>
      <c r="F260" s="609">
        <f>F$10*(F254)</f>
        <v>0.61522800000000011</v>
      </c>
      <c r="G260" s="571"/>
      <c r="H260" s="571"/>
    </row>
    <row r="261" spans="1:8">
      <c r="A261" s="1077"/>
      <c r="B261" s="1078"/>
      <c r="C261" s="1078"/>
      <c r="D261" s="1078"/>
      <c r="E261" s="608" t="s">
        <v>10908</v>
      </c>
      <c r="F261" s="609">
        <f>SUM(F259:F260)*F$11</f>
        <v>0.49865560000000003</v>
      </c>
      <c r="G261" s="571"/>
      <c r="H261" s="571"/>
    </row>
    <row r="262" spans="1:8">
      <c r="A262" s="1079"/>
      <c r="B262" s="1080"/>
      <c r="C262" s="1080"/>
      <c r="D262" s="1080"/>
      <c r="E262" s="639" t="s">
        <v>10909</v>
      </c>
      <c r="F262" s="611">
        <f>SUM(F259:F261)</f>
        <v>2.9919336000000003</v>
      </c>
      <c r="G262" s="571"/>
      <c r="H262" s="571" t="s">
        <v>12880</v>
      </c>
    </row>
    <row r="263" spans="1:8">
      <c r="A263" s="571"/>
      <c r="B263" s="571"/>
      <c r="C263" s="571"/>
      <c r="D263" s="571"/>
      <c r="E263" s="571"/>
      <c r="F263" s="571"/>
      <c r="G263" s="571"/>
      <c r="H263" s="571"/>
    </row>
    <row r="264" spans="1:8" ht="12" customHeight="1">
      <c r="A264" s="571"/>
      <c r="B264" s="571"/>
      <c r="C264" s="571"/>
      <c r="D264" s="571"/>
      <c r="E264" s="571"/>
      <c r="F264" s="571"/>
      <c r="G264" s="571"/>
      <c r="H264" s="571"/>
    </row>
    <row r="265" spans="1:8" ht="24" customHeight="1">
      <c r="A265" s="1062" t="s">
        <v>3320</v>
      </c>
      <c r="B265" s="1063"/>
      <c r="C265" s="1063"/>
      <c r="D265" s="1063"/>
      <c r="E265" s="1064" t="s">
        <v>3998</v>
      </c>
      <c r="F265" s="1065"/>
      <c r="G265" s="571"/>
      <c r="H265" s="581" t="s">
        <v>12875</v>
      </c>
    </row>
    <row r="266" spans="1:8" ht="12" customHeight="1">
      <c r="A266" s="596" t="s">
        <v>10268</v>
      </c>
      <c r="B266" s="597">
        <f>ROUND(F280,2)</f>
        <v>13.03</v>
      </c>
      <c r="C266" s="590"/>
      <c r="D266" s="590"/>
      <c r="E266" s="630"/>
      <c r="F266" s="631"/>
      <c r="G266" s="571"/>
      <c r="H266" s="571"/>
    </row>
    <row r="267" spans="1:8" ht="12" customHeight="1">
      <c r="A267" s="599" t="s">
        <v>12885</v>
      </c>
      <c r="B267" s="600" t="s">
        <v>8261</v>
      </c>
      <c r="C267" s="600" t="s">
        <v>8262</v>
      </c>
      <c r="D267" s="600" t="s">
        <v>8263</v>
      </c>
      <c r="E267" s="600" t="s">
        <v>8264</v>
      </c>
      <c r="F267" s="601" t="s">
        <v>8265</v>
      </c>
      <c r="G267" s="571"/>
      <c r="H267" s="571"/>
    </row>
    <row r="268" spans="1:8" ht="12" customHeight="1">
      <c r="A268" s="1066" t="s">
        <v>13437</v>
      </c>
      <c r="B268" s="1067"/>
      <c r="C268" s="1067"/>
      <c r="D268" s="1067"/>
      <c r="E268" s="1067"/>
      <c r="F268" s="1068"/>
      <c r="G268" s="571"/>
      <c r="H268" s="571"/>
    </row>
    <row r="269" spans="1:8" ht="12" customHeight="1">
      <c r="A269" s="602" t="s">
        <v>8236</v>
      </c>
      <c r="B269" s="603" t="s">
        <v>8237</v>
      </c>
      <c r="C269" s="604" t="s">
        <v>13436</v>
      </c>
      <c r="D269" s="605">
        <v>0.6</v>
      </c>
      <c r="E269" s="606">
        <f>F$14</f>
        <v>2.89</v>
      </c>
      <c r="F269" s="607">
        <f>PRODUCT(D269:E269)</f>
        <v>1.734</v>
      </c>
      <c r="G269" s="571"/>
      <c r="H269" s="571"/>
    </row>
    <row r="270" spans="1:8" ht="12" customHeight="1">
      <c r="A270" s="602" t="s">
        <v>4681</v>
      </c>
      <c r="B270" s="603" t="s">
        <v>4682</v>
      </c>
      <c r="C270" s="604" t="s">
        <v>13436</v>
      </c>
      <c r="D270" s="605">
        <v>0.6</v>
      </c>
      <c r="E270" s="606">
        <f>F$12</f>
        <v>2.12</v>
      </c>
      <c r="F270" s="607">
        <f>PRODUCT(D270:E270)</f>
        <v>1.272</v>
      </c>
      <c r="G270" s="571"/>
      <c r="H270" s="571"/>
    </row>
    <row r="271" spans="1:8" ht="12" customHeight="1">
      <c r="A271" s="1077" t="s">
        <v>13444</v>
      </c>
      <c r="B271" s="1078"/>
      <c r="C271" s="1078"/>
      <c r="D271" s="1078"/>
      <c r="E271" s="1078"/>
      <c r="F271" s="607">
        <f>SUM(F269:F270)</f>
        <v>3.0060000000000002</v>
      </c>
      <c r="G271" s="571"/>
      <c r="H271" s="571"/>
    </row>
    <row r="272" spans="1:8" ht="12" customHeight="1">
      <c r="A272" s="1066" t="s">
        <v>13445</v>
      </c>
      <c r="B272" s="1067"/>
      <c r="C272" s="1067"/>
      <c r="D272" s="1067"/>
      <c r="E272" s="1067"/>
      <c r="F272" s="1068"/>
      <c r="G272" s="571"/>
      <c r="H272" s="571"/>
    </row>
    <row r="273" spans="1:8" ht="12" customHeight="1">
      <c r="A273" s="602" t="s">
        <v>8238</v>
      </c>
      <c r="B273" s="603" t="s">
        <v>8239</v>
      </c>
      <c r="C273" s="604" t="s">
        <v>8240</v>
      </c>
      <c r="D273" s="605">
        <v>2.4299999999999999E-2</v>
      </c>
      <c r="E273" s="606">
        <f>Insumos!D$13</f>
        <v>42.5</v>
      </c>
      <c r="F273" s="607">
        <f>PRODUCT(D273:E273)</f>
        <v>1.0327499999999998</v>
      </c>
      <c r="G273" s="571"/>
      <c r="H273" s="571"/>
    </row>
    <row r="274" spans="1:8" ht="12" customHeight="1">
      <c r="A274" s="602" t="s">
        <v>2943</v>
      </c>
      <c r="B274" s="603" t="s">
        <v>2944</v>
      </c>
      <c r="C274" s="604" t="s">
        <v>8247</v>
      </c>
      <c r="D274" s="605">
        <v>3.64</v>
      </c>
      <c r="E274" s="606">
        <f>Insumos!D$18</f>
        <v>0.4</v>
      </c>
      <c r="F274" s="607">
        <f>PRODUCT(D274:E274)</f>
        <v>1.4560000000000002</v>
      </c>
      <c r="G274" s="571"/>
      <c r="H274" s="571"/>
    </row>
    <row r="275" spans="1:8" ht="12" customHeight="1">
      <c r="A275" s="602" t="s">
        <v>8245</v>
      </c>
      <c r="B275" s="603" t="s">
        <v>8246</v>
      </c>
      <c r="C275" s="604" t="s">
        <v>8247</v>
      </c>
      <c r="D275" s="605">
        <v>3.64</v>
      </c>
      <c r="E275" s="606">
        <f>Insumos!D$22</f>
        <v>0.46</v>
      </c>
      <c r="F275" s="607">
        <f>PRODUCT(D275:E275)</f>
        <v>1.6744000000000001</v>
      </c>
      <c r="G275" s="571"/>
      <c r="H275" s="571"/>
    </row>
    <row r="276" spans="1:8" ht="12" customHeight="1">
      <c r="A276" s="1077" t="s">
        <v>10905</v>
      </c>
      <c r="B276" s="1078"/>
      <c r="C276" s="1078"/>
      <c r="D276" s="1078"/>
      <c r="E276" s="1078"/>
      <c r="F276" s="607">
        <f>SUM(F273:F275)</f>
        <v>4.1631499999999999</v>
      </c>
      <c r="G276" s="571"/>
      <c r="H276" s="571"/>
    </row>
    <row r="277" spans="1:8" ht="12" customHeight="1">
      <c r="A277" s="1077" t="s">
        <v>6572</v>
      </c>
      <c r="B277" s="1078"/>
      <c r="C277" s="1078"/>
      <c r="D277" s="1078"/>
      <c r="E277" s="608" t="s">
        <v>10906</v>
      </c>
      <c r="F277" s="607">
        <f>SUM(F271,F276)</f>
        <v>7.1691500000000001</v>
      </c>
      <c r="G277" s="571"/>
      <c r="H277" s="571"/>
    </row>
    <row r="278" spans="1:8" ht="12" customHeight="1">
      <c r="A278" s="1077"/>
      <c r="B278" s="1078"/>
      <c r="C278" s="1078"/>
      <c r="D278" s="1078"/>
      <c r="E278" s="608" t="s">
        <v>10907</v>
      </c>
      <c r="F278" s="609">
        <f>F$10*(F271)</f>
        <v>3.6913680000000002</v>
      </c>
      <c r="G278" s="571"/>
      <c r="H278" s="571"/>
    </row>
    <row r="279" spans="1:8" ht="12" customHeight="1">
      <c r="A279" s="1077"/>
      <c r="B279" s="1078"/>
      <c r="C279" s="1078"/>
      <c r="D279" s="1078"/>
      <c r="E279" s="608" t="s">
        <v>10908</v>
      </c>
      <c r="F279" s="609">
        <f>SUM(F277:F278)*F$11</f>
        <v>2.1721036000000002</v>
      </c>
      <c r="G279" s="571"/>
      <c r="H279" s="571"/>
    </row>
    <row r="280" spans="1:8" ht="12" customHeight="1">
      <c r="A280" s="1079"/>
      <c r="B280" s="1080"/>
      <c r="C280" s="1080"/>
      <c r="D280" s="1080"/>
      <c r="E280" s="639" t="s">
        <v>10909</v>
      </c>
      <c r="F280" s="611">
        <f>SUM(F277:F279)</f>
        <v>13.032621600000001</v>
      </c>
      <c r="G280" s="571"/>
      <c r="H280" s="571" t="s">
        <v>12880</v>
      </c>
    </row>
    <row r="281" spans="1:8" ht="12" customHeight="1">
      <c r="A281" s="608"/>
      <c r="B281" s="608"/>
      <c r="C281" s="608"/>
      <c r="D281" s="608"/>
      <c r="E281" s="608"/>
      <c r="F281" s="612"/>
      <c r="G281" s="571"/>
      <c r="H281" s="571"/>
    </row>
    <row r="282" spans="1:8" ht="10.9" customHeight="1">
      <c r="A282" s="571"/>
      <c r="B282" s="571"/>
      <c r="C282" s="571"/>
      <c r="D282" s="571"/>
      <c r="E282" s="571"/>
      <c r="F282" s="571"/>
      <c r="G282" s="571"/>
      <c r="H282" s="571"/>
    </row>
    <row r="283" spans="1:8" ht="28.5" customHeight="1">
      <c r="A283" s="1062" t="s">
        <v>13875</v>
      </c>
      <c r="B283" s="1063"/>
      <c r="C283" s="1063"/>
      <c r="D283" s="1063"/>
      <c r="E283" s="646"/>
      <c r="F283" s="644" t="s">
        <v>3998</v>
      </c>
      <c r="G283" s="571"/>
      <c r="H283" s="571"/>
    </row>
    <row r="284" spans="1:8" ht="10.9" customHeight="1">
      <c r="A284" s="596" t="s">
        <v>10268</v>
      </c>
      <c r="B284" s="597">
        <f>ROUND(F297,2)</f>
        <v>18.2</v>
      </c>
      <c r="C284" s="640"/>
      <c r="D284" s="640"/>
      <c r="E284" s="630"/>
      <c r="F284" s="631"/>
      <c r="G284" s="571"/>
      <c r="H284" s="571"/>
    </row>
    <row r="285" spans="1:8" ht="10.9" customHeight="1">
      <c r="A285" s="599" t="s">
        <v>12885</v>
      </c>
      <c r="B285" s="600" t="s">
        <v>8261</v>
      </c>
      <c r="C285" s="600" t="s">
        <v>8262</v>
      </c>
      <c r="D285" s="600" t="s">
        <v>8263</v>
      </c>
      <c r="E285" s="600" t="s">
        <v>8264</v>
      </c>
      <c r="F285" s="601" t="s">
        <v>8265</v>
      </c>
      <c r="G285" s="571"/>
      <c r="H285" s="571"/>
    </row>
    <row r="286" spans="1:8" ht="10.9" customHeight="1">
      <c r="A286" s="1066" t="s">
        <v>13437</v>
      </c>
      <c r="B286" s="1067"/>
      <c r="C286" s="1067"/>
      <c r="D286" s="1067"/>
      <c r="E286" s="1067"/>
      <c r="F286" s="1068"/>
      <c r="G286" s="571"/>
      <c r="H286" s="571"/>
    </row>
    <row r="287" spans="1:8" ht="10.9" customHeight="1">
      <c r="A287" s="602" t="s">
        <v>8236</v>
      </c>
      <c r="B287" s="603" t="s">
        <v>8237</v>
      </c>
      <c r="C287" s="604" t="s">
        <v>13436</v>
      </c>
      <c r="D287" s="605">
        <v>1</v>
      </c>
      <c r="E287" s="606">
        <f>F$14</f>
        <v>2.89</v>
      </c>
      <c r="F287" s="607">
        <f>PRODUCT(D287:E287)</f>
        <v>2.89</v>
      </c>
      <c r="G287" s="571"/>
      <c r="H287" s="571"/>
    </row>
    <row r="288" spans="1:8" ht="10.9" customHeight="1">
      <c r="A288" s="602" t="s">
        <v>4681</v>
      </c>
      <c r="B288" s="603" t="s">
        <v>4682</v>
      </c>
      <c r="C288" s="604" t="s">
        <v>13436</v>
      </c>
      <c r="D288" s="605">
        <v>1.1499999999999999</v>
      </c>
      <c r="E288" s="606">
        <f>F$12</f>
        <v>2.12</v>
      </c>
      <c r="F288" s="607">
        <f>PRODUCT(D288:E288)</f>
        <v>2.4379999999999997</v>
      </c>
      <c r="G288" s="571"/>
      <c r="H288" s="571"/>
    </row>
    <row r="289" spans="1:8" ht="10.9" customHeight="1">
      <c r="A289" s="1077" t="s">
        <v>13444</v>
      </c>
      <c r="B289" s="1078"/>
      <c r="C289" s="1078"/>
      <c r="D289" s="1078"/>
      <c r="E289" s="1078"/>
      <c r="F289" s="607">
        <f>SUM(F287:F288)</f>
        <v>5.3279999999999994</v>
      </c>
      <c r="G289" s="571"/>
      <c r="H289" s="571"/>
    </row>
    <row r="290" spans="1:8" ht="10.9" customHeight="1">
      <c r="A290" s="1066" t="s">
        <v>13445</v>
      </c>
      <c r="B290" s="1067"/>
      <c r="C290" s="1067"/>
      <c r="D290" s="1067"/>
      <c r="E290" s="1067"/>
      <c r="F290" s="1068"/>
      <c r="G290" s="571"/>
      <c r="H290" s="571"/>
    </row>
    <row r="291" spans="1:8" ht="10.9" customHeight="1">
      <c r="A291" s="602" t="s">
        <v>8238</v>
      </c>
      <c r="B291" s="603" t="s">
        <v>8239</v>
      </c>
      <c r="C291" s="604" t="s">
        <v>8240</v>
      </c>
      <c r="D291" s="605">
        <v>1.8200000000000001E-2</v>
      </c>
      <c r="E291" s="606">
        <f>Insumos!D$13</f>
        <v>42.5</v>
      </c>
      <c r="F291" s="607">
        <f>PRODUCT(D291:E291)</f>
        <v>0.77350000000000008</v>
      </c>
      <c r="G291" s="571"/>
      <c r="H291" s="571"/>
    </row>
    <row r="292" spans="1:8" ht="10.9" customHeight="1">
      <c r="A292" s="602" t="s">
        <v>8245</v>
      </c>
      <c r="B292" s="603" t="s">
        <v>8246</v>
      </c>
      <c r="C292" s="604" t="s">
        <v>8247</v>
      </c>
      <c r="D292" s="605">
        <v>5.48</v>
      </c>
      <c r="E292" s="606">
        <f>Insumos!D$22</f>
        <v>0.46</v>
      </c>
      <c r="F292" s="607">
        <f>PRODUCT(D292:E292)</f>
        <v>2.5208000000000004</v>
      </c>
      <c r="G292" s="571"/>
      <c r="H292" s="571"/>
    </row>
    <row r="293" spans="1:8" ht="10.9" customHeight="1">
      <c r="A293" s="1077" t="s">
        <v>10905</v>
      </c>
      <c r="B293" s="1078"/>
      <c r="C293" s="1078"/>
      <c r="D293" s="1078"/>
      <c r="E293" s="1078"/>
      <c r="F293" s="607">
        <f>SUM(F291:F292)</f>
        <v>3.2943000000000007</v>
      </c>
      <c r="G293" s="571"/>
      <c r="H293" s="571"/>
    </row>
    <row r="294" spans="1:8" ht="10.9" customHeight="1">
      <c r="A294" s="1077" t="s">
        <v>6572</v>
      </c>
      <c r="B294" s="1078"/>
      <c r="C294" s="1078"/>
      <c r="D294" s="1078"/>
      <c r="E294" s="608" t="s">
        <v>10906</v>
      </c>
      <c r="F294" s="607">
        <f>SUM(F289,F293)</f>
        <v>8.6222999999999992</v>
      </c>
      <c r="G294" s="571"/>
      <c r="H294" s="571"/>
    </row>
    <row r="295" spans="1:8" ht="10.9" customHeight="1">
      <c r="A295" s="1077"/>
      <c r="B295" s="1078"/>
      <c r="C295" s="1078"/>
      <c r="D295" s="1078"/>
      <c r="E295" s="608" t="s">
        <v>10907</v>
      </c>
      <c r="F295" s="609">
        <f>F$10*(F289)</f>
        <v>6.5427839999999993</v>
      </c>
      <c r="G295" s="571"/>
      <c r="H295" s="571"/>
    </row>
    <row r="296" spans="1:8" ht="10.9" customHeight="1">
      <c r="A296" s="1077"/>
      <c r="B296" s="1078"/>
      <c r="C296" s="1078"/>
      <c r="D296" s="1078"/>
      <c r="E296" s="608" t="s">
        <v>10908</v>
      </c>
      <c r="F296" s="609">
        <f>SUM(F294:F295)*F$11</f>
        <v>3.0330168</v>
      </c>
      <c r="G296" s="571"/>
      <c r="H296" s="571"/>
    </row>
    <row r="297" spans="1:8" ht="10.9" customHeight="1">
      <c r="A297" s="1079"/>
      <c r="B297" s="1080"/>
      <c r="C297" s="1080"/>
      <c r="D297" s="1080"/>
      <c r="E297" s="639" t="s">
        <v>10909</v>
      </c>
      <c r="F297" s="611">
        <f>SUM(F294:F296)</f>
        <v>18.198100799999999</v>
      </c>
      <c r="G297" s="571"/>
      <c r="H297" s="571"/>
    </row>
    <row r="298" spans="1:8" ht="10.9" customHeight="1">
      <c r="A298" s="608"/>
      <c r="B298" s="608"/>
      <c r="C298" s="608"/>
      <c r="D298" s="608"/>
      <c r="E298" s="608"/>
      <c r="F298" s="612"/>
      <c r="G298" s="571"/>
      <c r="H298" s="571"/>
    </row>
    <row r="299" spans="1:8" ht="10.9" customHeight="1">
      <c r="A299" s="608"/>
      <c r="B299" s="608"/>
      <c r="C299" s="608"/>
      <c r="D299" s="608"/>
      <c r="E299" s="608"/>
      <c r="F299" s="612"/>
      <c r="G299" s="571"/>
      <c r="H299" s="571"/>
    </row>
    <row r="300" spans="1:8" ht="28.5" customHeight="1">
      <c r="A300" s="1062" t="s">
        <v>13877</v>
      </c>
      <c r="B300" s="1063"/>
      <c r="C300" s="1063"/>
      <c r="D300" s="1063"/>
      <c r="E300" s="646"/>
      <c r="F300" s="644" t="s">
        <v>3998</v>
      </c>
      <c r="G300" s="571"/>
      <c r="H300" s="571"/>
    </row>
    <row r="301" spans="1:8" ht="10.9" customHeight="1">
      <c r="A301" s="596" t="s">
        <v>10268</v>
      </c>
      <c r="B301" s="597">
        <f>ROUND(F314,2)</f>
        <v>22.15</v>
      </c>
      <c r="C301" s="640"/>
      <c r="D301" s="640"/>
      <c r="E301" s="630"/>
      <c r="F301" s="631"/>
      <c r="G301" s="571"/>
      <c r="H301" s="571"/>
    </row>
    <row r="302" spans="1:8" ht="10.9" customHeight="1">
      <c r="A302" s="599" t="s">
        <v>12885</v>
      </c>
      <c r="B302" s="600" t="s">
        <v>8261</v>
      </c>
      <c r="C302" s="600" t="s">
        <v>8262</v>
      </c>
      <c r="D302" s="600" t="s">
        <v>8263</v>
      </c>
      <c r="E302" s="600" t="s">
        <v>8264</v>
      </c>
      <c r="F302" s="601" t="s">
        <v>8265</v>
      </c>
      <c r="G302" s="571"/>
      <c r="H302" s="571"/>
    </row>
    <row r="303" spans="1:8" ht="10.9" customHeight="1">
      <c r="A303" s="1066" t="s">
        <v>13437</v>
      </c>
      <c r="B303" s="1067"/>
      <c r="C303" s="1067"/>
      <c r="D303" s="1067"/>
      <c r="E303" s="1067"/>
      <c r="F303" s="1068"/>
      <c r="G303" s="571"/>
      <c r="H303" s="571"/>
    </row>
    <row r="304" spans="1:8" ht="10.9" customHeight="1">
      <c r="A304" s="602" t="s">
        <v>8236</v>
      </c>
      <c r="B304" s="603" t="s">
        <v>8237</v>
      </c>
      <c r="C304" s="604" t="s">
        <v>13436</v>
      </c>
      <c r="D304" s="605">
        <v>1</v>
      </c>
      <c r="E304" s="606">
        <f>F$14</f>
        <v>2.89</v>
      </c>
      <c r="F304" s="607">
        <f>PRODUCT(D304:E304)</f>
        <v>2.89</v>
      </c>
      <c r="G304" s="571"/>
      <c r="H304" s="571"/>
    </row>
    <row r="305" spans="1:8" ht="10.9" customHeight="1">
      <c r="A305" s="602" t="s">
        <v>4681</v>
      </c>
      <c r="B305" s="603" t="s">
        <v>4682</v>
      </c>
      <c r="C305" s="604" t="s">
        <v>13436</v>
      </c>
      <c r="D305" s="605">
        <v>1.1499999999999999</v>
      </c>
      <c r="E305" s="606">
        <f>F$12</f>
        <v>2.12</v>
      </c>
      <c r="F305" s="607">
        <f>PRODUCT(D305:E305)</f>
        <v>2.4379999999999997</v>
      </c>
      <c r="G305" s="571"/>
      <c r="H305" s="571"/>
    </row>
    <row r="306" spans="1:8" ht="10.9" customHeight="1">
      <c r="A306" s="1077" t="s">
        <v>13444</v>
      </c>
      <c r="B306" s="1078"/>
      <c r="C306" s="1078"/>
      <c r="D306" s="1078"/>
      <c r="E306" s="1078"/>
      <c r="F306" s="607">
        <f>SUM(F304:F305)</f>
        <v>5.3279999999999994</v>
      </c>
      <c r="G306" s="571"/>
      <c r="H306" s="571"/>
    </row>
    <row r="307" spans="1:8" ht="10.9" customHeight="1">
      <c r="A307" s="1066" t="s">
        <v>13445</v>
      </c>
      <c r="B307" s="1067"/>
      <c r="C307" s="1067"/>
      <c r="D307" s="1067"/>
      <c r="E307" s="1067"/>
      <c r="F307" s="1068"/>
      <c r="G307" s="571"/>
      <c r="H307" s="571"/>
    </row>
    <row r="308" spans="1:8" ht="10.9" customHeight="1">
      <c r="A308" s="602" t="s">
        <v>8238</v>
      </c>
      <c r="B308" s="603" t="s">
        <v>8239</v>
      </c>
      <c r="C308" s="604" t="s">
        <v>8240</v>
      </c>
      <c r="D308" s="605">
        <v>3.6400000000000002E-2</v>
      </c>
      <c r="E308" s="606">
        <f>Insumos!D$13</f>
        <v>42.5</v>
      </c>
      <c r="F308" s="607">
        <f>PRODUCT(D308:E308)</f>
        <v>1.5470000000000002</v>
      </c>
      <c r="G308" s="571"/>
      <c r="H308" s="571"/>
    </row>
    <row r="309" spans="1:8" ht="10.9" customHeight="1">
      <c r="A309" s="602" t="s">
        <v>8245</v>
      </c>
      <c r="B309" s="603" t="s">
        <v>8246</v>
      </c>
      <c r="C309" s="604" t="s">
        <v>8247</v>
      </c>
      <c r="D309" s="605">
        <v>10.96</v>
      </c>
      <c r="E309" s="606">
        <f>Insumos!D$22</f>
        <v>0.46</v>
      </c>
      <c r="F309" s="607">
        <f>PRODUCT(D309:E309)</f>
        <v>5.0416000000000007</v>
      </c>
      <c r="G309" s="571"/>
      <c r="H309" s="571"/>
    </row>
    <row r="310" spans="1:8" ht="10.9" customHeight="1">
      <c r="A310" s="1077" t="s">
        <v>10905</v>
      </c>
      <c r="B310" s="1078"/>
      <c r="C310" s="1078"/>
      <c r="D310" s="1078"/>
      <c r="E310" s="1078"/>
      <c r="F310" s="607">
        <f>SUM(F308:F309)</f>
        <v>6.5886000000000013</v>
      </c>
      <c r="G310" s="571"/>
      <c r="H310" s="571"/>
    </row>
    <row r="311" spans="1:8" ht="10.9" customHeight="1">
      <c r="A311" s="1077" t="s">
        <v>6572</v>
      </c>
      <c r="B311" s="1078"/>
      <c r="C311" s="1078"/>
      <c r="D311" s="1078"/>
      <c r="E311" s="608" t="s">
        <v>10906</v>
      </c>
      <c r="F311" s="607">
        <f>SUM(F306,F310)</f>
        <v>11.916600000000001</v>
      </c>
      <c r="G311" s="571"/>
      <c r="H311" s="571"/>
    </row>
    <row r="312" spans="1:8" ht="10.9" customHeight="1">
      <c r="A312" s="1077"/>
      <c r="B312" s="1078"/>
      <c r="C312" s="1078"/>
      <c r="D312" s="1078"/>
      <c r="E312" s="608" t="s">
        <v>10907</v>
      </c>
      <c r="F312" s="609">
        <f>F$10*(F306)</f>
        <v>6.5427839999999993</v>
      </c>
      <c r="G312" s="571"/>
      <c r="H312" s="571"/>
    </row>
    <row r="313" spans="1:8" ht="10.9" customHeight="1">
      <c r="A313" s="1077"/>
      <c r="B313" s="1078"/>
      <c r="C313" s="1078"/>
      <c r="D313" s="1078"/>
      <c r="E313" s="608" t="s">
        <v>10908</v>
      </c>
      <c r="F313" s="609">
        <f>SUM(F311:F312)*F$11</f>
        <v>3.6918768000000002</v>
      </c>
      <c r="G313" s="571"/>
      <c r="H313" s="571"/>
    </row>
    <row r="314" spans="1:8" ht="10.9" customHeight="1">
      <c r="A314" s="1079"/>
      <c r="B314" s="1080"/>
      <c r="C314" s="1080"/>
      <c r="D314" s="1080"/>
      <c r="E314" s="639" t="s">
        <v>10909</v>
      </c>
      <c r="F314" s="611">
        <f>SUM(F311:F313)</f>
        <v>22.151260799999999</v>
      </c>
      <c r="G314" s="571"/>
      <c r="H314" s="571"/>
    </row>
    <row r="315" spans="1:8" ht="10.9" customHeight="1">
      <c r="A315" s="608"/>
      <c r="B315" s="608"/>
      <c r="C315" s="608"/>
      <c r="D315" s="608"/>
      <c r="E315" s="608"/>
      <c r="F315" s="612"/>
      <c r="G315" s="571"/>
      <c r="H315" s="571"/>
    </row>
    <row r="316" spans="1:8" ht="10.9" customHeight="1">
      <c r="A316" s="608"/>
      <c r="B316" s="608"/>
      <c r="C316" s="608"/>
      <c r="D316" s="608"/>
      <c r="E316" s="608"/>
      <c r="F316" s="612"/>
      <c r="G316" s="571"/>
      <c r="H316" s="571"/>
    </row>
    <row r="317" spans="1:8" ht="10.9" customHeight="1">
      <c r="A317" s="608"/>
      <c r="B317" s="608"/>
      <c r="C317" s="608"/>
      <c r="D317" s="608"/>
      <c r="E317" s="608"/>
      <c r="F317" s="612"/>
      <c r="G317" s="571"/>
      <c r="H317" s="571"/>
    </row>
    <row r="318" spans="1:8" ht="10.9" customHeight="1">
      <c r="A318" s="608"/>
      <c r="B318" s="608"/>
      <c r="C318" s="608"/>
      <c r="D318" s="608"/>
      <c r="E318" s="608"/>
      <c r="F318" s="612"/>
      <c r="G318" s="571"/>
      <c r="H318" s="571"/>
    </row>
    <row r="319" spans="1:8" ht="10.9" customHeight="1">
      <c r="A319" s="1062" t="s">
        <v>11814</v>
      </c>
      <c r="B319" s="1063"/>
      <c r="C319" s="1063"/>
      <c r="D319" s="1063"/>
      <c r="E319" s="1064" t="s">
        <v>3329</v>
      </c>
      <c r="F319" s="1065"/>
      <c r="G319" s="571"/>
      <c r="H319" s="571"/>
    </row>
    <row r="320" spans="1:8" ht="10.9" customHeight="1">
      <c r="A320" s="596" t="s">
        <v>10268</v>
      </c>
      <c r="B320" s="597">
        <f>ROUND(F332,2)</f>
        <v>27.39</v>
      </c>
      <c r="C320" s="590"/>
      <c r="D320" s="590"/>
      <c r="E320" s="630"/>
      <c r="F320" s="631"/>
      <c r="G320" s="571"/>
      <c r="H320" s="571"/>
    </row>
    <row r="321" spans="1:8" ht="10.9" customHeight="1">
      <c r="A321" s="599" t="s">
        <v>12885</v>
      </c>
      <c r="B321" s="600" t="s">
        <v>8261</v>
      </c>
      <c r="C321" s="600" t="s">
        <v>8262</v>
      </c>
      <c r="D321" s="600" t="s">
        <v>8263</v>
      </c>
      <c r="E321" s="600" t="s">
        <v>8264</v>
      </c>
      <c r="F321" s="601" t="s">
        <v>8265</v>
      </c>
      <c r="G321" s="571"/>
      <c r="H321" s="571"/>
    </row>
    <row r="322" spans="1:8" ht="10.9" customHeight="1">
      <c r="A322" s="1066" t="s">
        <v>8771</v>
      </c>
      <c r="B322" s="1067"/>
      <c r="C322" s="1067"/>
      <c r="D322" s="1067"/>
      <c r="E322" s="1067"/>
      <c r="F322" s="1068"/>
      <c r="G322" s="571"/>
      <c r="H322" s="571"/>
    </row>
    <row r="323" spans="1:8" ht="10.9" customHeight="1">
      <c r="A323" s="641"/>
      <c r="B323" s="642" t="s">
        <v>3296</v>
      </c>
      <c r="C323" s="635" t="s">
        <v>11972</v>
      </c>
      <c r="D323" s="635">
        <v>2.4E-2</v>
      </c>
      <c r="E323" s="606">
        <f>$F$57/1.25</f>
        <v>11.789506560000001</v>
      </c>
      <c r="F323" s="607">
        <f>PRODUCT(D323,E323)</f>
        <v>0.28294815744000001</v>
      </c>
      <c r="G323" s="571"/>
      <c r="H323" s="571"/>
    </row>
    <row r="324" spans="1:8" ht="10.9" customHeight="1">
      <c r="A324" s="641"/>
      <c r="B324" s="642" t="s">
        <v>3297</v>
      </c>
      <c r="C324" s="635" t="s">
        <v>11972</v>
      </c>
      <c r="D324" s="635">
        <v>2.4E-2</v>
      </c>
      <c r="E324" s="606">
        <f>$F$119/1.25</f>
        <v>169.61798400000004</v>
      </c>
      <c r="F324" s="607">
        <f>PRODUCT(D324,E324)</f>
        <v>4.0708316160000013</v>
      </c>
      <c r="G324" s="571"/>
      <c r="H324" s="571"/>
    </row>
    <row r="325" spans="1:8" ht="10.9" customHeight="1">
      <c r="A325" s="641"/>
      <c r="B325" s="642" t="s">
        <v>11815</v>
      </c>
      <c r="C325" s="635" t="s">
        <v>10106</v>
      </c>
      <c r="D325" s="635">
        <v>0.05</v>
      </c>
      <c r="E325" s="606">
        <f>$B$123/1.25</f>
        <v>187.03199999999998</v>
      </c>
      <c r="F325" s="607">
        <f>PRODUCT(D325,E325)</f>
        <v>9.3515999999999995</v>
      </c>
      <c r="G325" s="571"/>
      <c r="H325" s="571"/>
    </row>
    <row r="326" spans="1:8" ht="10.9" customHeight="1">
      <c r="A326" s="641"/>
      <c r="B326" s="642" t="s">
        <v>3298</v>
      </c>
      <c r="C326" s="635" t="s">
        <v>11972</v>
      </c>
      <c r="D326" s="635">
        <v>0.04</v>
      </c>
      <c r="E326" s="606">
        <f>$B$74/1.25</f>
        <v>6.5760000000000005</v>
      </c>
      <c r="F326" s="607">
        <f>PRODUCT(D326,E326)</f>
        <v>0.26304000000000005</v>
      </c>
      <c r="G326" s="571"/>
      <c r="H326" s="571"/>
    </row>
    <row r="327" spans="1:8" ht="10.9" customHeight="1">
      <c r="A327" s="641"/>
      <c r="B327" s="642" t="s">
        <v>3299</v>
      </c>
      <c r="C327" s="635" t="s">
        <v>10106</v>
      </c>
      <c r="D327" s="635">
        <v>0.5</v>
      </c>
      <c r="E327" s="606">
        <f>$F$314/1.25</f>
        <v>17.721008640000001</v>
      </c>
      <c r="F327" s="607">
        <f>PRODUCT(D327,E327)</f>
        <v>8.8605043200000004</v>
      </c>
      <c r="G327" s="571"/>
      <c r="H327" s="571"/>
    </row>
    <row r="328" spans="1:8" ht="10.9" customHeight="1">
      <c r="A328" s="1077" t="s">
        <v>10886</v>
      </c>
      <c r="B328" s="1078"/>
      <c r="C328" s="1078"/>
      <c r="D328" s="1078"/>
      <c r="E328" s="1078"/>
      <c r="F328" s="607">
        <f>SUM(F323:F327)</f>
        <v>22.828924093440001</v>
      </c>
      <c r="G328" s="571"/>
      <c r="H328" s="571"/>
    </row>
    <row r="329" spans="1:8" ht="10.9" customHeight="1">
      <c r="A329" s="1077" t="s">
        <v>6572</v>
      </c>
      <c r="B329" s="1078"/>
      <c r="C329" s="1078"/>
      <c r="D329" s="1078"/>
      <c r="E329" s="608" t="s">
        <v>10906</v>
      </c>
      <c r="F329" s="607">
        <f>SUM(F323:F327)</f>
        <v>22.828924093440001</v>
      </c>
      <c r="G329" s="571"/>
      <c r="H329" s="571"/>
    </row>
    <row r="330" spans="1:8" ht="10.9" customHeight="1">
      <c r="A330" s="1077"/>
      <c r="B330" s="1078"/>
      <c r="C330" s="1078"/>
      <c r="D330" s="1078"/>
      <c r="E330" s="608" t="s">
        <v>10907</v>
      </c>
      <c r="F330" s="609">
        <v>0</v>
      </c>
      <c r="G330" s="571"/>
      <c r="H330" s="571"/>
    </row>
    <row r="331" spans="1:8" ht="10.9" customHeight="1">
      <c r="A331" s="1077"/>
      <c r="B331" s="1078"/>
      <c r="C331" s="1078"/>
      <c r="D331" s="1078"/>
      <c r="E331" s="608" t="s">
        <v>10908</v>
      </c>
      <c r="F331" s="609">
        <f>SUM(F329:F330)*F$11</f>
        <v>4.5657848186880008</v>
      </c>
      <c r="G331" s="571"/>
      <c r="H331" s="571"/>
    </row>
    <row r="332" spans="1:8" ht="10.9" customHeight="1">
      <c r="A332" s="1079"/>
      <c r="B332" s="1080"/>
      <c r="C332" s="1080"/>
      <c r="D332" s="1080"/>
      <c r="E332" s="639" t="s">
        <v>10909</v>
      </c>
      <c r="F332" s="611">
        <f>SUM(F329:F331)</f>
        <v>27.394708912128003</v>
      </c>
      <c r="G332" s="571"/>
      <c r="H332" s="571"/>
    </row>
    <row r="333" spans="1:8" ht="10.9" customHeight="1">
      <c r="A333" s="608"/>
      <c r="B333" s="608"/>
      <c r="C333" s="608"/>
      <c r="D333" s="608"/>
      <c r="E333" s="608"/>
      <c r="F333" s="612"/>
      <c r="G333" s="571"/>
      <c r="H333" s="571"/>
    </row>
    <row r="334" spans="1:8" s="591" customFormat="1">
      <c r="A334" s="587"/>
      <c r="B334" s="587"/>
      <c r="C334" s="587"/>
      <c r="D334" s="587"/>
      <c r="E334" s="587"/>
      <c r="F334" s="587"/>
      <c r="G334" s="587"/>
      <c r="H334" s="587"/>
    </row>
    <row r="335" spans="1:8" s="591" customFormat="1" ht="12" customHeight="1">
      <c r="A335" s="1062" t="s">
        <v>11438</v>
      </c>
      <c r="B335" s="1063"/>
      <c r="C335" s="1063"/>
      <c r="D335" s="1063"/>
      <c r="E335" s="1092" t="s">
        <v>3998</v>
      </c>
      <c r="F335" s="1093"/>
      <c r="G335" s="587"/>
      <c r="H335" s="581" t="s">
        <v>12875</v>
      </c>
    </row>
    <row r="336" spans="1:8" s="591" customFormat="1" ht="12" customHeight="1">
      <c r="A336" s="596" t="s">
        <v>10268</v>
      </c>
      <c r="B336" s="597">
        <f>ROUND(F348,2)</f>
        <v>2.95</v>
      </c>
      <c r="C336" s="586"/>
      <c r="D336" s="586"/>
      <c r="E336" s="586"/>
      <c r="F336" s="643"/>
      <c r="G336" s="587"/>
      <c r="H336" s="587"/>
    </row>
    <row r="337" spans="1:8" s="591" customFormat="1" ht="12" customHeight="1">
      <c r="A337" s="599" t="s">
        <v>12885</v>
      </c>
      <c r="B337" s="600" t="s">
        <v>8261</v>
      </c>
      <c r="C337" s="600" t="s">
        <v>8262</v>
      </c>
      <c r="D337" s="600" t="s">
        <v>8263</v>
      </c>
      <c r="E337" s="600" t="s">
        <v>8264</v>
      </c>
      <c r="F337" s="601" t="s">
        <v>8265</v>
      </c>
      <c r="G337" s="587"/>
      <c r="H337" s="587"/>
    </row>
    <row r="338" spans="1:8" s="591" customFormat="1" ht="12" customHeight="1">
      <c r="A338" s="1066" t="s">
        <v>13437</v>
      </c>
      <c r="B338" s="1067"/>
      <c r="C338" s="1067"/>
      <c r="D338" s="1067"/>
      <c r="E338" s="1067"/>
      <c r="F338" s="1068"/>
      <c r="G338" s="587"/>
      <c r="H338" s="587"/>
    </row>
    <row r="339" spans="1:8" s="591" customFormat="1" ht="11.45" customHeight="1">
      <c r="A339" s="634" t="s">
        <v>4569</v>
      </c>
      <c r="B339" s="608" t="s">
        <v>4570</v>
      </c>
      <c r="C339" s="635" t="s">
        <v>13436</v>
      </c>
      <c r="D339" s="636">
        <v>0.2</v>
      </c>
      <c r="E339" s="637">
        <f>F$13</f>
        <v>2.2200000000000002</v>
      </c>
      <c r="F339" s="607">
        <f>PRODUCT(D339:E339)</f>
        <v>0.44400000000000006</v>
      </c>
      <c r="G339" s="587"/>
      <c r="H339" s="587"/>
    </row>
    <row r="340" spans="1:8" s="591" customFormat="1" ht="12" customHeight="1">
      <c r="A340" s="634" t="s">
        <v>11439</v>
      </c>
      <c r="B340" s="608" t="s">
        <v>11440</v>
      </c>
      <c r="C340" s="635" t="s">
        <v>13436</v>
      </c>
      <c r="D340" s="636">
        <v>0.2</v>
      </c>
      <c r="E340" s="637">
        <f>F$14</f>
        <v>2.89</v>
      </c>
      <c r="F340" s="607">
        <f>PRODUCT(D340:E340)</f>
        <v>0.57800000000000007</v>
      </c>
      <c r="G340" s="587"/>
      <c r="H340" s="587"/>
    </row>
    <row r="341" spans="1:8" s="591" customFormat="1" ht="12" customHeight="1">
      <c r="A341" s="1077" t="s">
        <v>13444</v>
      </c>
      <c r="B341" s="1078"/>
      <c r="C341" s="1078"/>
      <c r="D341" s="1078"/>
      <c r="E341" s="1078"/>
      <c r="F341" s="607">
        <f>SUM(F339:F340)</f>
        <v>1.0220000000000002</v>
      </c>
      <c r="G341" s="587"/>
      <c r="H341" s="587"/>
    </row>
    <row r="342" spans="1:8" s="591" customFormat="1" ht="12" customHeight="1">
      <c r="A342" s="1066" t="s">
        <v>13445</v>
      </c>
      <c r="B342" s="1067"/>
      <c r="C342" s="1067"/>
      <c r="D342" s="1067"/>
      <c r="E342" s="1067"/>
      <c r="F342" s="1068"/>
      <c r="G342" s="587"/>
      <c r="H342" s="587"/>
    </row>
    <row r="343" spans="1:8" s="591" customFormat="1" ht="12" customHeight="1">
      <c r="A343" s="634" t="s">
        <v>11441</v>
      </c>
      <c r="B343" s="608" t="s">
        <v>11442</v>
      </c>
      <c r="C343" s="635" t="s">
        <v>8247</v>
      </c>
      <c r="D343" s="636">
        <v>0.3</v>
      </c>
      <c r="E343" s="606">
        <f>Insumos!D$6472</f>
        <v>0.61</v>
      </c>
      <c r="F343" s="607">
        <f>PRODUCT(D343:E343)</f>
        <v>0.183</v>
      </c>
      <c r="G343" s="587"/>
      <c r="H343" s="587"/>
    </row>
    <row r="344" spans="1:8" s="591" customFormat="1" ht="12" customHeight="1">
      <c r="A344" s="1077" t="s">
        <v>10905</v>
      </c>
      <c r="B344" s="1078"/>
      <c r="C344" s="1078"/>
      <c r="D344" s="1078"/>
      <c r="E344" s="1078"/>
      <c r="F344" s="607">
        <f>SUM(F343:F343)</f>
        <v>0.183</v>
      </c>
      <c r="G344" s="587"/>
      <c r="H344" s="587"/>
    </row>
    <row r="345" spans="1:8" s="591" customFormat="1" ht="12" customHeight="1">
      <c r="A345" s="1077" t="s">
        <v>6572</v>
      </c>
      <c r="B345" s="1078"/>
      <c r="C345" s="1078"/>
      <c r="D345" s="1078"/>
      <c r="E345" s="608" t="s">
        <v>10906</v>
      </c>
      <c r="F345" s="607">
        <f>SUM(F341,F344)</f>
        <v>1.2050000000000003</v>
      </c>
      <c r="G345" s="587"/>
      <c r="H345" s="587"/>
    </row>
    <row r="346" spans="1:8" s="591" customFormat="1" ht="12" customHeight="1">
      <c r="A346" s="1077"/>
      <c r="B346" s="1078"/>
      <c r="C346" s="1078"/>
      <c r="D346" s="1078"/>
      <c r="E346" s="608" t="s">
        <v>10907</v>
      </c>
      <c r="F346" s="609">
        <f>F$10*(F341)</f>
        <v>1.2550160000000004</v>
      </c>
      <c r="G346" s="587"/>
      <c r="H346" s="587"/>
    </row>
    <row r="347" spans="1:8" s="591" customFormat="1" ht="12" customHeight="1">
      <c r="A347" s="1077"/>
      <c r="B347" s="1078"/>
      <c r="C347" s="1078"/>
      <c r="D347" s="1078"/>
      <c r="E347" s="608" t="s">
        <v>10908</v>
      </c>
      <c r="F347" s="609">
        <f>SUM(F345:F346)*F$11</f>
        <v>0.49200320000000008</v>
      </c>
      <c r="G347" s="587"/>
      <c r="H347" s="587"/>
    </row>
    <row r="348" spans="1:8" s="591" customFormat="1" ht="12" customHeight="1">
      <c r="A348" s="1079"/>
      <c r="B348" s="1080"/>
      <c r="C348" s="1080"/>
      <c r="D348" s="1080"/>
      <c r="E348" s="639" t="s">
        <v>10909</v>
      </c>
      <c r="F348" s="611">
        <f>SUM(F345:F347)</f>
        <v>2.9520192000000005</v>
      </c>
      <c r="G348" s="587"/>
      <c r="H348" s="587"/>
    </row>
    <row r="349" spans="1:8" s="591" customFormat="1" ht="12" customHeight="1">
      <c r="A349" s="571"/>
      <c r="B349" s="571"/>
      <c r="C349" s="571"/>
      <c r="D349" s="571"/>
      <c r="E349" s="571"/>
      <c r="F349" s="571"/>
      <c r="G349" s="587"/>
      <c r="H349" s="587"/>
    </row>
    <row r="350" spans="1:8" s="591" customFormat="1">
      <c r="A350" s="571"/>
      <c r="B350" s="571"/>
      <c r="C350" s="571"/>
      <c r="D350" s="571"/>
      <c r="E350" s="571"/>
      <c r="F350" s="571"/>
      <c r="G350" s="587"/>
      <c r="H350" s="587"/>
    </row>
    <row r="351" spans="1:8" s="591" customFormat="1" ht="11.45" customHeight="1">
      <c r="A351" s="1062" t="s">
        <v>8076</v>
      </c>
      <c r="B351" s="1063"/>
      <c r="C351" s="1063"/>
      <c r="D351" s="1063"/>
      <c r="E351" s="646"/>
      <c r="F351" s="645" t="s">
        <v>3998</v>
      </c>
      <c r="G351" s="587"/>
      <c r="H351" s="581" t="s">
        <v>12875</v>
      </c>
    </row>
    <row r="352" spans="1:8" s="591" customFormat="1" ht="11.45" customHeight="1">
      <c r="A352" s="596" t="s">
        <v>10268</v>
      </c>
      <c r="B352" s="597">
        <f>ROUND(F367,2)</f>
        <v>9.81</v>
      </c>
      <c r="C352" s="586"/>
      <c r="D352" s="586"/>
      <c r="E352" s="586"/>
      <c r="F352" s="643"/>
      <c r="G352" s="587"/>
      <c r="H352" s="587"/>
    </row>
    <row r="353" spans="1:8" s="591" customFormat="1" ht="11.45" customHeight="1">
      <c r="A353" s="599" t="s">
        <v>12885</v>
      </c>
      <c r="B353" s="600" t="s">
        <v>8261</v>
      </c>
      <c r="C353" s="600" t="s">
        <v>8262</v>
      </c>
      <c r="D353" s="600" t="s">
        <v>8263</v>
      </c>
      <c r="E353" s="600" t="s">
        <v>8264</v>
      </c>
      <c r="F353" s="601" t="s">
        <v>8265</v>
      </c>
      <c r="G353" s="587"/>
      <c r="H353" s="587"/>
    </row>
    <row r="354" spans="1:8" s="591" customFormat="1" ht="11.45" customHeight="1">
      <c r="A354" s="1066" t="s">
        <v>13437</v>
      </c>
      <c r="B354" s="1067"/>
      <c r="C354" s="1067"/>
      <c r="D354" s="1067"/>
      <c r="E354" s="1067"/>
      <c r="F354" s="1068"/>
      <c r="G354" s="587"/>
      <c r="H354" s="587"/>
    </row>
    <row r="355" spans="1:8" s="591" customFormat="1" ht="11.45" customHeight="1">
      <c r="A355" s="634" t="s">
        <v>4569</v>
      </c>
      <c r="B355" s="608" t="s">
        <v>4570</v>
      </c>
      <c r="C355" s="635" t="s">
        <v>13436</v>
      </c>
      <c r="D355" s="636">
        <v>0.4</v>
      </c>
      <c r="E355" s="637">
        <f>F$13</f>
        <v>2.2200000000000002</v>
      </c>
      <c r="F355" s="607">
        <f>PRODUCT(D355:E355)</f>
        <v>0.88800000000000012</v>
      </c>
      <c r="G355" s="587"/>
      <c r="H355" s="587"/>
    </row>
    <row r="356" spans="1:8" s="591" customFormat="1" ht="11.45" customHeight="1">
      <c r="A356" s="634" t="s">
        <v>11439</v>
      </c>
      <c r="B356" s="608" t="s">
        <v>11440</v>
      </c>
      <c r="C356" s="635" t="s">
        <v>13436</v>
      </c>
      <c r="D356" s="636">
        <v>0.4</v>
      </c>
      <c r="E356" s="637">
        <f>F$14</f>
        <v>2.89</v>
      </c>
      <c r="F356" s="607">
        <f>PRODUCT(D356:E356)</f>
        <v>1.1560000000000001</v>
      </c>
      <c r="G356" s="587"/>
      <c r="H356" s="587"/>
    </row>
    <row r="357" spans="1:8" s="591" customFormat="1" ht="11.45" customHeight="1">
      <c r="A357" s="1077" t="s">
        <v>13444</v>
      </c>
      <c r="B357" s="1078"/>
      <c r="C357" s="1078"/>
      <c r="D357" s="1078"/>
      <c r="E357" s="1078"/>
      <c r="F357" s="607">
        <f>SUM(F355:F356)</f>
        <v>2.0440000000000005</v>
      </c>
      <c r="G357" s="587"/>
      <c r="H357" s="587"/>
    </row>
    <row r="358" spans="1:8" s="591" customFormat="1" ht="11.45" customHeight="1">
      <c r="A358" s="1066" t="s">
        <v>13445</v>
      </c>
      <c r="B358" s="1067"/>
      <c r="C358" s="1067"/>
      <c r="D358" s="1067"/>
      <c r="E358" s="1067"/>
      <c r="F358" s="1068"/>
      <c r="G358" s="587"/>
      <c r="H358" s="587"/>
    </row>
    <row r="359" spans="1:8" s="591" customFormat="1" ht="11.45" customHeight="1">
      <c r="A359" s="634" t="s">
        <v>3984</v>
      </c>
      <c r="B359" s="608" t="s">
        <v>3985</v>
      </c>
      <c r="C359" s="635" t="s">
        <v>2448</v>
      </c>
      <c r="D359" s="636">
        <v>0.03</v>
      </c>
      <c r="E359" s="606">
        <f>Insumos!D$6433</f>
        <v>6.27</v>
      </c>
      <c r="F359" s="607">
        <f>PRODUCT(D359:E359)</f>
        <v>0.18809999999999999</v>
      </c>
      <c r="G359" s="587"/>
      <c r="H359" s="587"/>
    </row>
    <row r="360" spans="1:8" s="591" customFormat="1" ht="11.45" customHeight="1">
      <c r="A360" s="634" t="s">
        <v>2446</v>
      </c>
      <c r="B360" s="608" t="s">
        <v>2447</v>
      </c>
      <c r="C360" s="635" t="s">
        <v>2448</v>
      </c>
      <c r="D360" s="636">
        <v>0.16</v>
      </c>
      <c r="E360" s="606">
        <f>Insumos!D$6439</f>
        <v>9.92</v>
      </c>
      <c r="F360" s="607">
        <f>PRODUCT(D360:E360)</f>
        <v>1.5871999999999999</v>
      </c>
      <c r="G360" s="587"/>
      <c r="H360" s="587"/>
    </row>
    <row r="361" spans="1:8" s="591" customFormat="1" ht="11.45" customHeight="1">
      <c r="A361" s="634" t="s">
        <v>10249</v>
      </c>
      <c r="B361" s="608" t="s">
        <v>10250</v>
      </c>
      <c r="C361" s="635" t="s">
        <v>6555</v>
      </c>
      <c r="D361" s="636">
        <v>0.3</v>
      </c>
      <c r="E361" s="606">
        <f>Insumos!D$6451</f>
        <v>1.4</v>
      </c>
      <c r="F361" s="607">
        <f>PRODUCT(D361:E361)</f>
        <v>0.42</v>
      </c>
      <c r="G361" s="587"/>
      <c r="H361" s="587"/>
    </row>
    <row r="362" spans="1:8" s="591" customFormat="1" ht="11.45" customHeight="1">
      <c r="A362" s="634" t="s">
        <v>10251</v>
      </c>
      <c r="B362" s="608" t="s">
        <v>10252</v>
      </c>
      <c r="C362" s="635" t="s">
        <v>2448</v>
      </c>
      <c r="D362" s="636">
        <v>0.12</v>
      </c>
      <c r="E362" s="606">
        <f>Insumos!D$6496</f>
        <v>11.89</v>
      </c>
      <c r="F362" s="607">
        <f>PRODUCT(D362:E362)</f>
        <v>1.4268000000000001</v>
      </c>
      <c r="G362" s="587"/>
      <c r="H362" s="587"/>
    </row>
    <row r="363" spans="1:8" s="591" customFormat="1" ht="11.45" customHeight="1">
      <c r="A363" s="1077" t="s">
        <v>10905</v>
      </c>
      <c r="B363" s="1078"/>
      <c r="C363" s="1078"/>
      <c r="D363" s="1078"/>
      <c r="E363" s="1078"/>
      <c r="F363" s="607">
        <f>SUM(F359:F362)</f>
        <v>3.6221000000000001</v>
      </c>
      <c r="G363" s="587"/>
      <c r="H363" s="587"/>
    </row>
    <row r="364" spans="1:8" s="591" customFormat="1" ht="11.45" customHeight="1">
      <c r="A364" s="1077" t="s">
        <v>6572</v>
      </c>
      <c r="B364" s="1078"/>
      <c r="C364" s="1078"/>
      <c r="D364" s="1078"/>
      <c r="E364" s="608" t="s">
        <v>10906</v>
      </c>
      <c r="F364" s="607">
        <f>SUM(F357,F363)</f>
        <v>5.6661000000000001</v>
      </c>
      <c r="G364" s="587"/>
      <c r="H364" s="587"/>
    </row>
    <row r="365" spans="1:8" s="591" customFormat="1" ht="11.45" customHeight="1">
      <c r="A365" s="1077"/>
      <c r="B365" s="1078"/>
      <c r="C365" s="1078"/>
      <c r="D365" s="1078"/>
      <c r="E365" s="608" t="s">
        <v>10907</v>
      </c>
      <c r="F365" s="609">
        <f>F$10*(F357)</f>
        <v>2.5100320000000007</v>
      </c>
      <c r="G365" s="587"/>
      <c r="H365" s="587"/>
    </row>
    <row r="366" spans="1:8" s="591" customFormat="1" ht="11.45" customHeight="1">
      <c r="A366" s="1077"/>
      <c r="B366" s="1078"/>
      <c r="C366" s="1078"/>
      <c r="D366" s="1078"/>
      <c r="E366" s="608" t="s">
        <v>10908</v>
      </c>
      <c r="F366" s="609">
        <f>SUM(F364:F365)*F$11</f>
        <v>1.6352264000000003</v>
      </c>
      <c r="G366" s="587"/>
      <c r="H366" s="587"/>
    </row>
    <row r="367" spans="1:8" s="591" customFormat="1" ht="11.45" customHeight="1">
      <c r="A367" s="1079"/>
      <c r="B367" s="1080"/>
      <c r="C367" s="1080"/>
      <c r="D367" s="1080"/>
      <c r="E367" s="639" t="s">
        <v>10909</v>
      </c>
      <c r="F367" s="611">
        <f>SUM(F364:F366)</f>
        <v>9.8113584000000014</v>
      </c>
      <c r="G367" s="587"/>
      <c r="H367" s="587"/>
    </row>
    <row r="368" spans="1:8" s="591" customFormat="1" ht="11.45" customHeight="1">
      <c r="A368" s="571"/>
      <c r="B368" s="571"/>
      <c r="C368" s="571"/>
      <c r="D368" s="571"/>
      <c r="E368" s="571"/>
      <c r="F368" s="571"/>
      <c r="G368" s="587"/>
      <c r="H368" s="587"/>
    </row>
  </sheetData>
  <mergeCells count="141">
    <mergeCell ref="A210:D210"/>
    <mergeCell ref="E210:F210"/>
    <mergeCell ref="A213:F213"/>
    <mergeCell ref="A216:E216"/>
    <mergeCell ref="A217:F217"/>
    <mergeCell ref="A219:E219"/>
    <mergeCell ref="A184:E184"/>
    <mergeCell ref="A185:D188"/>
    <mergeCell ref="A197:E197"/>
    <mergeCell ref="A198:F198"/>
    <mergeCell ref="A203:E203"/>
    <mergeCell ref="A204:D207"/>
    <mergeCell ref="A254:E254"/>
    <mergeCell ref="A283:D283"/>
    <mergeCell ref="A300:D300"/>
    <mergeCell ref="A289:E289"/>
    <mergeCell ref="A290:F290"/>
    <mergeCell ref="A293:E293"/>
    <mergeCell ref="A294:D297"/>
    <mergeCell ref="A236:F236"/>
    <mergeCell ref="A222:E222"/>
    <mergeCell ref="A223:D226"/>
    <mergeCell ref="A229:D229"/>
    <mergeCell ref="E229:F229"/>
    <mergeCell ref="A232:F232"/>
    <mergeCell ref="A357:E357"/>
    <mergeCell ref="A358:F358"/>
    <mergeCell ref="A363:E363"/>
    <mergeCell ref="A364:D367"/>
    <mergeCell ref="A157:D157"/>
    <mergeCell ref="E157:F157"/>
    <mergeCell ref="A160:F160"/>
    <mergeCell ref="A163:E163"/>
    <mergeCell ref="A164:F164"/>
    <mergeCell ref="A168:E168"/>
    <mergeCell ref="A341:E341"/>
    <mergeCell ref="A342:F342"/>
    <mergeCell ref="A344:E344"/>
    <mergeCell ref="A345:D348"/>
    <mergeCell ref="A354:F354"/>
    <mergeCell ref="A351:D351"/>
    <mergeCell ref="A322:F322"/>
    <mergeCell ref="A328:E328"/>
    <mergeCell ref="A329:D332"/>
    <mergeCell ref="A335:D335"/>
    <mergeCell ref="E335:F335"/>
    <mergeCell ref="A338:F338"/>
    <mergeCell ref="A306:E306"/>
    <mergeCell ref="A307:F307"/>
    <mergeCell ref="A310:E310"/>
    <mergeCell ref="A311:D314"/>
    <mergeCell ref="A319:D319"/>
    <mergeCell ref="E319:F319"/>
    <mergeCell ref="A303:F303"/>
    <mergeCell ref="A9:F9"/>
    <mergeCell ref="A271:E271"/>
    <mergeCell ref="A272:F272"/>
    <mergeCell ref="A276:E276"/>
    <mergeCell ref="A277:D280"/>
    <mergeCell ref="A286:F286"/>
    <mergeCell ref="A255:F255"/>
    <mergeCell ref="A258:E258"/>
    <mergeCell ref="A235:E235"/>
    <mergeCell ref="A265:D265"/>
    <mergeCell ref="E265:F265"/>
    <mergeCell ref="A268:F268"/>
    <mergeCell ref="A241:E241"/>
    <mergeCell ref="A242:D245"/>
    <mergeCell ref="A248:D248"/>
    <mergeCell ref="E248:F248"/>
    <mergeCell ref="A251:F251"/>
    <mergeCell ref="A259:D262"/>
    <mergeCell ref="A220:F220"/>
    <mergeCell ref="A145:F145"/>
    <mergeCell ref="A150:E150"/>
    <mergeCell ref="A151:D154"/>
    <mergeCell ref="A191:D191"/>
    <mergeCell ref="E191:F191"/>
    <mergeCell ref="A194:F194"/>
    <mergeCell ref="A169:D172"/>
    <mergeCell ref="A175:D175"/>
    <mergeCell ref="E175:F175"/>
    <mergeCell ref="A178:F178"/>
    <mergeCell ref="A181:E181"/>
    <mergeCell ref="A182:F182"/>
    <mergeCell ref="A125:F125"/>
    <mergeCell ref="A128:E128"/>
    <mergeCell ref="A129:F129"/>
    <mergeCell ref="A134:E134"/>
    <mergeCell ref="A135:D138"/>
    <mergeCell ref="A142:D142"/>
    <mergeCell ref="E142:F142"/>
    <mergeCell ref="A107:F107"/>
    <mergeCell ref="A110:E110"/>
    <mergeCell ref="A111:F111"/>
    <mergeCell ref="A115:E115"/>
    <mergeCell ref="A116:D119"/>
    <mergeCell ref="A122:D122"/>
    <mergeCell ref="E122:F122"/>
    <mergeCell ref="A91:E91"/>
    <mergeCell ref="A92:F92"/>
    <mergeCell ref="A97:E97"/>
    <mergeCell ref="A98:D101"/>
    <mergeCell ref="A104:D104"/>
    <mergeCell ref="E104:F104"/>
    <mergeCell ref="A76:F76"/>
    <mergeCell ref="A78:E78"/>
    <mergeCell ref="A79:D82"/>
    <mergeCell ref="A85:D85"/>
    <mergeCell ref="E85:F85"/>
    <mergeCell ref="A88:F88"/>
    <mergeCell ref="A65:E65"/>
    <mergeCell ref="A66:F66"/>
    <mergeCell ref="A68:E68"/>
    <mergeCell ref="A69:D72"/>
    <mergeCell ref="A73:D73"/>
    <mergeCell ref="E73:F73"/>
    <mergeCell ref="A51:F51"/>
    <mergeCell ref="A53:E53"/>
    <mergeCell ref="A54:D57"/>
    <mergeCell ref="A60:D60"/>
    <mergeCell ref="E60:F60"/>
    <mergeCell ref="A63:F63"/>
    <mergeCell ref="A42:D45"/>
    <mergeCell ref="A48:D48"/>
    <mergeCell ref="E48:F48"/>
    <mergeCell ref="A22:E22"/>
    <mergeCell ref="A23:D26"/>
    <mergeCell ref="A28:G28"/>
    <mergeCell ref="A29:D29"/>
    <mergeCell ref="E29:F29"/>
    <mergeCell ref="A32:F32"/>
    <mergeCell ref="A7:D7"/>
    <mergeCell ref="E7:F7"/>
    <mergeCell ref="A8:D8"/>
    <mergeCell ref="A17:D17"/>
    <mergeCell ref="E17:F17"/>
    <mergeCell ref="A20:F20"/>
    <mergeCell ref="A35:E35"/>
    <mergeCell ref="A36:F36"/>
    <mergeCell ref="A41:E41"/>
  </mergeCells>
  <phoneticPr fontId="73" type="noConversion"/>
  <hyperlinks>
    <hyperlink ref="A146" r:id="rId1" display="http://www.seinfra.ce.gov.br/servicos/tabela_custo/?comp=C0588&amp;id=1564"/>
    <hyperlink ref="A147" r:id="rId2" display="http://www.seinfra.ce.gov.br/servicos/tabela_custo/?comp=C2784&amp;id=1564"/>
    <hyperlink ref="A149" r:id="rId3" display="http://www.seinfra.ce.gov.br/servicos/tabela_custo/?comp=C3211&amp;id=1564"/>
    <hyperlink ref="A221" r:id="rId4" display="http://www.seinfra.ce.gov.br/servicos/tabela_custo/?comp=C0170&amp;id=4441"/>
    <hyperlink ref="A148" r:id="rId5" display="http://www.seinfra.ce.gov.br/servicos/tabela_custo/?comp=C3324&amp;id=1564"/>
  </hyperlinks>
  <printOptions horizontalCentered="1"/>
  <pageMargins left="0.59055118110236227" right="0.59055118110236227" top="0.78740157480314965" bottom="0.78740157480314965" header="0.31496062992125984" footer="0.31496062992125984"/>
  <pageSetup paperSize="9" scale="90" orientation="portrait" horizontalDpi="300" verticalDpi="300" r:id="rId6"/>
  <colBreaks count="1" manualBreakCount="1">
    <brk id="6" max="1048575" man="1"/>
  </colBreaks>
  <drawing r:id="rId7"/>
  <legacyDrawingHF r:id="rId8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9"/>
  <sheetViews>
    <sheetView view="pageBreakPreview" topLeftCell="A7" zoomScaleSheetLayoutView="100" workbookViewId="0">
      <selection activeCell="A43" sqref="A43:E45"/>
    </sheetView>
  </sheetViews>
  <sheetFormatPr defaultRowHeight="12.75"/>
  <cols>
    <col min="1" max="1" width="47.85546875" customWidth="1"/>
    <col min="2" max="2" width="8.140625" customWidth="1"/>
    <col min="5" max="5" width="10.7109375" customWidth="1"/>
  </cols>
  <sheetData>
    <row r="1" spans="1:7">
      <c r="A1" s="1136"/>
      <c r="B1" s="1137"/>
      <c r="C1" s="1137"/>
      <c r="D1" s="1137"/>
      <c r="E1" s="1138"/>
    </row>
    <row r="2" spans="1:7">
      <c r="A2" s="1139"/>
      <c r="B2" s="1140"/>
      <c r="C2" s="1140"/>
      <c r="D2" s="1140"/>
      <c r="E2" s="1141"/>
    </row>
    <row r="3" spans="1:7">
      <c r="A3" s="1139"/>
      <c r="B3" s="1140"/>
      <c r="C3" s="1140"/>
      <c r="D3" s="1140"/>
      <c r="E3" s="1141"/>
    </row>
    <row r="4" spans="1:7">
      <c r="A4" s="1139"/>
      <c r="B4" s="1140"/>
      <c r="C4" s="1140"/>
      <c r="D4" s="1140"/>
      <c r="E4" s="1141"/>
    </row>
    <row r="5" spans="1:7">
      <c r="A5" s="1139"/>
      <c r="B5" s="1140"/>
      <c r="C5" s="1140"/>
      <c r="D5" s="1140"/>
      <c r="E5" s="1141"/>
    </row>
    <row r="6" spans="1:7" ht="15" customHeight="1">
      <c r="A6" s="1127" t="s">
        <v>3319</v>
      </c>
      <c r="B6" s="1128"/>
      <c r="C6" s="1128"/>
      <c r="D6" s="1128"/>
      <c r="E6" s="1129"/>
    </row>
    <row r="7" spans="1:7" ht="13.5" customHeight="1">
      <c r="A7" s="1130" t="s">
        <v>3328</v>
      </c>
      <c r="B7" s="1131"/>
      <c r="C7" s="1131"/>
      <c r="D7" s="1131"/>
      <c r="E7" s="1132"/>
    </row>
    <row r="8" spans="1:7" ht="13.5" customHeight="1">
      <c r="A8" s="1133" t="s">
        <v>11718</v>
      </c>
      <c r="B8" s="1134"/>
      <c r="C8" s="1134"/>
      <c r="D8" s="1134"/>
      <c r="E8" s="1135"/>
    </row>
    <row r="9" spans="1:7" ht="13.5" customHeight="1">
      <c r="A9" s="1097" t="s">
        <v>11717</v>
      </c>
      <c r="B9" s="1099"/>
      <c r="C9" s="1097"/>
      <c r="D9" s="1098"/>
      <c r="E9" s="1099"/>
    </row>
    <row r="10" spans="1:7" ht="12.75" customHeight="1">
      <c r="A10" s="1097" t="s">
        <v>11723</v>
      </c>
      <c r="B10" s="1098"/>
      <c r="C10" s="1098"/>
      <c r="D10" s="1098"/>
      <c r="E10" s="1099"/>
    </row>
    <row r="11" spans="1:7">
      <c r="A11" s="1094" t="s">
        <v>11716</v>
      </c>
      <c r="B11" s="1095"/>
      <c r="C11" s="1095"/>
      <c r="D11" s="1095"/>
      <c r="E11" s="1096"/>
    </row>
    <row r="12" spans="1:7">
      <c r="A12" s="534" t="s">
        <v>11715</v>
      </c>
      <c r="B12" s="1094" t="s">
        <v>11714</v>
      </c>
      <c r="C12" s="1095"/>
      <c r="D12" s="1095"/>
      <c r="E12" s="1096"/>
    </row>
    <row r="13" spans="1:7">
      <c r="A13" s="542" t="s">
        <v>11713</v>
      </c>
      <c r="B13" s="541" t="s">
        <v>11712</v>
      </c>
      <c r="C13" s="541" t="s">
        <v>11711</v>
      </c>
      <c r="D13" s="541" t="s">
        <v>11710</v>
      </c>
      <c r="E13" s="540" t="s">
        <v>8265</v>
      </c>
    </row>
    <row r="14" spans="1:7">
      <c r="A14" s="539" t="s">
        <v>11709</v>
      </c>
      <c r="B14" s="531"/>
      <c r="C14" s="531"/>
      <c r="D14" s="531"/>
      <c r="E14" s="533">
        <f>SUM(E15:E15)</f>
        <v>15.391600000000002</v>
      </c>
    </row>
    <row r="15" spans="1:7">
      <c r="A15" s="531" t="s">
        <v>13888</v>
      </c>
      <c r="B15" s="530" t="s">
        <v>11687</v>
      </c>
      <c r="C15" s="537">
        <v>6.44</v>
      </c>
      <c r="D15" s="537">
        <v>2.39</v>
      </c>
      <c r="E15" s="529">
        <f>C15*D15</f>
        <v>15.391600000000002</v>
      </c>
      <c r="G15">
        <f>2.3*2.8</f>
        <v>6.4399999999999995</v>
      </c>
    </row>
    <row r="16" spans="1:7">
      <c r="A16" s="534" t="s">
        <v>11708</v>
      </c>
      <c r="B16" s="530"/>
      <c r="C16" s="537"/>
      <c r="D16" s="537"/>
      <c r="E16" s="533">
        <f>SUM(E17:E20)</f>
        <v>608.10879999999997</v>
      </c>
    </row>
    <row r="17" spans="1:7">
      <c r="A17" s="531" t="s">
        <v>11707</v>
      </c>
      <c r="B17" s="530" t="s">
        <v>11696</v>
      </c>
      <c r="C17" s="537">
        <v>1.54</v>
      </c>
      <c r="D17" s="537">
        <v>14.74</v>
      </c>
      <c r="E17" s="529">
        <f>C17*D17</f>
        <v>22.6996</v>
      </c>
      <c r="G17">
        <f>(2.3*2+2.5*2)*0.4*0.4</f>
        <v>1.536</v>
      </c>
    </row>
    <row r="18" spans="1:7">
      <c r="A18" s="531" t="s">
        <v>11706</v>
      </c>
      <c r="B18" s="530" t="s">
        <v>11696</v>
      </c>
      <c r="C18" s="537">
        <v>1.54</v>
      </c>
      <c r="D18" s="537">
        <v>212.02</v>
      </c>
      <c r="E18" s="529">
        <f>C18*D18</f>
        <v>326.51080000000002</v>
      </c>
      <c r="G18">
        <f>(2.3*2+2.5*2)*0.4*0.4</f>
        <v>1.536</v>
      </c>
    </row>
    <row r="19" spans="1:7">
      <c r="A19" s="531" t="s">
        <v>11705</v>
      </c>
      <c r="B19" s="530" t="s">
        <v>11696</v>
      </c>
      <c r="C19" s="537">
        <v>1</v>
      </c>
      <c r="D19" s="537">
        <v>34.46</v>
      </c>
      <c r="E19" s="529">
        <f>C19*D19</f>
        <v>34.46</v>
      </c>
      <c r="G19">
        <f>0.2*5</f>
        <v>1</v>
      </c>
    </row>
    <row r="20" spans="1:7">
      <c r="A20" s="531" t="s">
        <v>11704</v>
      </c>
      <c r="B20" s="530" t="s">
        <v>11696</v>
      </c>
      <c r="C20" s="537">
        <v>0.96</v>
      </c>
      <c r="D20" s="537">
        <v>233.79</v>
      </c>
      <c r="E20" s="529">
        <f>C20*D20</f>
        <v>224.43839999999997</v>
      </c>
      <c r="G20">
        <f>0.1*(2.3*2+2.5*2)</f>
        <v>0.96</v>
      </c>
    </row>
    <row r="21" spans="1:7">
      <c r="A21" s="534" t="s">
        <v>11703</v>
      </c>
      <c r="B21" s="530"/>
      <c r="C21" s="537"/>
      <c r="D21" s="537"/>
      <c r="E21" s="533">
        <f>SUM(E22:E23)</f>
        <v>647.15250000000003</v>
      </c>
    </row>
    <row r="22" spans="1:7">
      <c r="A22" s="531" t="s">
        <v>11702</v>
      </c>
      <c r="B22" s="530" t="s">
        <v>11687</v>
      </c>
      <c r="C22" s="537">
        <v>24</v>
      </c>
      <c r="D22" s="537">
        <v>25.51</v>
      </c>
      <c r="E22" s="529">
        <f>C22*D22</f>
        <v>612.24</v>
      </c>
      <c r="G22">
        <f>(2.8*2.3+2.2*2.3+5*(2.2+2.8)/2)</f>
        <v>24</v>
      </c>
    </row>
    <row r="23" spans="1:7">
      <c r="A23" s="531" t="s">
        <v>11701</v>
      </c>
      <c r="B23" s="530" t="s">
        <v>11687</v>
      </c>
      <c r="C23" s="537">
        <v>0.75</v>
      </c>
      <c r="D23" s="537">
        <v>46.55</v>
      </c>
      <c r="E23" s="529">
        <f>C23*D23</f>
        <v>34.912499999999994</v>
      </c>
      <c r="G23">
        <f>0.25*3</f>
        <v>0.75</v>
      </c>
    </row>
    <row r="24" spans="1:7">
      <c r="A24" s="534" t="s">
        <v>11700</v>
      </c>
      <c r="B24" s="530"/>
      <c r="C24" s="537"/>
      <c r="D24" s="537"/>
      <c r="E24" s="533">
        <f>SUM(E25:E28)</f>
        <v>547.77</v>
      </c>
    </row>
    <row r="25" spans="1:7">
      <c r="A25" s="538" t="s">
        <v>13879</v>
      </c>
      <c r="B25" s="530" t="s">
        <v>11687</v>
      </c>
      <c r="C25" s="537">
        <v>5</v>
      </c>
      <c r="D25" s="537">
        <v>31.76</v>
      </c>
      <c r="E25" s="529">
        <f>C25*D25</f>
        <v>158.80000000000001</v>
      </c>
      <c r="G25">
        <f>2*2.5</f>
        <v>5</v>
      </c>
    </row>
    <row r="26" spans="1:7" ht="27.75" customHeight="1">
      <c r="A26" s="532" t="s">
        <v>11699</v>
      </c>
      <c r="B26" s="530" t="s">
        <v>11687</v>
      </c>
      <c r="C26" s="537">
        <v>5</v>
      </c>
      <c r="D26" s="537">
        <v>18.2</v>
      </c>
      <c r="E26" s="529">
        <f>C26*D26</f>
        <v>91</v>
      </c>
      <c r="G26">
        <f>2*2.5</f>
        <v>5</v>
      </c>
    </row>
    <row r="27" spans="1:7">
      <c r="A27" s="532" t="s">
        <v>11698</v>
      </c>
      <c r="B27" s="530" t="s">
        <v>11687</v>
      </c>
      <c r="C27" s="537">
        <v>6.1</v>
      </c>
      <c r="D27" s="537">
        <v>27.39</v>
      </c>
      <c r="E27" s="529">
        <f>C27*D27</f>
        <v>167.07900000000001</v>
      </c>
      <c r="G27">
        <f>((2.3+1)*2+(2.8*2))/2</f>
        <v>6.1</v>
      </c>
    </row>
    <row r="28" spans="1:7" ht="25.5" customHeight="1">
      <c r="A28" s="532" t="s">
        <v>11722</v>
      </c>
      <c r="B28" s="530" t="s">
        <v>11696</v>
      </c>
      <c r="C28" s="537">
        <v>0.1</v>
      </c>
      <c r="D28" s="537">
        <v>1308.9100000000001</v>
      </c>
      <c r="E28" s="529">
        <f>C28*D28</f>
        <v>130.89100000000002</v>
      </c>
      <c r="G28">
        <f>(2.3*2+2.5*2)*0.1*0.1</f>
        <v>9.6000000000000002E-2</v>
      </c>
    </row>
    <row r="29" spans="1:7">
      <c r="A29" s="534" t="s">
        <v>11697</v>
      </c>
      <c r="B29" s="530"/>
      <c r="C29" s="537"/>
      <c r="D29" s="537"/>
      <c r="E29" s="533">
        <f>SUM(E30:E31)</f>
        <v>698.83919999999989</v>
      </c>
    </row>
    <row r="30" spans="1:7">
      <c r="A30" s="531" t="s">
        <v>11721</v>
      </c>
      <c r="B30" s="530" t="s">
        <v>11687</v>
      </c>
      <c r="C30" s="537">
        <v>11.16</v>
      </c>
      <c r="D30" s="537">
        <v>34.409999999999997</v>
      </c>
      <c r="E30" s="529">
        <f>C30*D30</f>
        <v>384.01559999999995</v>
      </c>
      <c r="G30">
        <f>(2.3+0.8)*(2.8+0.8)</f>
        <v>11.159999999999998</v>
      </c>
    </row>
    <row r="31" spans="1:7">
      <c r="A31" s="531" t="s">
        <v>11720</v>
      </c>
      <c r="B31" s="530" t="s">
        <v>11687</v>
      </c>
      <c r="C31" s="537">
        <v>11.16</v>
      </c>
      <c r="D31" s="537">
        <v>28.21</v>
      </c>
      <c r="E31" s="529">
        <f>C31*D31</f>
        <v>314.8236</v>
      </c>
      <c r="G31">
        <f>(2.3+0.8)*(2.8+0.8)</f>
        <v>11.159999999999998</v>
      </c>
    </row>
    <row r="32" spans="1:7">
      <c r="A32" s="534" t="s">
        <v>11695</v>
      </c>
      <c r="B32" s="530"/>
      <c r="C32" s="537"/>
      <c r="D32" s="537"/>
      <c r="E32" s="533">
        <f>SUM(E33:E34)</f>
        <v>768.95999999999992</v>
      </c>
    </row>
    <row r="33" spans="1:7">
      <c r="A33" s="531" t="s">
        <v>11694</v>
      </c>
      <c r="B33" s="530" t="s">
        <v>11687</v>
      </c>
      <c r="C33" s="537">
        <v>48</v>
      </c>
      <c r="D33" s="537">
        <v>2.99</v>
      </c>
      <c r="E33" s="529">
        <f>C33*D33</f>
        <v>143.52000000000001</v>
      </c>
      <c r="G33">
        <f>((2.8*2.3+2.2*2.3+5*(2.2+2.8)/2))*2</f>
        <v>48</v>
      </c>
    </row>
    <row r="34" spans="1:7" ht="28.5" customHeight="1">
      <c r="A34" s="536" t="s">
        <v>11693</v>
      </c>
      <c r="B34" s="530" t="s">
        <v>11687</v>
      </c>
      <c r="C34" s="537">
        <v>48</v>
      </c>
      <c r="D34" s="537">
        <v>13.03</v>
      </c>
      <c r="E34" s="529">
        <f>C34*D34</f>
        <v>625.43999999999994</v>
      </c>
      <c r="G34">
        <f>((2.8*2.3+2.2*2.3+5*(2.2+2.8)/2))*2</f>
        <v>48</v>
      </c>
    </row>
    <row r="35" spans="1:7">
      <c r="A35" s="534" t="s">
        <v>11692</v>
      </c>
      <c r="B35" s="530"/>
      <c r="C35" s="537"/>
      <c r="D35" s="537"/>
      <c r="E35" s="533">
        <f>E36</f>
        <v>183.51</v>
      </c>
    </row>
    <row r="36" spans="1:7">
      <c r="A36" s="535" t="s">
        <v>11719</v>
      </c>
      <c r="B36" s="530" t="s">
        <v>11691</v>
      </c>
      <c r="C36" s="537">
        <v>1</v>
      </c>
      <c r="D36" s="537">
        <v>183.51</v>
      </c>
      <c r="E36" s="529">
        <f>C36*D36</f>
        <v>183.51</v>
      </c>
    </row>
    <row r="37" spans="1:7">
      <c r="A37" s="534" t="s">
        <v>11690</v>
      </c>
      <c r="B37" s="530"/>
      <c r="C37" s="537"/>
      <c r="D37" s="537"/>
      <c r="E37" s="533">
        <f>SUM(E38:E39)</f>
        <v>174.56160000000003</v>
      </c>
    </row>
    <row r="38" spans="1:7" ht="24" customHeight="1">
      <c r="A38" s="532" t="s">
        <v>11689</v>
      </c>
      <c r="B38" s="530" t="s">
        <v>11687</v>
      </c>
      <c r="C38" s="537">
        <v>48</v>
      </c>
      <c r="D38" s="537">
        <v>2.95</v>
      </c>
      <c r="E38" s="529">
        <f>C38*D38</f>
        <v>141.60000000000002</v>
      </c>
      <c r="G38">
        <f>((2.8*2.3+2.2*2.3+5*(2.2+2.8)/2))*2</f>
        <v>48</v>
      </c>
    </row>
    <row r="39" spans="1:7">
      <c r="A39" s="531" t="s">
        <v>11688</v>
      </c>
      <c r="B39" s="530" t="s">
        <v>11687</v>
      </c>
      <c r="C39" s="537">
        <v>3.36</v>
      </c>
      <c r="D39" s="537">
        <v>9.81</v>
      </c>
      <c r="E39" s="529">
        <f>C39*D39</f>
        <v>32.961599999999997</v>
      </c>
      <c r="G39">
        <f>(0.8*2.1*2)</f>
        <v>3.3600000000000003</v>
      </c>
    </row>
    <row r="40" spans="1:7" ht="13.5" customHeight="1">
      <c r="A40" s="528" t="s">
        <v>66</v>
      </c>
      <c r="B40" s="527"/>
      <c r="C40" s="527"/>
      <c r="D40" s="526"/>
      <c r="E40" s="525">
        <f>E14+E16+E21+E24+E29+E32+E35+E37</f>
        <v>3644.2937000000002</v>
      </c>
    </row>
    <row r="41" spans="1:7">
      <c r="A41" s="1103" t="s">
        <v>13889</v>
      </c>
      <c r="B41" s="1104"/>
      <c r="C41" s="1104"/>
      <c r="D41" s="1104"/>
      <c r="E41" s="1105"/>
    </row>
    <row r="42" spans="1:7">
      <c r="A42" s="1106"/>
      <c r="B42" s="1107"/>
      <c r="C42" s="1107"/>
      <c r="D42" s="1107"/>
      <c r="E42" s="1108"/>
    </row>
    <row r="43" spans="1:7">
      <c r="A43" s="1118" t="s">
        <v>11686</v>
      </c>
      <c r="B43" s="1119"/>
      <c r="C43" s="1119"/>
      <c r="D43" s="1119"/>
      <c r="E43" s="1120"/>
    </row>
    <row r="44" spans="1:7">
      <c r="A44" s="1121"/>
      <c r="B44" s="1122"/>
      <c r="C44" s="1122"/>
      <c r="D44" s="1122"/>
      <c r="E44" s="1123"/>
    </row>
    <row r="45" spans="1:7">
      <c r="A45" s="1124"/>
      <c r="B45" s="1125"/>
      <c r="C45" s="1125"/>
      <c r="D45" s="1125"/>
      <c r="E45" s="1126"/>
    </row>
    <row r="46" spans="1:7">
      <c r="A46" s="1109"/>
      <c r="B46" s="1110"/>
      <c r="C46" s="1110"/>
      <c r="D46" s="1110"/>
      <c r="E46" s="1111"/>
    </row>
    <row r="47" spans="1:7">
      <c r="A47" s="1112" t="s">
        <v>11685</v>
      </c>
      <c r="B47" s="1113"/>
      <c r="C47" s="1113"/>
      <c r="D47" s="1113"/>
      <c r="E47" s="1114"/>
    </row>
    <row r="48" spans="1:7">
      <c r="A48" s="1115" t="s">
        <v>11684</v>
      </c>
      <c r="B48" s="1116"/>
      <c r="C48" s="1116"/>
      <c r="D48" s="1116"/>
      <c r="E48" s="1117"/>
    </row>
    <row r="49" spans="1:5">
      <c r="A49" s="1100" t="s">
        <v>11683</v>
      </c>
      <c r="B49" s="1101"/>
      <c r="C49" s="1101"/>
      <c r="D49" s="1101"/>
      <c r="E49" s="1102"/>
    </row>
  </sheetData>
  <mergeCells count="15">
    <mergeCell ref="A6:E6"/>
    <mergeCell ref="A7:E7"/>
    <mergeCell ref="A8:E8"/>
    <mergeCell ref="C9:E9"/>
    <mergeCell ref="A1:E5"/>
    <mergeCell ref="A11:E11"/>
    <mergeCell ref="A10:E10"/>
    <mergeCell ref="A9:B9"/>
    <mergeCell ref="A49:E49"/>
    <mergeCell ref="A41:E42"/>
    <mergeCell ref="A46:E46"/>
    <mergeCell ref="A47:E47"/>
    <mergeCell ref="A48:E48"/>
    <mergeCell ref="B12:E12"/>
    <mergeCell ref="A43:E45"/>
  </mergeCells>
  <phoneticPr fontId="73" type="noConversion"/>
  <pageMargins left="0.98425196850393704" right="0.59055118110236227" top="0.59055118110236227" bottom="0.59055118110236227" header="0.51181102362204722" footer="0.51181102362204722"/>
  <pageSetup paperSize="9" orientation="portrait" horizontalDpi="4294967295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</vt:i4>
      </vt:variant>
    </vt:vector>
  </HeadingPairs>
  <TitlesOfParts>
    <vt:vector size="13" baseType="lpstr">
      <vt:lpstr>Insumos</vt:lpstr>
      <vt:lpstr>Composições</vt:lpstr>
      <vt:lpstr>Tabela</vt:lpstr>
      <vt:lpstr>Planilha Geral</vt:lpstr>
      <vt:lpstr>Cronograma Físico-Financeiro</vt:lpstr>
      <vt:lpstr>CCU da Casa de Máquina</vt:lpstr>
      <vt:lpstr>Casa de Máquina</vt:lpstr>
      <vt:lpstr>'Casa de Máquina'!Area_de_impressao</vt:lpstr>
      <vt:lpstr>'CCU da Casa de Máquina'!Area_de_impressao</vt:lpstr>
      <vt:lpstr>Composições!Area_de_impressao</vt:lpstr>
      <vt:lpstr>'CCU da Casa de Máquina'!Titulos_de_impressao</vt:lpstr>
      <vt:lpstr>Composições!Titulos_de_impressao</vt:lpstr>
      <vt:lpstr>Tabela!Titulos_de_impressao</vt:lpstr>
    </vt:vector>
  </TitlesOfParts>
  <Company>agespisa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agespisa</dc:creator>
  <cp:lastModifiedBy>Helio</cp:lastModifiedBy>
  <cp:lastPrinted>2016-04-05T15:15:11Z</cp:lastPrinted>
  <dcterms:created xsi:type="dcterms:W3CDTF">2007-05-29T13:05:30Z</dcterms:created>
  <dcterms:modified xsi:type="dcterms:W3CDTF">2018-01-31T13:36:20Z</dcterms:modified>
</cp:coreProperties>
</file>